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ákazky" sheetId="1" state="visible" r:id="rId1"/>
    <sheet name="Zákazníci" sheetId="2" state="visible" r:id="rId2"/>
    <sheet name="Prehľad" sheetId="3" state="visible" r:id="rId3"/>
    <sheet name="Návod" sheetId="4" state="visible" r:id="rId4"/>
  </sheets>
  <definedNames>
    <definedName name="_xlnm._FilterDatabase" localSheetId="0" hidden="1">'Zákazky'!$A$1:$I$41</definedName>
    <definedName name="_xlnm.Print_Titles" localSheetId="0">'Zákazky'!$1:$1</definedName>
    <definedName name="_xlnm.Print_Titles" localSheetId="1">'Zákazníci'!$1:$1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\.\ m\.\ yyyy"/>
    <numFmt numFmtId="166" formatCode="#,##0.00\ &quot;€&quot;"/>
    <numFmt numFmtId="167" formatCode="0;\-0;&quot;–&quot;"/>
    <numFmt numFmtId="168" formatCode="#,##0.00\ &quot;€&quot;;\-#,##0.00\ &quot;€&quot;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1F3A5F"/>
      <sz val="16"/>
    </font>
    <font>
      <name val="Calibri"/>
      <i val="1"/>
      <color rgb="005B6573"/>
      <sz val="10"/>
    </font>
    <font>
      <name val="Calibri"/>
      <b val="1"/>
      <color rgb="001F2937"/>
      <sz val="11"/>
    </font>
    <font>
      <name val="Calibri"/>
      <color rgb="005B6573"/>
      <sz val="11"/>
    </font>
    <font>
      <name val="Calibri"/>
      <b val="1"/>
      <color rgb="001F3A5F"/>
      <sz val="12"/>
    </font>
    <font>
      <name val="Calibri"/>
      <color rgb="000B5CAD"/>
      <sz val="11"/>
      <u val="single"/>
    </font>
  </fonts>
  <fills count="6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EEF1F5"/>
        <bgColor rgb="00EEF1F5"/>
      </patternFill>
    </fill>
    <fill>
      <patternFill patternType="solid">
        <fgColor rgb="00FFF4CC"/>
        <bgColor rgb="00FFF4CC"/>
      </patternFill>
    </fill>
    <fill>
      <patternFill patternType="solid">
        <fgColor rgb="00FDEFC3"/>
        <bgColor rgb="00FDEFC3"/>
      </patternFill>
    </fill>
  </fills>
  <borders count="4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bottom style="medium">
        <color rgb="00E8A317"/>
      </bottom>
    </border>
    <border>
      <left style="thick">
        <color rgb="00E8A317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6" fontId="2" fillId="0" borderId="1" applyAlignment="1" pivotButton="0" quotePrefix="0" xfId="0">
      <alignment vertical="center"/>
    </xf>
    <xf numFmtId="1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" fontId="5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165" fontId="2" fillId="3" borderId="1" applyAlignment="1" pivotButton="0" quotePrefix="0" xfId="0">
      <alignment horizontal="center" vertical="center"/>
    </xf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/>
    </xf>
    <xf numFmtId="0" fontId="2" fillId="5" borderId="1" applyAlignment="1" pivotButton="0" quotePrefix="0" xfId="0">
      <alignment vertical="center" indent="1"/>
    </xf>
    <xf numFmtId="166" fontId="5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 indent="1"/>
    </xf>
    <xf numFmtId="166" fontId="5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vertical="center" indent="1"/>
    </xf>
    <xf numFmtId="0" fontId="5" fillId="3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168" fontId="2" fillId="0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7" fillId="0" borderId="2" applyAlignment="1" pivotButton="0" quotePrefix="0" xfId="0">
      <alignment vertical="center"/>
    </xf>
    <xf numFmtId="0" fontId="2" fillId="0" borderId="0" applyAlignment="1" pivotButton="0" quotePrefix="0" xfId="0">
      <alignment vertical="top" wrapText="1" indent="1"/>
    </xf>
    <xf numFmtId="0" fontId="5" fillId="5" borderId="3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dxfs count="5">
    <dxf>
      <font>
        <color rgb="009B1C1C"/>
      </font>
      <fill>
        <patternFill patternType="solid">
          <fgColor rgb="00FBD5D5"/>
          <bgColor rgb="00FBD5D5"/>
        </patternFill>
      </fill>
    </dxf>
    <dxf>
      <font>
        <b val="1"/>
        <color rgb="001E7B34"/>
      </font>
    </dxf>
    <dxf>
      <font>
        <i val="1"/>
        <color rgb="005B6573"/>
      </font>
    </dxf>
    <dxf>
      <fill>
        <patternFill patternType="solid">
          <fgColor rgb="00F9C98A"/>
          <bgColor rgb="00F9C98A"/>
        </patternFill>
      </fill>
    </dxf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roundedCorners val="0"/>
  <chart>
    <title>
      <tx>
        <rich>
          <a:bodyPr/>
          <a:p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Zákazky a prijaté platby podľa mesiacov (€, bez DPH)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'Prehľad'!D23</f>
            </strRef>
          </tx>
          <spPr>
            <a:solidFill>
              <a:srgbClr val="2A78D6"/>
            </a:solidFill>
            <a:ln>
              <a:noFill/>
              <a:prstDash val="solid"/>
            </a:ln>
          </spPr>
          <invertIfNegative val="0"/>
          <cat>
            <strRef>
              <f>'Prehľad'!$B$24:$B$35</f>
            </strRef>
          </cat>
          <val>
            <numRef>
              <f>'Prehľad'!$D$24:$D$35</f>
            </numRef>
          </val>
        </ser>
        <ser>
          <idx val="1"/>
          <order val="1"/>
          <tx>
            <strRef>
              <f>'Prehľad'!E23</f>
            </strRef>
          </tx>
          <spPr>
            <a:solidFill>
              <a:srgbClr val="EB6834"/>
            </a:solidFill>
            <a:ln>
              <a:noFill/>
              <a:prstDash val="solid"/>
            </a:ln>
          </spPr>
          <invertIfNegative val="0"/>
          <cat>
            <strRef>
              <f>'Prehľad'!$B$24:$B$35</f>
            </strRef>
          </cat>
          <val>
            <numRef>
              <f>'Prehľad'!$E$24:$E$35</f>
            </numRef>
          </val>
        </ser>
        <gapWidth val="90"/>
        <overlap val="-8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spPr>
          <a:ln w="9525">
            <a:solidFill>
              <a:srgbClr val="B8BDC6"/>
            </a:solidFill>
            <a:prstDash val="solid"/>
          </a:ln>
        </spPr>
        <txPr>
          <a:bodyPr/>
          <a:p>
            <a:pPr>
              <a:defRPr sz="900" b="0">
                <a:solidFill>
                  <a:srgbClr val="52514E"/>
                </a:solidFill>
              </a:defRPr>
            </a:pPr>
            <a:endParaRPr sz="900" b="0">
              <a:solidFill>
                <a:srgbClr val="52514E"/>
              </a:solidFill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6350">
              <a:solidFill>
                <a:srgbClr val="E3E6EA"/>
              </a:solidFill>
              <a:prstDash val="solid"/>
            </a:ln>
          </spPr>
        </majorGridlines>
        <numFmt formatCode="#,##0\ &quot;€&quot;" sourceLinked="0"/>
        <majorTickMark val="none"/>
        <minorTickMark val="none"/>
        <spPr>
          <a:ln>
            <a:noFill/>
            <a:prstDash val="solid"/>
          </a:ln>
        </spPr>
        <txPr>
          <a:bodyPr/>
          <a:p>
            <a:pPr>
              <a:defRPr sz="900" b="0">
                <a:solidFill>
                  <a:srgbClr val="52514E"/>
                </a:solidFill>
              </a:defRPr>
            </a:pPr>
            <a:endParaRPr sz="900" b="0">
              <a:solidFill>
                <a:srgbClr val="52514E"/>
              </a:solidFill>
            </a:endParaRPr>
          </a:p>
        </txPr>
        <crossAx val="10"/>
      </valAx>
    </plotArea>
    <legend>
      <legendPos val="b"/>
      <txPr>
        <a:bodyPr/>
        <a:p>
          <a:pPr>
            <a:defRPr sz="900" b="0">
              <a:solidFill>
                <a:srgbClr val="52514E"/>
              </a:solidFill>
            </a:defRPr>
          </a:pPr>
          <a:endParaRPr sz="900" b="0">
            <a:solidFill>
              <a:srgbClr val="52514E"/>
            </a:solidFill>
          </a:endParaRPr>
        </a:p>
      </txPr>
    </legend>
    <plotVisOnly val="1"/>
    <dispBlanksAs val="gap"/>
  </chart>
  <spPr>
    <a:solidFill>
      <a:srgbClr val="FFFFFF"/>
    </a:solidFill>
    <a:ln w="6350">
      <a:solidFill>
        <a:srgbClr val="E3E6EA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180000</colOff>
      <row>5</row>
      <rowOff>0</rowOff>
    </from>
    <ext cx="486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kolektivlampas.sk/tabulky-na-mieru/" TargetMode="External" Id="rId1" /></Relationships>
</file>

<file path=xl/worksheets/sheet1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44" customWidth="1" min="4" max="4"/>
    <col width="16" customWidth="1" min="5" max="5"/>
    <col width="12" customWidth="1" min="6" max="6"/>
    <col width="15" customWidth="1" min="7" max="7"/>
    <col width="14" customWidth="1" min="8" max="8"/>
    <col width="13" customWidth="1" min="9" max="9"/>
  </cols>
  <sheetData>
    <row r="1" ht="34" customHeight="1">
      <c r="A1" s="1" t="inlineStr">
        <is>
          <t>Č. zákazky</t>
        </is>
      </c>
      <c r="B1" s="1" t="inlineStr">
        <is>
          <t>Dátum</t>
        </is>
      </c>
      <c r="C1" s="1" t="inlineStr">
        <is>
          <t>Zákazník</t>
        </is>
      </c>
      <c r="D1" s="1" t="inlineStr">
        <is>
          <t>Popis práce</t>
        </is>
      </c>
      <c r="E1" s="1" t="inlineStr">
        <is>
          <t>Suma bez DPH</t>
        </is>
      </c>
      <c r="F1" s="1" t="inlineStr">
        <is>
          <t>Splatnosť</t>
        </is>
      </c>
      <c r="G1" s="1" t="inlineStr">
        <is>
          <t>Stav</t>
        </is>
      </c>
      <c r="H1" s="1" t="inlineStr">
        <is>
          <t>Dátum úhrady</t>
        </is>
      </c>
      <c r="I1" s="1" t="inlineStr">
        <is>
          <t>Dni po splatnosti</t>
        </is>
      </c>
    </row>
    <row r="2" ht="18" customHeight="1">
      <c r="A2" s="2" t="inlineStr">
        <is>
          <t>Z-001</t>
        </is>
      </c>
      <c r="B2" s="3" t="n">
        <v>46104</v>
      </c>
      <c r="C2" s="4" t="inlineStr">
        <is>
          <t>Rodina Vzorová</t>
        </is>
      </c>
      <c r="D2" s="4" t="inlineStr">
        <is>
          <t>Výmaľba detskej izby (18 m²)</t>
        </is>
      </c>
      <c r="E2" s="5" t="n">
        <v>260</v>
      </c>
      <c r="F2" s="3" t="n">
        <v>46125</v>
      </c>
      <c r="G2" s="2" t="inlineStr">
        <is>
          <t>Zaplatené</t>
        </is>
      </c>
      <c r="H2" s="3" t="n">
        <v>46122</v>
      </c>
      <c r="I2" s="6" t="str">
        <f>IF(AND($G2="Fakturované",ISNUMBER($F2),$F2&lt;TODAY()),TODAY()-$F2,"")</f>
        <v/>
      </c>
    </row>
    <row r="3" ht="18" customHeight="1">
      <c r="A3" s="2" t="inlineStr">
        <is>
          <t>Z-002</t>
        </is>
      </c>
      <c r="B3" s="3" t="n">
        <v>46119</v>
      </c>
      <c r="C3" s="4" t="inlineStr">
        <is>
          <t>Pekáreň Ukážková s. r. o.</t>
        </is>
      </c>
      <c r="D3" s="4" t="inlineStr">
        <is>
          <t>Výmena zásuviek a vypínačov v predajni</t>
        </is>
      </c>
      <c r="E3" s="5" t="n">
        <v>380</v>
      </c>
      <c r="F3" s="3" t="n">
        <v>46140</v>
      </c>
      <c r="G3" s="2" t="inlineStr">
        <is>
          <t>Zaplatené</t>
        </is>
      </c>
      <c r="H3" s="3" t="n">
        <v>46142</v>
      </c>
      <c r="I3" s="6" t="str">
        <f>IF(AND($G3="Fakturované",ISNUMBER($F3),$F3&lt;TODAY()),TODAY()-$F3,"")</f>
        <v/>
      </c>
    </row>
    <row r="4" ht="18" customHeight="1">
      <c r="A4" s="2" t="inlineStr">
        <is>
          <t>Z-003</t>
        </is>
      </c>
      <c r="B4" s="3" t="n">
        <v>46141</v>
      </c>
      <c r="C4" s="4" t="inlineStr">
        <is>
          <t>Kaderníctvo Príklad</t>
        </is>
      </c>
      <c r="D4" s="4" t="inlineStr">
        <is>
          <t>Obklad steny v umyvárni (6 m²)</t>
        </is>
      </c>
      <c r="E4" s="5" t="n">
        <v>640</v>
      </c>
      <c r="F4" s="3" t="n">
        <v>46162</v>
      </c>
      <c r="G4" s="2" t="inlineStr">
        <is>
          <t>Zaplatené</t>
        </is>
      </c>
      <c r="H4" s="3" t="n">
        <v>46162</v>
      </c>
      <c r="I4" s="6" t="str">
        <f>IF(AND($G4="Fakturované",ISNUMBER($F4),$F4&lt;TODAY()),TODAY()-$F4,"")</f>
        <v/>
      </c>
    </row>
    <row r="5" ht="18" customHeight="1">
      <c r="A5" s="2" t="inlineStr">
        <is>
          <t>Z-004</t>
        </is>
      </c>
      <c r="B5" s="3" t="n">
        <v>46159</v>
      </c>
      <c r="C5" s="4" t="inlineStr">
        <is>
          <t>Penzión Vymyslený</t>
        </is>
      </c>
      <c r="D5" s="4" t="inlineStr">
        <is>
          <t>Oprava omietok a výmaľba 3 izieb</t>
        </is>
      </c>
      <c r="E5" s="5" t="n">
        <v>1280</v>
      </c>
      <c r="F5" s="3" t="n">
        <v>46187</v>
      </c>
      <c r="G5" s="2" t="inlineStr">
        <is>
          <t>Zaplatené</t>
        </is>
      </c>
      <c r="H5" s="3" t="n">
        <v>46195</v>
      </c>
      <c r="I5" s="6" t="str">
        <f>IF(AND($G5="Fakturované",ISNUMBER($F5),$F5&lt;TODAY()),TODAY()-$F5,"")</f>
        <v/>
      </c>
    </row>
    <row r="6" ht="18" customHeight="1">
      <c r="A6" s="2" t="inlineStr">
        <is>
          <t>Z-005</t>
        </is>
      </c>
      <c r="B6" s="3" t="n">
        <v>46170</v>
      </c>
      <c r="C6" s="4" t="inlineStr">
        <is>
          <t>Pán Ukážka</t>
        </is>
      </c>
      <c r="D6" s="4" t="inlineStr">
        <is>
          <t>Montáž sadrokartónovej priečky</t>
        </is>
      </c>
      <c r="E6" s="5" t="n">
        <v>560</v>
      </c>
      <c r="F6" s="3" t="n">
        <v>46191</v>
      </c>
      <c r="G6" s="2" t="inlineStr">
        <is>
          <t>Zaplatené</t>
        </is>
      </c>
      <c r="H6" s="3" t="n">
        <v>46189</v>
      </c>
      <c r="I6" s="6" t="str">
        <f>IF(AND($G6="Fakturované",ISNUMBER($F6),$F6&lt;TODAY()),TODAY()-$F6,"")</f>
        <v/>
      </c>
    </row>
    <row r="7" ht="18" customHeight="1">
      <c r="A7" s="2" t="inlineStr">
        <is>
          <t>Z-006</t>
        </is>
      </c>
      <c r="B7" s="3" t="n">
        <v>46187</v>
      </c>
      <c r="C7" s="4" t="inlineStr">
        <is>
          <t>Obec Vzorovo</t>
        </is>
      </c>
      <c r="D7" s="4" t="inlineStr">
        <is>
          <t>Maľovanie kancelárie obecného úradu</t>
        </is>
      </c>
      <c r="E7" s="5" t="n">
        <v>950</v>
      </c>
      <c r="F7" s="3" t="n">
        <v>46217</v>
      </c>
      <c r="G7" s="2" t="inlineStr">
        <is>
          <t>Zaplatené</t>
        </is>
      </c>
      <c r="H7" s="3" t="n">
        <v>46216</v>
      </c>
      <c r="I7" s="6" t="str">
        <f>IF(AND($G7="Fakturované",ISNUMBER($F7),$F7&lt;TODAY()),TODAY()-$F7,"")</f>
        <v/>
      </c>
    </row>
    <row r="8" ht="18" customHeight="1">
      <c r="A8" s="2" t="inlineStr">
        <is>
          <t>Z-007</t>
        </is>
      </c>
      <c r="B8" s="3" t="n">
        <v>46201</v>
      </c>
      <c r="C8" s="4" t="inlineStr">
        <is>
          <t>Dielňa Príklad s. r. o.</t>
        </is>
      </c>
      <c r="D8" s="4" t="inlineStr">
        <is>
          <t>Nové osvetlenie dielne (8 svietidiel)</t>
        </is>
      </c>
      <c r="E8" s="5" t="n">
        <v>720</v>
      </c>
      <c r="F8" s="3" t="n">
        <v>46222</v>
      </c>
      <c r="G8" s="2" t="inlineStr">
        <is>
          <t>Zaplatené</t>
        </is>
      </c>
      <c r="H8" s="3" t="n">
        <v>46236</v>
      </c>
      <c r="I8" s="6" t="str">
        <f>IF(AND($G8="Fakturované",ISNUMBER($F8),$F8&lt;TODAY()),TODAY()-$F8,"")</f>
        <v/>
      </c>
    </row>
    <row r="9" ht="18" customHeight="1">
      <c r="A9" s="2" t="inlineStr">
        <is>
          <t>Z-008</t>
        </is>
      </c>
      <c r="B9" s="3" t="n">
        <v>46212</v>
      </c>
      <c r="C9" s="4" t="inlineStr">
        <is>
          <t>Spoločenstvo Vzorová 12</t>
        </is>
      </c>
      <c r="D9" s="4" t="inlineStr">
        <is>
          <t>Oprava vchodových dverí a zámku</t>
        </is>
      </c>
      <c r="E9" s="5" t="n">
        <v>310</v>
      </c>
      <c r="F9" s="3" t="n">
        <v>46233</v>
      </c>
      <c r="G9" s="2" t="inlineStr">
        <is>
          <t>Zaplatené</t>
        </is>
      </c>
      <c r="H9" s="3" t="n">
        <v>46231</v>
      </c>
      <c r="I9" s="6" t="str">
        <f>IF(AND($G9="Fakturované",ISNUMBER($F9),$F9&lt;TODAY()),TODAY()-$F9,"")</f>
        <v/>
      </c>
    </row>
    <row r="10" ht="18" customHeight="1">
      <c r="A10" s="2" t="inlineStr">
        <is>
          <t>Z-009</t>
        </is>
      </c>
      <c r="B10" s="3" t="n">
        <v>46224</v>
      </c>
      <c r="C10" s="4" t="inlineStr">
        <is>
          <t>Rodina Vzorová</t>
        </is>
      </c>
      <c r="D10" s="4" t="inlineStr">
        <is>
          <t>Výmena batérií a sifónov (3 ks)</t>
        </is>
      </c>
      <c r="E10" s="5" t="n">
        <v>275</v>
      </c>
      <c r="F10" s="3" t="n">
        <v>46238</v>
      </c>
      <c r="G10" s="2" t="inlineStr">
        <is>
          <t>Zaplatené</t>
        </is>
      </c>
      <c r="H10" s="3" t="n">
        <v>46237</v>
      </c>
      <c r="I10" s="6" t="str">
        <f>IF(AND($G10="Fakturované",ISNUMBER($F10),$F10&lt;TODAY()),TODAY()-$F10,"")</f>
        <v/>
      </c>
    </row>
    <row r="11" ht="18" customHeight="1">
      <c r="A11" s="2" t="inlineStr">
        <is>
          <t>Z-010</t>
        </is>
      </c>
      <c r="B11" s="3" t="n">
        <v>46231</v>
      </c>
      <c r="C11" s="4" t="inlineStr">
        <is>
          <t>Autoservis Vzorový</t>
        </is>
      </c>
      <c r="D11" s="4" t="inlineStr">
        <is>
          <t>Rozvody a zásuvky v novej dielni</t>
        </is>
      </c>
      <c r="E11" s="5" t="n">
        <v>1450</v>
      </c>
      <c r="F11" s="3" t="n">
        <v>46259</v>
      </c>
      <c r="G11" s="2" t="inlineStr">
        <is>
          <t>Zaplatené</t>
        </is>
      </c>
      <c r="H11" s="3" t="n">
        <v>46265</v>
      </c>
      <c r="I11" s="6" t="str">
        <f>IF(AND($G11="Fakturované",ISNUMBER($F11),$F11&lt;TODAY()),TODAY()-$F11,"")</f>
        <v/>
      </c>
    </row>
    <row r="12" ht="18" customHeight="1">
      <c r="A12" s="2" t="inlineStr">
        <is>
          <t>Z-011</t>
        </is>
      </c>
      <c r="B12" s="3" t="n">
        <v>46239</v>
      </c>
      <c r="C12" s="4" t="inlineStr">
        <is>
          <t>Materská škola Ukážková</t>
        </is>
      </c>
      <c r="D12" s="4" t="inlineStr">
        <is>
          <t>Náter plota a lavičiek</t>
        </is>
      </c>
      <c r="E12" s="5" t="n">
        <v>890</v>
      </c>
      <c r="F12" s="3" t="n">
        <v>46274</v>
      </c>
      <c r="G12" s="2" t="inlineStr">
        <is>
          <t>Fakturované</t>
        </is>
      </c>
      <c r="H12" s="3" t="n"/>
      <c r="I12" s="6">
        <f>IF(AND($G12="Fakturované",ISNUMBER($F12),$F12&lt;TODAY()),TODAY()-$F12,"")</f>
        <v>36</v>
      </c>
    </row>
    <row r="13" ht="18" customHeight="1">
      <c r="A13" s="2" t="inlineStr">
        <is>
          <t>Z-012</t>
        </is>
      </c>
      <c r="B13" s="3" t="n">
        <v>46247</v>
      </c>
      <c r="C13" s="4" t="inlineStr">
        <is>
          <t>Penzión Vymyslený</t>
        </is>
      </c>
      <c r="D13" s="4" t="inlineStr">
        <is>
          <t>Výmena podlahy v dvoch izbách (30 m²)</t>
        </is>
      </c>
      <c r="E13" s="5" t="n">
        <v>1650</v>
      </c>
      <c r="F13" s="3" t="n">
        <v>46275</v>
      </c>
      <c r="G13" s="2" t="inlineStr">
        <is>
          <t>Zaplatené</t>
        </is>
      </c>
      <c r="H13" s="3" t="n">
        <v>46273</v>
      </c>
      <c r="I13" s="6" t="str">
        <f>IF(AND($G13="Fakturované",ISNUMBER($F13),$F13&lt;TODAY()),TODAY()-$F13,"")</f>
        <v/>
      </c>
    </row>
    <row r="14" ht="18" customHeight="1">
      <c r="A14" s="2" t="inlineStr">
        <is>
          <t>Z-013</t>
        </is>
      </c>
      <c r="B14" s="3" t="n">
        <v>46254</v>
      </c>
      <c r="C14" s="4" t="inlineStr">
        <is>
          <t>Kaderníctvo Príklad</t>
        </is>
      </c>
      <c r="D14" s="4" t="inlineStr">
        <is>
          <t>Výmena svietidiel a zásuviek</t>
        </is>
      </c>
      <c r="E14" s="5" t="n">
        <v>345</v>
      </c>
      <c r="F14" s="3" t="n">
        <v>46268</v>
      </c>
      <c r="G14" s="2" t="inlineStr">
        <is>
          <t>Zaplatené</t>
        </is>
      </c>
      <c r="H14" s="3" t="n">
        <v>46268</v>
      </c>
      <c r="I14" s="6" t="str">
        <f>IF(AND($G14="Fakturované",ISNUMBER($F14),$F14&lt;TODAY()),TODAY()-$F14,"")</f>
        <v/>
      </c>
    </row>
    <row r="15" ht="18" customHeight="1">
      <c r="A15" s="2" t="inlineStr">
        <is>
          <t>Z-014</t>
        </is>
      </c>
      <c r="B15" s="3" t="n">
        <v>46262</v>
      </c>
      <c r="C15" s="4" t="inlineStr">
        <is>
          <t>Dielňa Príklad s. r. o.</t>
        </is>
      </c>
      <c r="D15" s="4" t="inlineStr">
        <is>
          <t>Oprava rozvádzača a nové istenie</t>
        </is>
      </c>
      <c r="E15" s="5" t="n">
        <v>720</v>
      </c>
      <c r="F15" s="3" t="n">
        <v>46290</v>
      </c>
      <c r="G15" s="2" t="inlineStr">
        <is>
          <t>Fakturované</t>
        </is>
      </c>
      <c r="H15" s="3" t="n"/>
      <c r="I15" s="6">
        <f>IF(AND($G15="Fakturované",ISNUMBER($F15),$F15&lt;TODAY()),TODAY()-$F15,"")</f>
        <v>20</v>
      </c>
    </row>
    <row r="16" ht="18" customHeight="1">
      <c r="A16" s="2" t="inlineStr">
        <is>
          <t>Z-015</t>
        </is>
      </c>
      <c r="B16" s="3" t="n">
        <v>46271</v>
      </c>
      <c r="C16" s="4" t="inlineStr">
        <is>
          <t>Pekáreň Ukážková s. r. o.</t>
        </is>
      </c>
      <c r="D16" s="4" t="inlineStr">
        <is>
          <t>Obklad a škárovanie pri výdajnom pulte</t>
        </is>
      </c>
      <c r="E16" s="5" t="n">
        <v>540</v>
      </c>
      <c r="F16" s="3" t="n">
        <v>46299</v>
      </c>
      <c r="G16" s="2" t="inlineStr">
        <is>
          <t>Fakturované</t>
        </is>
      </c>
      <c r="H16" s="3" t="n"/>
      <c r="I16" s="6">
        <f>IF(AND($G16="Fakturované",ISNUMBER($F16),$F16&lt;TODAY()),TODAY()-$F16,"")</f>
        <v>11</v>
      </c>
    </row>
    <row r="17" ht="18" customHeight="1">
      <c r="A17" s="2" t="inlineStr">
        <is>
          <t>Z-016</t>
        </is>
      </c>
      <c r="B17" s="3" t="n">
        <v>46279</v>
      </c>
      <c r="C17" s="4" t="inlineStr">
        <is>
          <t>Obec Vzorovo</t>
        </is>
      </c>
      <c r="D17" s="4" t="inlineStr">
        <is>
          <t>Oprava omietok a náter vestibulu</t>
        </is>
      </c>
      <c r="E17" s="5" t="n">
        <v>1120</v>
      </c>
      <c r="F17" s="3" t="n">
        <v>46316</v>
      </c>
      <c r="G17" s="2" t="inlineStr">
        <is>
          <t>Fakturované</t>
        </is>
      </c>
      <c r="H17" s="3" t="n"/>
      <c r="I17" s="6" t="str">
        <f>IF(AND($G17="Fakturované",ISNUMBER($F17),$F17&lt;TODAY()),TODAY()-$F17,"")</f>
        <v/>
      </c>
    </row>
    <row r="18" ht="18" customHeight="1">
      <c r="A18" s="2" t="inlineStr">
        <is>
          <t>Z-017</t>
        </is>
      </c>
      <c r="B18" s="3" t="n">
        <v>46284</v>
      </c>
      <c r="C18" s="4" t="inlineStr">
        <is>
          <t>Pán Ukážka</t>
        </is>
      </c>
      <c r="D18" s="4" t="inlineStr">
        <is>
          <t>Oprava zábradlia a náter</t>
        </is>
      </c>
      <c r="E18" s="5" t="n">
        <v>210</v>
      </c>
      <c r="F18" s="3" t="n">
        <v>46298</v>
      </c>
      <c r="G18" s="2" t="inlineStr">
        <is>
          <t>Zaplatené</t>
        </is>
      </c>
      <c r="H18" s="3" t="n">
        <v>46301</v>
      </c>
      <c r="I18" s="6" t="str">
        <f>IF(AND($G18="Fakturované",ISNUMBER($F18),$F18&lt;TODAY()),TODAY()-$F18,"")</f>
        <v/>
      </c>
    </row>
    <row r="19" ht="18" customHeight="1">
      <c r="A19" s="2" t="inlineStr">
        <is>
          <t>Z-018</t>
        </is>
      </c>
      <c r="B19" s="3" t="n">
        <v>46288</v>
      </c>
      <c r="C19" s="4" t="inlineStr">
        <is>
          <t>Kancelárie Príklad s. r. o.</t>
        </is>
      </c>
      <c r="D19" s="4" t="inlineStr">
        <is>
          <t>Pokládka plávajúcej podlahy (40 m²)</t>
        </is>
      </c>
      <c r="E19" s="5" t="n">
        <v>1480</v>
      </c>
      <c r="F19" s="3" t="n">
        <v>46318</v>
      </c>
      <c r="G19" s="2" t="inlineStr">
        <is>
          <t>Fakturované</t>
        </is>
      </c>
      <c r="H19" s="3" t="n"/>
      <c r="I19" s="6" t="str">
        <f>IF(AND($G19="Fakturované",ISNUMBER($F19),$F19&lt;TODAY()),TODAY()-$F19,"")</f>
        <v/>
      </c>
    </row>
    <row r="20" ht="18" customHeight="1">
      <c r="A20" s="2" t="inlineStr">
        <is>
          <t>Z-019</t>
        </is>
      </c>
      <c r="B20" s="3" t="n">
        <v>46296</v>
      </c>
      <c r="C20" s="4" t="inlineStr">
        <is>
          <t>Pani Testová</t>
        </is>
      </c>
      <c r="D20" s="4" t="inlineStr">
        <is>
          <t>Výmaľba bytu 2+1 (55 m²)</t>
        </is>
      </c>
      <c r="E20" s="5" t="n">
        <v>480</v>
      </c>
      <c r="F20" s="3" t="n"/>
      <c r="G20" s="2" t="inlineStr">
        <is>
          <t>Rozpracované</t>
        </is>
      </c>
      <c r="H20" s="3" t="n"/>
      <c r="I20" s="6" t="str">
        <f>IF(AND($G20="Fakturované",ISNUMBER($F20),$F20&lt;TODAY()),TODAY()-$F20,"")</f>
        <v/>
      </c>
    </row>
    <row r="21" ht="18" customHeight="1">
      <c r="A21" s="2" t="inlineStr">
        <is>
          <t>Z-020</t>
        </is>
      </c>
      <c r="B21" s="3" t="n">
        <v>46301</v>
      </c>
      <c r="C21" s="4" t="inlineStr">
        <is>
          <t>Spoločenstvo Vzorová 12</t>
        </is>
      </c>
      <c r="D21" s="4" t="inlineStr">
        <is>
          <t>Výmena svietidiel na chodbách (12 ks)</t>
        </is>
      </c>
      <c r="E21" s="5" t="n">
        <v>690</v>
      </c>
      <c r="F21" s="3" t="n"/>
      <c r="G21" s="2" t="inlineStr">
        <is>
          <t>Rozpracované</t>
        </is>
      </c>
      <c r="H21" s="3" t="n"/>
      <c r="I21" s="6" t="str">
        <f>IF(AND($G21="Fakturované",ISNUMBER($F21),$F21&lt;TODAY()),TODAY()-$F21,"")</f>
        <v/>
      </c>
    </row>
    <row r="22" ht="18" customHeight="1">
      <c r="A22" s="2" t="inlineStr">
        <is>
          <t>Z-021</t>
        </is>
      </c>
      <c r="B22" s="3" t="n">
        <v>46304</v>
      </c>
      <c r="C22" s="4" t="inlineStr">
        <is>
          <t>Penzión Vymyslený</t>
        </is>
      </c>
      <c r="D22" s="4" t="inlineStr">
        <is>
          <t>Výmaľba chodby a schodiska</t>
        </is>
      </c>
      <c r="E22" s="5" t="n">
        <v>760</v>
      </c>
      <c r="F22" s="3" t="n"/>
      <c r="G22" s="2" t="inlineStr">
        <is>
          <t>Rozpracované</t>
        </is>
      </c>
      <c r="H22" s="3" t="n"/>
      <c r="I22" s="6" t="str">
        <f>IF(AND($G22="Fakturované",ISNUMBER($F22),$F22&lt;TODAY()),TODAY()-$F22,"")</f>
        <v/>
      </c>
    </row>
    <row r="23" ht="18" customHeight="1">
      <c r="A23" s="2" t="inlineStr">
        <is>
          <t>Z-022</t>
        </is>
      </c>
      <c r="B23" s="3" t="n">
        <v>46306</v>
      </c>
      <c r="C23" s="4" t="inlineStr">
        <is>
          <t>Obec Vzorovo</t>
        </is>
      </c>
      <c r="D23" s="4" t="inlineStr">
        <is>
          <t>Výmaľba telocvične (cenová ponuka)</t>
        </is>
      </c>
      <c r="E23" s="5" t="n">
        <v>2150</v>
      </c>
      <c r="F23" s="3" t="n"/>
      <c r="G23" s="2" t="inlineStr">
        <is>
          <t>Ponuka</t>
        </is>
      </c>
      <c r="H23" s="3" t="n"/>
      <c r="I23" s="6" t="str">
        <f>IF(AND($G23="Fakturované",ISNUMBER($F23),$F23&lt;TODAY()),TODAY()-$F23,"")</f>
        <v/>
      </c>
    </row>
    <row r="24" ht="18" customHeight="1">
      <c r="A24" s="2" t="inlineStr">
        <is>
          <t>Z-023</t>
        </is>
      </c>
      <c r="B24" s="3" t="n">
        <v>46307</v>
      </c>
      <c r="C24" s="4" t="inlineStr">
        <is>
          <t>Autoservis Vzorový</t>
        </is>
      </c>
      <c r="D24" s="4" t="inlineStr">
        <is>
          <t>Nové zásuvky a istenie v dielni (ponuka)</t>
        </is>
      </c>
      <c r="E24" s="5" t="n">
        <v>980</v>
      </c>
      <c r="F24" s="3" t="n"/>
      <c r="G24" s="2" t="inlineStr">
        <is>
          <t>Ponuka</t>
        </is>
      </c>
      <c r="H24" s="3" t="n"/>
      <c r="I24" s="6" t="str">
        <f>IF(AND($G24="Fakturované",ISNUMBER($F24),$F24&lt;TODAY()),TODAY()-$F24,"")</f>
        <v/>
      </c>
    </row>
    <row r="25" ht="18" customHeight="1">
      <c r="A25" s="2" t="inlineStr">
        <is>
          <t>Z-024</t>
        </is>
      </c>
      <c r="B25" s="3" t="n">
        <v>46308</v>
      </c>
      <c r="C25" s="4" t="inlineStr">
        <is>
          <t>Rodina Vzorová</t>
        </is>
      </c>
      <c r="D25" s="4" t="inlineStr">
        <is>
          <t>Pokládka dlažby v kúpeľni (ponuka)</t>
        </is>
      </c>
      <c r="E25" s="5" t="n">
        <v>890</v>
      </c>
      <c r="F25" s="3" t="n"/>
      <c r="G25" s="2" t="inlineStr">
        <is>
          <t>Ponuka</t>
        </is>
      </c>
      <c r="H25" s="3" t="n"/>
      <c r="I25" s="6" t="str">
        <f>IF(AND($G25="Fakturované",ISNUMBER($F25),$F25&lt;TODAY()),TODAY()-$F25,"")</f>
        <v/>
      </c>
    </row>
    <row r="26" ht="18" customHeight="1">
      <c r="A26" s="2" t="n"/>
      <c r="B26" s="3" t="n"/>
      <c r="C26" s="4" t="n"/>
      <c r="D26" s="4" t="n"/>
      <c r="E26" s="5" t="n"/>
      <c r="F26" s="3" t="n"/>
      <c r="G26" s="2" t="n"/>
      <c r="H26" s="3" t="n"/>
      <c r="I26" s="6" t="str">
        <f>IF(AND($G26="Fakturované",ISNUMBER($F26),$F26&lt;TODAY()),TODAY()-$F26,"")</f>
        <v/>
      </c>
    </row>
    <row r="27" ht="18" customHeight="1">
      <c r="A27" s="2" t="n"/>
      <c r="B27" s="3" t="n"/>
      <c r="C27" s="4" t="n"/>
      <c r="D27" s="4" t="n"/>
      <c r="E27" s="5" t="n"/>
      <c r="F27" s="3" t="n"/>
      <c r="G27" s="2" t="n"/>
      <c r="H27" s="3" t="n"/>
      <c r="I27" s="6" t="str">
        <f>IF(AND($G27="Fakturované",ISNUMBER($F27),$F27&lt;TODAY()),TODAY()-$F27,"")</f>
        <v/>
      </c>
    </row>
    <row r="28" ht="18" customHeight="1">
      <c r="A28" s="2" t="n"/>
      <c r="B28" s="3" t="n"/>
      <c r="C28" s="4" t="n"/>
      <c r="D28" s="4" t="n"/>
      <c r="E28" s="5" t="n"/>
      <c r="F28" s="3" t="n"/>
      <c r="G28" s="2" t="n"/>
      <c r="H28" s="3" t="n"/>
      <c r="I28" s="6" t="str">
        <f>IF(AND($G28="Fakturované",ISNUMBER($F28),$F28&lt;TODAY()),TODAY()-$F28,"")</f>
        <v/>
      </c>
    </row>
    <row r="29" ht="18" customHeight="1">
      <c r="A29" s="2" t="n"/>
      <c r="B29" s="3" t="n"/>
      <c r="C29" s="4" t="n"/>
      <c r="D29" s="4" t="n"/>
      <c r="E29" s="5" t="n"/>
      <c r="F29" s="3" t="n"/>
      <c r="G29" s="2" t="n"/>
      <c r="H29" s="3" t="n"/>
      <c r="I29" s="6" t="str">
        <f>IF(AND($G29="Fakturované",ISNUMBER($F29),$F29&lt;TODAY()),TODAY()-$F29,"")</f>
        <v/>
      </c>
    </row>
    <row r="30" ht="18" customHeight="1">
      <c r="A30" s="2" t="n"/>
      <c r="B30" s="3" t="n"/>
      <c r="C30" s="4" t="n"/>
      <c r="D30" s="4" t="n"/>
      <c r="E30" s="5" t="n"/>
      <c r="F30" s="3" t="n"/>
      <c r="G30" s="2" t="n"/>
      <c r="H30" s="3" t="n"/>
      <c r="I30" s="6" t="str">
        <f>IF(AND($G30="Fakturované",ISNUMBER($F30),$F30&lt;TODAY()),TODAY()-$F30,"")</f>
        <v/>
      </c>
    </row>
    <row r="31" ht="18" customHeight="1">
      <c r="A31" s="2" t="n"/>
      <c r="B31" s="3" t="n"/>
      <c r="C31" s="4" t="n"/>
      <c r="D31" s="4" t="n"/>
      <c r="E31" s="5" t="n"/>
      <c r="F31" s="3" t="n"/>
      <c r="G31" s="2" t="n"/>
      <c r="H31" s="3" t="n"/>
      <c r="I31" s="6" t="str">
        <f>IF(AND($G31="Fakturované",ISNUMBER($F31),$F31&lt;TODAY()),TODAY()-$F31,"")</f>
        <v/>
      </c>
    </row>
    <row r="32" ht="18" customHeight="1">
      <c r="A32" s="2" t="n"/>
      <c r="B32" s="3" t="n"/>
      <c r="C32" s="4" t="n"/>
      <c r="D32" s="4" t="n"/>
      <c r="E32" s="5" t="n"/>
      <c r="F32" s="3" t="n"/>
      <c r="G32" s="2" t="n"/>
      <c r="H32" s="3" t="n"/>
      <c r="I32" s="6" t="str">
        <f>IF(AND($G32="Fakturované",ISNUMBER($F32),$F32&lt;TODAY()),TODAY()-$F32,"")</f>
        <v/>
      </c>
    </row>
    <row r="33" ht="18" customHeight="1">
      <c r="A33" s="2" t="n"/>
      <c r="B33" s="3" t="n"/>
      <c r="C33" s="4" t="n"/>
      <c r="D33" s="4" t="n"/>
      <c r="E33" s="5" t="n"/>
      <c r="F33" s="3" t="n"/>
      <c r="G33" s="2" t="n"/>
      <c r="H33" s="3" t="n"/>
      <c r="I33" s="6" t="str">
        <f>IF(AND($G33="Fakturované",ISNUMBER($F33),$F33&lt;TODAY()),TODAY()-$F33,"")</f>
        <v/>
      </c>
    </row>
    <row r="34" ht="18" customHeight="1">
      <c r="A34" s="2" t="n"/>
      <c r="B34" s="3" t="n"/>
      <c r="C34" s="4" t="n"/>
      <c r="D34" s="4" t="n"/>
      <c r="E34" s="5" t="n"/>
      <c r="F34" s="3" t="n"/>
      <c r="G34" s="2" t="n"/>
      <c r="H34" s="3" t="n"/>
      <c r="I34" s="6" t="str">
        <f>IF(AND($G34="Fakturované",ISNUMBER($F34),$F34&lt;TODAY()),TODAY()-$F34,"")</f>
        <v/>
      </c>
    </row>
    <row r="35" ht="18" customHeight="1">
      <c r="A35" s="2" t="n"/>
      <c r="B35" s="3" t="n"/>
      <c r="C35" s="4" t="n"/>
      <c r="D35" s="4" t="n"/>
      <c r="E35" s="5" t="n"/>
      <c r="F35" s="3" t="n"/>
      <c r="G35" s="2" t="n"/>
      <c r="H35" s="3" t="n"/>
      <c r="I35" s="6" t="str">
        <f>IF(AND($G35="Fakturované",ISNUMBER($F35),$F35&lt;TODAY()),TODAY()-$F35,"")</f>
        <v/>
      </c>
    </row>
    <row r="36" ht="18" customHeight="1">
      <c r="A36" s="2" t="n"/>
      <c r="B36" s="3" t="n"/>
      <c r="C36" s="4" t="n"/>
      <c r="D36" s="4" t="n"/>
      <c r="E36" s="5" t="n"/>
      <c r="F36" s="3" t="n"/>
      <c r="G36" s="2" t="n"/>
      <c r="H36" s="3" t="n"/>
      <c r="I36" s="6" t="str">
        <f>IF(AND($G36="Fakturované",ISNUMBER($F36),$F36&lt;TODAY()),TODAY()-$F36,"")</f>
        <v/>
      </c>
    </row>
    <row r="37" ht="18" customHeight="1">
      <c r="A37" s="2" t="n"/>
      <c r="B37" s="3" t="n"/>
      <c r="C37" s="4" t="n"/>
      <c r="D37" s="4" t="n"/>
      <c r="E37" s="5" t="n"/>
      <c r="F37" s="3" t="n"/>
      <c r="G37" s="2" t="n"/>
      <c r="H37" s="3" t="n"/>
      <c r="I37" s="6" t="str">
        <f>IF(AND($G37="Fakturované",ISNUMBER($F37),$F37&lt;TODAY()),TODAY()-$F37,"")</f>
        <v/>
      </c>
    </row>
    <row r="38" ht="18" customHeight="1">
      <c r="A38" s="2" t="n"/>
      <c r="B38" s="3" t="n"/>
      <c r="C38" s="4" t="n"/>
      <c r="D38" s="4" t="n"/>
      <c r="E38" s="5" t="n"/>
      <c r="F38" s="3" t="n"/>
      <c r="G38" s="2" t="n"/>
      <c r="H38" s="3" t="n"/>
      <c r="I38" s="6" t="str">
        <f>IF(AND($G38="Fakturované",ISNUMBER($F38),$F38&lt;TODAY()),TODAY()-$F38,"")</f>
        <v/>
      </c>
    </row>
    <row r="39" ht="18" customHeight="1">
      <c r="A39" s="2" t="n"/>
      <c r="B39" s="3" t="n"/>
      <c r="C39" s="4" t="n"/>
      <c r="D39" s="4" t="n"/>
      <c r="E39" s="5" t="n"/>
      <c r="F39" s="3" t="n"/>
      <c r="G39" s="2" t="n"/>
      <c r="H39" s="3" t="n"/>
      <c r="I39" s="6" t="str">
        <f>IF(AND($G39="Fakturované",ISNUMBER($F39),$F39&lt;TODAY()),TODAY()-$F39,"")</f>
        <v/>
      </c>
    </row>
    <row r="40" ht="18" customHeight="1">
      <c r="A40" s="2" t="n"/>
      <c r="B40" s="3" t="n"/>
      <c r="C40" s="4" t="n"/>
      <c r="D40" s="4" t="n"/>
      <c r="E40" s="5" t="n"/>
      <c r="F40" s="3" t="n"/>
      <c r="G40" s="2" t="n"/>
      <c r="H40" s="3" t="n"/>
      <c r="I40" s="6" t="str">
        <f>IF(AND($G40="Fakturované",ISNUMBER($F40),$F40&lt;TODAY()),TODAY()-$F40,"")</f>
        <v/>
      </c>
    </row>
    <row r="41" ht="18" customHeight="1">
      <c r="A41" s="2" t="n"/>
      <c r="B41" s="3" t="n"/>
      <c r="C41" s="4" t="n"/>
      <c r="D41" s="4" t="n"/>
      <c r="E41" s="5" t="n"/>
      <c r="F41" s="3" t="n"/>
      <c r="G41" s="2" t="n"/>
      <c r="H41" s="3" t="n"/>
      <c r="I41" s="6" t="str">
        <f>IF(AND($G41="Fakturované",ISNUMBER($F41),$F41&lt;TODAY()),TODAY()-$F41,"")</f>
        <v/>
      </c>
    </row>
  </sheetData>
  <autoFilter ref="A1:I41"/>
  <conditionalFormatting sqref="A2:I500">
    <cfRule type="expression" priority="1" dxfId="0">
      <formula>AND($G2="Fakturované",ISNUMBER($F2),$F2&lt;TODAY())</formula>
    </cfRule>
  </conditionalFormatting>
  <conditionalFormatting sqref="G2:G500">
    <cfRule type="expression" priority="2" dxfId="1">
      <formula>$G2="Zaplatené"</formula>
    </cfRule>
    <cfRule type="expression" priority="3" dxfId="2">
      <formula>$G2="Ponuka"</formula>
    </cfRule>
  </conditionalFormatting>
  <conditionalFormatting sqref="F2:F500">
    <cfRule type="expression" priority="4" dxfId="3">
      <formula>AND($G2="Fakturované",$F2="")</formula>
    </cfRule>
  </conditionalFormatting>
  <conditionalFormatting sqref="H2:H500">
    <cfRule type="expression" priority="5" dxfId="3">
      <formula>AND($G2="Zaplatené",$H2="")</formula>
    </cfRule>
  </conditionalFormatting>
  <dataValidations count="6">
    <dataValidation sqref="C2:C500" showDropDown="0" showInputMessage="0" showErrorMessage="1" allowBlank="0" errorTitle="Neplatná hodnota" error="Vyberte zákazníka zo zoznamu. Nového zákazníka najprv doplňte do hárka „Zákazníci“." type="list" errorStyle="stop">
      <formula1>'Zákazníci'!$A$2:$A$26</formula1>
    </dataValidation>
    <dataValidation sqref="G2:G500" showDropDown="0" showInputMessage="0" showErrorMessage="1" allowBlank="0" errorTitle="Neplatná hodnota" error="Vyberte stav: Ponuka, Rozpracované, Fakturované alebo Zaplatené." type="list" errorStyle="stop">
      <formula1>"Ponuka,Rozpracované,Fakturované,Zaplatené"</formula1>
    </dataValidation>
    <dataValidation sqref="B2:B500" showDropDown="0" showInputMessage="0" showErrorMessage="1" allowBlank="1" errorTitle="Neplatný dátum" error="Zadajte platný dátum, napríklad 14. 10. 2026." type="date" errorStyle="stop" operator="greaterThanOrEqual">
      <formula1>36526</formula1>
    </dataValidation>
    <dataValidation sqref="F2:F500" showDropDown="0" showInputMessage="0" showErrorMessage="1" allowBlank="1" errorTitle="Neplatný dátum" error="Zadajte platný dátum, napríklad 14. 10. 2026." type="date" errorStyle="stop" operator="greaterThanOrEqual">
      <formula1>36526</formula1>
    </dataValidation>
    <dataValidation sqref="H2:H500" showDropDown="0" showInputMessage="0" showErrorMessage="1" allowBlank="1" errorTitle="Neplatný dátum" error="Zadajte platný dátum, napríklad 14. 10. 2026." type="date" errorStyle="stop" operator="greaterThanOrEqual">
      <formula1>36526</formula1>
    </dataValidation>
    <dataValidation sqref="E2:E500" showDropDown="0" showInputMessage="0" showErrorMessage="1" allowBlank="1" errorTitle="Neplatné číslo" error="Zadajte sumu ako číslo, napríklad 450 alebo 450,50." type="decimal" errorStyle="stop" operator="greaterThanOrEqual">
      <formula1>0</formula1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2" customWidth="1" min="3" max="3"/>
    <col width="34" customWidth="1" min="4" max="4"/>
    <col width="16" customWidth="1" min="5" max="5"/>
    <col width="18" customWidth="1" min="6" max="6"/>
    <col width="18" customWidth="1" min="7" max="7"/>
  </cols>
  <sheetData>
    <row r="1" ht="48" customHeight="1">
      <c r="A1" s="1" t="inlineStr">
        <is>
          <t>Zákazník</t>
        </is>
      </c>
      <c r="B1" s="1" t="inlineStr">
        <is>
          <t>Mesto</t>
        </is>
      </c>
      <c r="C1" s="1" t="inlineStr">
        <is>
          <t>E-mail</t>
        </is>
      </c>
      <c r="D1" s="1" t="inlineStr">
        <is>
          <t>Poznámka</t>
        </is>
      </c>
      <c r="E1" s="1" t="inlineStr">
        <is>
          <t>Počet zákaziek (bez ponúk)</t>
        </is>
      </c>
      <c r="F1" s="1" t="inlineStr">
        <is>
          <t>Zaplatené spolu (bez DPH)</t>
        </is>
      </c>
      <c r="G1" s="1" t="inlineStr">
        <is>
          <t>Nezaplatené faktúry (bez DPH)</t>
        </is>
      </c>
    </row>
    <row r="2" ht="18" customHeight="1">
      <c r="A2" s="4" t="inlineStr">
        <is>
          <t>Rodina Vzorová</t>
        </is>
      </c>
      <c r="B2" s="4" t="inlineStr">
        <is>
          <t>Vzorovo</t>
        </is>
      </c>
      <c r="C2" s="4" t="inlineStr">
        <is>
          <t>rodina@vzor.example</t>
        </is>
      </c>
      <c r="D2" s="4" t="inlineStr">
        <is>
          <t>stály zákazník</t>
        </is>
      </c>
      <c r="E2" s="7">
        <f>IF($A2="","",COUNTIFS('Zákazky'!$C$2:$C$500,$A2&amp;"",'Zákazky'!$G$2:$G$500,"&lt;&gt;Ponuka"))</f>
        <v>2</v>
      </c>
      <c r="F2" s="8">
        <f>IF($A2="","",SUMIFS('Zákazky'!$E$2:$E$500,'Zákazky'!$C$2:$C$500,$A2&amp;"",'Zákazky'!$G$2:$G$500,"Zaplatené"))</f>
        <v>535</v>
      </c>
      <c r="G2" s="8">
        <f>IF($A2="","",SUMIFS('Zákazky'!$E$2:$E$500,'Zákazky'!$C$2:$C$500,$A2&amp;"",'Zákazky'!$G$2:$G$500,"Fakturované"))</f>
        <v>0</v>
      </c>
    </row>
    <row r="3" ht="18" customHeight="1">
      <c r="A3" s="4" t="inlineStr">
        <is>
          <t>Pekáreň Ukážková s. r. o.</t>
        </is>
      </c>
      <c r="B3" s="4" t="inlineStr">
        <is>
          <t>Ukážkov</t>
        </is>
      </c>
      <c r="C3" s="4" t="inlineStr">
        <is>
          <t>pekaren@priklad.example</t>
        </is>
      </c>
      <c r="D3" s="4" t="n"/>
      <c r="E3" s="7">
        <f>IF($A3="","",COUNTIFS('Zákazky'!$C$2:$C$500,$A3&amp;"",'Zákazky'!$G$2:$G$500,"&lt;&gt;Ponuka"))</f>
        <v>2</v>
      </c>
      <c r="F3" s="8">
        <f>IF($A3="","",SUMIFS('Zákazky'!$E$2:$E$500,'Zákazky'!$C$2:$C$500,$A3&amp;"",'Zákazky'!$G$2:$G$500,"Zaplatené"))</f>
        <v>380</v>
      </c>
      <c r="G3" s="8">
        <f>IF($A3="","",SUMIFS('Zákazky'!$E$2:$E$500,'Zákazky'!$C$2:$C$500,$A3&amp;"",'Zákazky'!$G$2:$G$500,"Fakturované"))</f>
        <v>540</v>
      </c>
    </row>
    <row r="4" ht="18" customHeight="1">
      <c r="A4" s="4" t="inlineStr">
        <is>
          <t>Kaderníctvo Príklad</t>
        </is>
      </c>
      <c r="B4" s="4" t="inlineStr">
        <is>
          <t>Ukážkov</t>
        </is>
      </c>
      <c r="C4" s="4" t="inlineStr">
        <is>
          <t>kadernictvo@priklad.example</t>
        </is>
      </c>
      <c r="D4" s="4" t="inlineStr">
        <is>
          <t>platí rýchlo</t>
        </is>
      </c>
      <c r="E4" s="7">
        <f>IF($A4="","",COUNTIFS('Zákazky'!$C$2:$C$500,$A4&amp;"",'Zákazky'!$G$2:$G$500,"&lt;&gt;Ponuka"))</f>
        <v>2</v>
      </c>
      <c r="F4" s="8">
        <f>IF($A4="","",SUMIFS('Zákazky'!$E$2:$E$500,'Zákazky'!$C$2:$C$500,$A4&amp;"",'Zákazky'!$G$2:$G$500,"Zaplatené"))</f>
        <v>985</v>
      </c>
      <c r="G4" s="8">
        <f>IF($A4="","",SUMIFS('Zákazky'!$E$2:$E$500,'Zákazky'!$C$2:$C$500,$A4&amp;"",'Zákazky'!$G$2:$G$500,"Fakturované"))</f>
        <v>0</v>
      </c>
    </row>
    <row r="5" ht="18" customHeight="1">
      <c r="A5" s="4" t="inlineStr">
        <is>
          <t>Spoločenstvo Vzorová 12</t>
        </is>
      </c>
      <c r="B5" s="4" t="inlineStr">
        <is>
          <t>Vzorovo</t>
        </is>
      </c>
      <c r="C5" s="4" t="inlineStr">
        <is>
          <t>spolocenstvo@vzor.example</t>
        </is>
      </c>
      <c r="D5" s="4" t="inlineStr">
        <is>
          <t>platí po schválení schôdzou</t>
        </is>
      </c>
      <c r="E5" s="7">
        <f>IF($A5="","",COUNTIFS('Zákazky'!$C$2:$C$500,$A5&amp;"",'Zákazky'!$G$2:$G$500,"&lt;&gt;Ponuka"))</f>
        <v>2</v>
      </c>
      <c r="F5" s="8">
        <f>IF($A5="","",SUMIFS('Zákazky'!$E$2:$E$500,'Zákazky'!$C$2:$C$500,$A5&amp;"",'Zákazky'!$G$2:$G$500,"Zaplatené"))</f>
        <v>310</v>
      </c>
      <c r="G5" s="8">
        <f>IF($A5="","",SUMIFS('Zákazky'!$E$2:$E$500,'Zákazky'!$C$2:$C$500,$A5&amp;"",'Zákazky'!$G$2:$G$500,"Fakturované"))</f>
        <v>0</v>
      </c>
    </row>
    <row r="6" ht="18" customHeight="1">
      <c r="A6" s="4" t="inlineStr">
        <is>
          <t>Penzión Vymyslený</t>
        </is>
      </c>
      <c r="B6" s="4" t="inlineStr">
        <is>
          <t>Testovice</t>
        </is>
      </c>
      <c r="C6" s="4" t="inlineStr">
        <is>
          <t>penzion@vymysleny.example</t>
        </is>
      </c>
      <c r="D6" s="4" t="inlineStr">
        <is>
          <t>sezónne práce</t>
        </is>
      </c>
      <c r="E6" s="7">
        <f>IF($A6="","",COUNTIFS('Zákazky'!$C$2:$C$500,$A6&amp;"",'Zákazky'!$G$2:$G$500,"&lt;&gt;Ponuka"))</f>
        <v>3</v>
      </c>
      <c r="F6" s="8">
        <f>IF($A6="","",SUMIFS('Zákazky'!$E$2:$E$500,'Zákazky'!$C$2:$C$500,$A6&amp;"",'Zákazky'!$G$2:$G$500,"Zaplatené"))</f>
        <v>2930</v>
      </c>
      <c r="G6" s="8">
        <f>IF($A6="","",SUMIFS('Zákazky'!$E$2:$E$500,'Zákazky'!$C$2:$C$500,$A6&amp;"",'Zákazky'!$G$2:$G$500,"Fakturované"))</f>
        <v>0</v>
      </c>
    </row>
    <row r="7" ht="18" customHeight="1">
      <c r="A7" s="4" t="inlineStr">
        <is>
          <t>Dielňa Príklad s. r. o.</t>
        </is>
      </c>
      <c r="B7" s="4" t="inlineStr">
        <is>
          <t>Testovice</t>
        </is>
      </c>
      <c r="C7" s="4" t="inlineStr">
        <is>
          <t>dielna@priklad.example</t>
        </is>
      </c>
      <c r="D7" s="4" t="inlineStr">
        <is>
          <t>občas platí neskoro</t>
        </is>
      </c>
      <c r="E7" s="7">
        <f>IF($A7="","",COUNTIFS('Zákazky'!$C$2:$C$500,$A7&amp;"",'Zákazky'!$G$2:$G$500,"&lt;&gt;Ponuka"))</f>
        <v>2</v>
      </c>
      <c r="F7" s="8">
        <f>IF($A7="","",SUMIFS('Zákazky'!$E$2:$E$500,'Zákazky'!$C$2:$C$500,$A7&amp;"",'Zákazky'!$G$2:$G$500,"Zaplatené"))</f>
        <v>720</v>
      </c>
      <c r="G7" s="8">
        <f>IF($A7="","",SUMIFS('Zákazky'!$E$2:$E$500,'Zákazky'!$C$2:$C$500,$A7&amp;"",'Zákazky'!$G$2:$G$500,"Fakturované"))</f>
        <v>720</v>
      </c>
    </row>
    <row r="8" ht="18" customHeight="1">
      <c r="A8" s="4" t="inlineStr">
        <is>
          <t>Pán Ukážka</t>
        </is>
      </c>
      <c r="B8" s="4" t="inlineStr">
        <is>
          <t>Vzorovo</t>
        </is>
      </c>
      <c r="C8" s="4" t="inlineStr">
        <is>
          <t>ukazka@vzor.example</t>
        </is>
      </c>
      <c r="D8" s="4" t="n"/>
      <c r="E8" s="7">
        <f>IF($A8="","",COUNTIFS('Zákazky'!$C$2:$C$500,$A8&amp;"",'Zákazky'!$G$2:$G$500,"&lt;&gt;Ponuka"))</f>
        <v>2</v>
      </c>
      <c r="F8" s="8">
        <f>IF($A8="","",SUMIFS('Zákazky'!$E$2:$E$500,'Zákazky'!$C$2:$C$500,$A8&amp;"",'Zákazky'!$G$2:$G$500,"Zaplatené"))</f>
        <v>770</v>
      </c>
      <c r="G8" s="8">
        <f>IF($A8="","",SUMIFS('Zákazky'!$E$2:$E$500,'Zákazky'!$C$2:$C$500,$A8&amp;"",'Zákazky'!$G$2:$G$500,"Fakturované"))</f>
        <v>0</v>
      </c>
    </row>
    <row r="9" ht="18" customHeight="1">
      <c r="A9" s="4" t="inlineStr">
        <is>
          <t>Obec Vzorovo</t>
        </is>
      </c>
      <c r="B9" s="4" t="inlineStr">
        <is>
          <t>Vzorovo</t>
        </is>
      </c>
      <c r="C9" s="4" t="inlineStr">
        <is>
          <t>obec@vzorovo.example</t>
        </is>
      </c>
      <c r="D9" s="4" t="inlineStr">
        <is>
          <t>platí do 30 dní</t>
        </is>
      </c>
      <c r="E9" s="7">
        <f>IF($A9="","",COUNTIFS('Zákazky'!$C$2:$C$500,$A9&amp;"",'Zákazky'!$G$2:$G$500,"&lt;&gt;Ponuka"))</f>
        <v>2</v>
      </c>
      <c r="F9" s="8">
        <f>IF($A9="","",SUMIFS('Zákazky'!$E$2:$E$500,'Zákazky'!$C$2:$C$500,$A9&amp;"",'Zákazky'!$G$2:$G$500,"Zaplatené"))</f>
        <v>950</v>
      </c>
      <c r="G9" s="8">
        <f>IF($A9="","",SUMIFS('Zákazky'!$E$2:$E$500,'Zákazky'!$C$2:$C$500,$A9&amp;"",'Zákazky'!$G$2:$G$500,"Fakturované"))</f>
        <v>1120</v>
      </c>
    </row>
    <row r="10" ht="18" customHeight="1">
      <c r="A10" s="4" t="inlineStr">
        <is>
          <t>Materská škola Ukážková</t>
        </is>
      </c>
      <c r="B10" s="4" t="inlineStr">
        <is>
          <t>Ukážkov</t>
        </is>
      </c>
      <c r="C10" s="4" t="inlineStr">
        <is>
          <t>ms@ukazkova.example</t>
        </is>
      </c>
      <c r="D10" s="4" t="inlineStr">
        <is>
          <t>platí cez rozpočet, pomaly</t>
        </is>
      </c>
      <c r="E10" s="7">
        <f>IF($A10="","",COUNTIFS('Zákazky'!$C$2:$C$500,$A10&amp;"",'Zákazky'!$G$2:$G$500,"&lt;&gt;Ponuka"))</f>
        <v>1</v>
      </c>
      <c r="F10" s="8">
        <f>IF($A10="","",SUMIFS('Zákazky'!$E$2:$E$500,'Zákazky'!$C$2:$C$500,$A10&amp;"",'Zákazky'!$G$2:$G$500,"Zaplatené"))</f>
        <v>0</v>
      </c>
      <c r="G10" s="8">
        <f>IF($A10="","",SUMIFS('Zákazky'!$E$2:$E$500,'Zákazky'!$C$2:$C$500,$A10&amp;"",'Zákazky'!$G$2:$G$500,"Fakturované"))</f>
        <v>890</v>
      </c>
    </row>
    <row r="11" ht="18" customHeight="1">
      <c r="A11" s="4" t="inlineStr">
        <is>
          <t>Kancelárie Príklad s. r. o.</t>
        </is>
      </c>
      <c r="B11" s="4" t="inlineStr">
        <is>
          <t>Fiktívna Ves</t>
        </is>
      </c>
      <c r="C11" s="4" t="inlineStr">
        <is>
          <t>kancelarie@priklad.example</t>
        </is>
      </c>
      <c r="D11" s="4" t="n"/>
      <c r="E11" s="7">
        <f>IF($A11="","",COUNTIFS('Zákazky'!$C$2:$C$500,$A11&amp;"",'Zákazky'!$G$2:$G$500,"&lt;&gt;Ponuka"))</f>
        <v>1</v>
      </c>
      <c r="F11" s="8">
        <f>IF($A11="","",SUMIFS('Zákazky'!$E$2:$E$500,'Zákazky'!$C$2:$C$500,$A11&amp;"",'Zákazky'!$G$2:$G$500,"Zaplatené"))</f>
        <v>0</v>
      </c>
      <c r="G11" s="8">
        <f>IF($A11="","",SUMIFS('Zákazky'!$E$2:$E$500,'Zákazky'!$C$2:$C$500,$A11&amp;"",'Zákazky'!$G$2:$G$500,"Fakturované"))</f>
        <v>1480</v>
      </c>
    </row>
    <row r="12" ht="18" customHeight="1">
      <c r="A12" s="4" t="inlineStr">
        <is>
          <t>Pani Testová</t>
        </is>
      </c>
      <c r="B12" s="4" t="inlineStr">
        <is>
          <t>Testovice</t>
        </is>
      </c>
      <c r="C12" s="4" t="inlineStr">
        <is>
          <t>testova@vzor.example</t>
        </is>
      </c>
      <c r="D12" s="4" t="inlineStr">
        <is>
          <t>nová zákazníčka</t>
        </is>
      </c>
      <c r="E12" s="7">
        <f>IF($A12="","",COUNTIFS('Zákazky'!$C$2:$C$500,$A12&amp;"",'Zákazky'!$G$2:$G$500,"&lt;&gt;Ponuka"))</f>
        <v>1</v>
      </c>
      <c r="F12" s="8">
        <f>IF($A12="","",SUMIFS('Zákazky'!$E$2:$E$500,'Zákazky'!$C$2:$C$500,$A12&amp;"",'Zákazky'!$G$2:$G$500,"Zaplatené"))</f>
        <v>0</v>
      </c>
      <c r="G12" s="8">
        <f>IF($A12="","",SUMIFS('Zákazky'!$E$2:$E$500,'Zákazky'!$C$2:$C$500,$A12&amp;"",'Zákazky'!$G$2:$G$500,"Fakturované"))</f>
        <v>0</v>
      </c>
    </row>
    <row r="13" ht="18" customHeight="1">
      <c r="A13" s="4" t="inlineStr">
        <is>
          <t>Autoservis Vzorový</t>
        </is>
      </c>
      <c r="B13" s="4" t="inlineStr">
        <is>
          <t>Ukážkov</t>
        </is>
      </c>
      <c r="C13" s="4" t="inlineStr">
        <is>
          <t>autoservis@vzor.example</t>
        </is>
      </c>
      <c r="D13" s="4" t="n"/>
      <c r="E13" s="7">
        <f>IF($A13="","",COUNTIFS('Zákazky'!$C$2:$C$500,$A13&amp;"",'Zákazky'!$G$2:$G$500,"&lt;&gt;Ponuka"))</f>
        <v>1</v>
      </c>
      <c r="F13" s="8">
        <f>IF($A13="","",SUMIFS('Zákazky'!$E$2:$E$500,'Zákazky'!$C$2:$C$500,$A13&amp;"",'Zákazky'!$G$2:$G$500,"Zaplatené"))</f>
        <v>1450</v>
      </c>
      <c r="G13" s="8">
        <f>IF($A13="","",SUMIFS('Zákazky'!$E$2:$E$500,'Zákazky'!$C$2:$C$500,$A13&amp;"",'Zákazky'!$G$2:$G$500,"Fakturované"))</f>
        <v>0</v>
      </c>
    </row>
    <row r="14" ht="18" customHeight="1">
      <c r="A14" s="4" t="inlineStr">
        <is>
          <t>Hostinec Vymyslená Lipa</t>
        </is>
      </c>
      <c r="B14" s="4" t="inlineStr">
        <is>
          <t>Fiktívna Ves</t>
        </is>
      </c>
      <c r="C14" s="4" t="inlineStr">
        <is>
          <t>hostinec@vymysleny.example</t>
        </is>
      </c>
      <c r="D14" s="4" t="inlineStr">
        <is>
          <t>záujem o ponuku na jar</t>
        </is>
      </c>
      <c r="E14" s="7">
        <f>IF($A14="","",COUNTIFS('Zákazky'!$C$2:$C$500,$A14&amp;"",'Zákazky'!$G$2:$G$500,"&lt;&gt;Ponuka"))</f>
        <v>0</v>
      </c>
      <c r="F14" s="8">
        <f>IF($A14="","",SUMIFS('Zákazky'!$E$2:$E$500,'Zákazky'!$C$2:$C$500,$A14&amp;"",'Zákazky'!$G$2:$G$500,"Zaplatené"))</f>
        <v>0</v>
      </c>
      <c r="G14" s="8">
        <f>IF($A14="","",SUMIFS('Zákazky'!$E$2:$E$500,'Zákazky'!$C$2:$C$500,$A14&amp;"",'Zákazky'!$G$2:$G$500,"Fakturované"))</f>
        <v>0</v>
      </c>
    </row>
    <row r="15" ht="18" customHeight="1">
      <c r="A15" s="4" t="inlineStr">
        <is>
          <t>Základná škola Príkladná</t>
        </is>
      </c>
      <c r="B15" s="4" t="inlineStr">
        <is>
          <t>Ukážkov</t>
        </is>
      </c>
      <c r="C15" s="4" t="inlineStr">
        <is>
          <t>zs@prikladna.example</t>
        </is>
      </c>
      <c r="D15" s="4" t="inlineStr">
        <is>
          <t>zatiaľ bez zákazky</t>
        </is>
      </c>
      <c r="E15" s="7">
        <f>IF($A15="","",COUNTIFS('Zákazky'!$C$2:$C$500,$A15&amp;"",'Zákazky'!$G$2:$G$500,"&lt;&gt;Ponuka"))</f>
        <v>0</v>
      </c>
      <c r="F15" s="8">
        <f>IF($A15="","",SUMIFS('Zákazky'!$E$2:$E$500,'Zákazky'!$C$2:$C$500,$A15&amp;"",'Zákazky'!$G$2:$G$500,"Zaplatené"))</f>
        <v>0</v>
      </c>
      <c r="G15" s="8">
        <f>IF($A15="","",SUMIFS('Zákazky'!$E$2:$E$500,'Zákazky'!$C$2:$C$500,$A15&amp;"",'Zákazky'!$G$2:$G$500,"Fakturované"))</f>
        <v>0</v>
      </c>
    </row>
    <row r="16" ht="18" customHeight="1">
      <c r="A16" s="4" t="inlineStr">
        <is>
          <t>Pán Vzorový</t>
        </is>
      </c>
      <c r="B16" s="4" t="inlineStr">
        <is>
          <t>Testovice</t>
        </is>
      </c>
      <c r="C16" s="4" t="inlineStr">
        <is>
          <t>vzorovy@vzor.example</t>
        </is>
      </c>
      <c r="D16" s="4" t="n"/>
      <c r="E16" s="7">
        <f>IF($A16="","",COUNTIFS('Zákazky'!$C$2:$C$500,$A16&amp;"",'Zákazky'!$G$2:$G$500,"&lt;&gt;Ponuka"))</f>
        <v>0</v>
      </c>
      <c r="F16" s="8">
        <f>IF($A16="","",SUMIFS('Zákazky'!$E$2:$E$500,'Zákazky'!$C$2:$C$500,$A16&amp;"",'Zákazky'!$G$2:$G$500,"Zaplatené"))</f>
        <v>0</v>
      </c>
      <c r="G16" s="8">
        <f>IF($A16="","",SUMIFS('Zákazky'!$E$2:$E$500,'Zákazky'!$C$2:$C$500,$A16&amp;"",'Zákazky'!$G$2:$G$500,"Fakturované"))</f>
        <v>0</v>
      </c>
    </row>
    <row r="17" ht="18" customHeight="1">
      <c r="A17" s="4" t="n"/>
      <c r="B17" s="4" t="n"/>
      <c r="C17" s="4" t="n"/>
      <c r="D17" s="4" t="n"/>
      <c r="E17" s="7" t="str">
        <f>IF($A17="","",COUNTIFS('Zákazky'!$C$2:$C$500,$A17&amp;"",'Zákazky'!$G$2:$G$500,"&lt;&gt;Ponuka"))</f>
        <v/>
      </c>
      <c r="F17" s="8" t="str">
        <f>IF($A17="","",SUMIFS('Zákazky'!$E$2:$E$500,'Zákazky'!$C$2:$C$500,$A17&amp;"",'Zákazky'!$G$2:$G$500,"Zaplatené"))</f>
        <v/>
      </c>
      <c r="G17" s="8" t="str">
        <f>IF($A17="","",SUMIFS('Zákazky'!$E$2:$E$500,'Zákazky'!$C$2:$C$500,$A17&amp;"",'Zákazky'!$G$2:$G$500,"Fakturované"))</f>
        <v/>
      </c>
    </row>
    <row r="18" ht="18" customHeight="1">
      <c r="A18" s="4" t="n"/>
      <c r="B18" s="4" t="n"/>
      <c r="C18" s="4" t="n"/>
      <c r="D18" s="4" t="n"/>
      <c r="E18" s="7" t="str">
        <f>IF($A18="","",COUNTIFS('Zákazky'!$C$2:$C$500,$A18&amp;"",'Zákazky'!$G$2:$G$500,"&lt;&gt;Ponuka"))</f>
        <v/>
      </c>
      <c r="F18" s="8" t="str">
        <f>IF($A18="","",SUMIFS('Zákazky'!$E$2:$E$500,'Zákazky'!$C$2:$C$500,$A18&amp;"",'Zákazky'!$G$2:$G$500,"Zaplatené"))</f>
        <v/>
      </c>
      <c r="G18" s="8" t="str">
        <f>IF($A18="","",SUMIFS('Zákazky'!$E$2:$E$500,'Zákazky'!$C$2:$C$500,$A18&amp;"",'Zákazky'!$G$2:$G$500,"Fakturované"))</f>
        <v/>
      </c>
    </row>
    <row r="19" ht="18" customHeight="1">
      <c r="A19" s="4" t="n"/>
      <c r="B19" s="4" t="n"/>
      <c r="C19" s="4" t="n"/>
      <c r="D19" s="4" t="n"/>
      <c r="E19" s="7" t="str">
        <f>IF($A19="","",COUNTIFS('Zákazky'!$C$2:$C$500,$A19&amp;"",'Zákazky'!$G$2:$G$500,"&lt;&gt;Ponuka"))</f>
        <v/>
      </c>
      <c r="F19" s="8" t="str">
        <f>IF($A19="","",SUMIFS('Zákazky'!$E$2:$E$500,'Zákazky'!$C$2:$C$500,$A19&amp;"",'Zákazky'!$G$2:$G$500,"Zaplatené"))</f>
        <v/>
      </c>
      <c r="G19" s="8" t="str">
        <f>IF($A19="","",SUMIFS('Zákazky'!$E$2:$E$500,'Zákazky'!$C$2:$C$500,$A19&amp;"",'Zákazky'!$G$2:$G$500,"Fakturované"))</f>
        <v/>
      </c>
    </row>
    <row r="20" ht="18" customHeight="1">
      <c r="A20" s="4" t="n"/>
      <c r="B20" s="4" t="n"/>
      <c r="C20" s="4" t="n"/>
      <c r="D20" s="4" t="n"/>
      <c r="E20" s="7" t="str">
        <f>IF($A20="","",COUNTIFS('Zákazky'!$C$2:$C$500,$A20&amp;"",'Zákazky'!$G$2:$G$500,"&lt;&gt;Ponuka"))</f>
        <v/>
      </c>
      <c r="F20" s="8" t="str">
        <f>IF($A20="","",SUMIFS('Zákazky'!$E$2:$E$500,'Zákazky'!$C$2:$C$500,$A20&amp;"",'Zákazky'!$G$2:$G$500,"Zaplatené"))</f>
        <v/>
      </c>
      <c r="G20" s="8" t="str">
        <f>IF($A20="","",SUMIFS('Zákazky'!$E$2:$E$500,'Zákazky'!$C$2:$C$500,$A20&amp;"",'Zákazky'!$G$2:$G$500,"Fakturované"))</f>
        <v/>
      </c>
    </row>
    <row r="21" ht="18" customHeight="1">
      <c r="A21" s="4" t="n"/>
      <c r="B21" s="4" t="n"/>
      <c r="C21" s="4" t="n"/>
      <c r="D21" s="4" t="n"/>
      <c r="E21" s="7" t="str">
        <f>IF($A21="","",COUNTIFS('Zákazky'!$C$2:$C$500,$A21&amp;"",'Zákazky'!$G$2:$G$500,"&lt;&gt;Ponuka"))</f>
        <v/>
      </c>
      <c r="F21" s="8" t="str">
        <f>IF($A21="","",SUMIFS('Zákazky'!$E$2:$E$500,'Zákazky'!$C$2:$C$500,$A21&amp;"",'Zákazky'!$G$2:$G$500,"Zaplatené"))</f>
        <v/>
      </c>
      <c r="G21" s="8" t="str">
        <f>IF($A21="","",SUMIFS('Zákazky'!$E$2:$E$500,'Zákazky'!$C$2:$C$500,$A21&amp;"",'Zákazky'!$G$2:$G$500,"Fakturované"))</f>
        <v/>
      </c>
    </row>
    <row r="22" ht="18" customHeight="1">
      <c r="A22" s="4" t="n"/>
      <c r="B22" s="4" t="n"/>
      <c r="C22" s="4" t="n"/>
      <c r="D22" s="4" t="n"/>
      <c r="E22" s="7" t="str">
        <f>IF($A22="","",COUNTIFS('Zákazky'!$C$2:$C$500,$A22&amp;"",'Zákazky'!$G$2:$G$500,"&lt;&gt;Ponuka"))</f>
        <v/>
      </c>
      <c r="F22" s="8" t="str">
        <f>IF($A22="","",SUMIFS('Zákazky'!$E$2:$E$500,'Zákazky'!$C$2:$C$500,$A22&amp;"",'Zákazky'!$G$2:$G$500,"Zaplatené"))</f>
        <v/>
      </c>
      <c r="G22" s="8" t="str">
        <f>IF($A22="","",SUMIFS('Zákazky'!$E$2:$E$500,'Zákazky'!$C$2:$C$500,$A22&amp;"",'Zákazky'!$G$2:$G$500,"Fakturované"))</f>
        <v/>
      </c>
    </row>
    <row r="23" ht="18" customHeight="1">
      <c r="A23" s="4" t="n"/>
      <c r="B23" s="4" t="n"/>
      <c r="C23" s="4" t="n"/>
      <c r="D23" s="4" t="n"/>
      <c r="E23" s="7" t="str">
        <f>IF($A23="","",COUNTIFS('Zákazky'!$C$2:$C$500,$A23&amp;"",'Zákazky'!$G$2:$G$500,"&lt;&gt;Ponuka"))</f>
        <v/>
      </c>
      <c r="F23" s="8" t="str">
        <f>IF($A23="","",SUMIFS('Zákazky'!$E$2:$E$500,'Zákazky'!$C$2:$C$500,$A23&amp;"",'Zákazky'!$G$2:$G$500,"Zaplatené"))</f>
        <v/>
      </c>
      <c r="G23" s="8" t="str">
        <f>IF($A23="","",SUMIFS('Zákazky'!$E$2:$E$500,'Zákazky'!$C$2:$C$500,$A23&amp;"",'Zákazky'!$G$2:$G$500,"Fakturované"))</f>
        <v/>
      </c>
    </row>
    <row r="24" ht="18" customHeight="1">
      <c r="A24" s="4" t="n"/>
      <c r="B24" s="4" t="n"/>
      <c r="C24" s="4" t="n"/>
      <c r="D24" s="4" t="n"/>
      <c r="E24" s="7" t="str">
        <f>IF($A24="","",COUNTIFS('Zákazky'!$C$2:$C$500,$A24&amp;"",'Zákazky'!$G$2:$G$500,"&lt;&gt;Ponuka"))</f>
        <v/>
      </c>
      <c r="F24" s="8" t="str">
        <f>IF($A24="","",SUMIFS('Zákazky'!$E$2:$E$500,'Zákazky'!$C$2:$C$500,$A24&amp;"",'Zákazky'!$G$2:$G$500,"Zaplatené"))</f>
        <v/>
      </c>
      <c r="G24" s="8" t="str">
        <f>IF($A24="","",SUMIFS('Zákazky'!$E$2:$E$500,'Zákazky'!$C$2:$C$500,$A24&amp;"",'Zákazky'!$G$2:$G$500,"Fakturované"))</f>
        <v/>
      </c>
    </row>
    <row r="25" ht="18" customHeight="1">
      <c r="A25" s="4" t="n"/>
      <c r="B25" s="4" t="n"/>
      <c r="C25" s="4" t="n"/>
      <c r="D25" s="4" t="n"/>
      <c r="E25" s="7" t="str">
        <f>IF($A25="","",COUNTIFS('Zákazky'!$C$2:$C$500,$A25&amp;"",'Zákazky'!$G$2:$G$500,"&lt;&gt;Ponuka"))</f>
        <v/>
      </c>
      <c r="F25" s="8" t="str">
        <f>IF($A25="","",SUMIFS('Zákazky'!$E$2:$E$500,'Zákazky'!$C$2:$C$500,$A25&amp;"",'Zákazky'!$G$2:$G$500,"Zaplatené"))</f>
        <v/>
      </c>
      <c r="G25" s="8" t="str">
        <f>IF($A25="","",SUMIFS('Zákazky'!$E$2:$E$500,'Zákazky'!$C$2:$C$500,$A25&amp;"",'Zákazky'!$G$2:$G$500,"Fakturované"))</f>
        <v/>
      </c>
    </row>
    <row r="26" ht="18" customHeight="1">
      <c r="A26" s="4" t="n"/>
      <c r="B26" s="4" t="n"/>
      <c r="C26" s="4" t="n"/>
      <c r="D26" s="4" t="n"/>
      <c r="E26" s="7" t="str">
        <f>IF($A26="","",COUNTIFS('Zákazky'!$C$2:$C$500,$A26&amp;"",'Zákazky'!$G$2:$G$500,"&lt;&gt;Ponuka"))</f>
        <v/>
      </c>
      <c r="F26" s="8" t="str">
        <f>IF($A26="","",SUMIFS('Zákazky'!$E$2:$E$500,'Zákazky'!$C$2:$C$500,$A26&amp;"",'Zákazky'!$G$2:$G$500,"Zaplatené"))</f>
        <v/>
      </c>
      <c r="G26" s="8" t="str">
        <f>IF($A26="","",SUMIFS('Zákazky'!$E$2:$E$500,'Zákazky'!$C$2:$C$500,$A26&amp;"",'Zákazky'!$G$2:$G$500,"Fakturované"))</f>
        <v/>
      </c>
    </row>
  </sheetData>
  <conditionalFormatting sqref="G2:G26">
    <cfRule type="expression" priority="1" dxfId="4">
      <formula>AND(ISNUMBER($G2),$G2&gt;0)</formula>
    </cfRule>
  </conditionalFormatting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7" customWidth="1" min="3" max="3"/>
    <col width="22" customWidth="1" min="4" max="4"/>
    <col width="17" customWidth="1" min="5" max="5"/>
    <col width="3" customWidth="1" min="6" max="6"/>
  </cols>
  <sheetData>
    <row r="1" ht="26" customHeight="1">
      <c r="A1" s="9" t="inlineStr">
        <is>
          <t>Prehľad zákaziek a platieb</t>
        </is>
      </c>
    </row>
    <row r="2">
      <c r="A2" s="10" t="inlineStr">
        <is>
          <t>Ukážka s vymyslenými dátami (AI tím Kolektív Lampáš). Všetko sa počíta samo z hárka „Zákazky“; zadávate iba rok v bunke C3.</t>
        </is>
      </c>
    </row>
    <row r="3">
      <c r="B3" s="11" t="inlineStr">
        <is>
          <t>Rok pre mesačné súčty</t>
        </is>
      </c>
      <c r="C3" s="12" t="n">
        <v>2026</v>
      </c>
    </row>
    <row r="4">
      <c r="B4" s="13" t="inlineStr">
        <is>
          <t>Dnešný dátum (funkcia TODAY)</t>
        </is>
      </c>
      <c r="C4" s="14">
        <f>TODAY()</f>
        <v>46310</v>
      </c>
    </row>
    <row r="6" ht="22" customHeight="1">
      <c r="B6" s="15" t="inlineStr">
        <is>
          <t>Kľúčové čísla (bez DPH)</t>
        </is>
      </c>
      <c r="C6" s="16" t="n"/>
    </row>
    <row r="7" ht="20" customHeight="1">
      <c r="B7" s="17" t="inlineStr">
        <is>
          <t>Nezaplatené faktúry spolu</t>
        </is>
      </c>
      <c r="C7" s="18">
        <f>SUMIFS('Zákazky'!$E$2:$E$500,'Zákazky'!$G$2:$G$500,"Fakturované")</f>
        <v>4750</v>
      </c>
    </row>
    <row r="8" ht="20" customHeight="1">
      <c r="B8" s="19" t="inlineStr">
        <is>
          <t>z toho po splatnosti</t>
        </is>
      </c>
      <c r="C8" s="20">
        <f>SUMIFS('Zákazky'!$E$2:$E$500,'Zákazky'!$G$2:$G$500,"Fakturované",'Zákazky'!$F$2:$F$500,"&lt;"&amp;TODAY())</f>
        <v>2150</v>
      </c>
    </row>
    <row r="9" ht="20" customHeight="1">
      <c r="B9" s="19" t="inlineStr">
        <is>
          <t>Počet faktúr po splatnosti</t>
        </is>
      </c>
      <c r="C9" s="21">
        <f>COUNTIFS('Zákazky'!$G$2:$G$500,"Fakturované",'Zákazky'!$F$2:$F$500,"&lt;"&amp;TODAY())</f>
        <v>3</v>
      </c>
    </row>
    <row r="10" ht="20" customHeight="1">
      <c r="B10" s="19" t="inlineStr">
        <is>
          <t>Rozpracované zákazky (ešte nevyfakturované)</t>
        </is>
      </c>
      <c r="C10" s="20">
        <f>SUMIFS('Zákazky'!$E$2:$E$500,'Zákazky'!$G$2:$G$500,"Rozpracované")</f>
        <v>1930</v>
      </c>
    </row>
    <row r="11" ht="20" customHeight="1">
      <c r="B11" s="19" t="inlineStr">
        <is>
          <t>Cenové ponuky čakajúce na odpoveď</t>
        </is>
      </c>
      <c r="C11" s="20">
        <f>SUMIFS('Zákazky'!$E$2:$E$500,'Zákazky'!$G$2:$G$500,"Ponuka")</f>
        <v>4020</v>
      </c>
    </row>
    <row r="12" ht="20" customHeight="1">
      <c r="B12" s="19" t="str">
        <f>"Prijaté platby v roku "&amp;$C$3</f>
        <v>Prijaté platby v roku 2026</v>
      </c>
      <c r="C12" s="20">
        <f>SUMIFS('Zákazky'!$E$2:$E$500,'Zákazky'!$G$2:$G$500,"Zaplatené",'Zákazky'!$H$2:$H$500,"&gt;="&amp;DATE($C$3,1,1),'Zákazky'!$H$2:$H$500,"&lt;"&amp;DATE($C$3+1,1,1))</f>
        <v>9030</v>
      </c>
    </row>
    <row r="14" ht="22" customHeight="1">
      <c r="B14" s="15" t="inlineStr">
        <is>
          <t>Zákazky podľa stavu</t>
        </is>
      </c>
      <c r="C14" s="16" t="n"/>
      <c r="D14" s="16" t="n"/>
    </row>
    <row r="15">
      <c r="B15" s="22" t="inlineStr">
        <is>
          <t>Stav</t>
        </is>
      </c>
      <c r="C15" s="23" t="inlineStr">
        <is>
          <t>Počet zákaziek</t>
        </is>
      </c>
      <c r="D15" s="23" t="inlineStr">
        <is>
          <t>Suma bez DPH</t>
        </is>
      </c>
    </row>
    <row r="16">
      <c r="B16" s="19" t="inlineStr">
        <is>
          <t>Ponuka</t>
        </is>
      </c>
      <c r="C16" s="24">
        <f>COUNTIFS('Zákazky'!$G$2:$G$500,$B16)</f>
        <v>3</v>
      </c>
      <c r="D16" s="5">
        <f>SUMIFS('Zákazky'!$E$2:$E$500,'Zákazky'!$G$2:$G$500,$B16)</f>
        <v>4020</v>
      </c>
    </row>
    <row r="17">
      <c r="B17" s="19" t="inlineStr">
        <is>
          <t>Rozpracované</t>
        </is>
      </c>
      <c r="C17" s="24">
        <f>COUNTIFS('Zákazky'!$G$2:$G$500,$B17)</f>
        <v>3</v>
      </c>
      <c r="D17" s="5">
        <f>SUMIFS('Zákazky'!$E$2:$E$500,'Zákazky'!$G$2:$G$500,$B17)</f>
        <v>1930</v>
      </c>
    </row>
    <row r="18">
      <c r="B18" s="19" t="inlineStr">
        <is>
          <t>Fakturované</t>
        </is>
      </c>
      <c r="C18" s="24">
        <f>COUNTIFS('Zákazky'!$G$2:$G$500,$B18)</f>
        <v>5</v>
      </c>
      <c r="D18" s="5">
        <f>SUMIFS('Zákazky'!$E$2:$E$500,'Zákazky'!$G$2:$G$500,$B18)</f>
        <v>4750</v>
      </c>
    </row>
    <row r="19">
      <c r="B19" s="19" t="inlineStr">
        <is>
          <t>Zaplatené</t>
        </is>
      </c>
      <c r="C19" s="24">
        <f>COUNTIFS('Zákazky'!$G$2:$G$500,$B19)</f>
        <v>13</v>
      </c>
      <c r="D19" s="5">
        <f>SUMIFS('Zákazky'!$E$2:$E$500,'Zákazky'!$G$2:$G$500,$B19)</f>
        <v>9030</v>
      </c>
    </row>
    <row r="20">
      <c r="B20" s="22" t="inlineStr">
        <is>
          <t>Spolu</t>
        </is>
      </c>
      <c r="C20" s="25">
        <f>SUM(C16:C19)</f>
        <v>24</v>
      </c>
      <c r="D20" s="26">
        <f>SUM(D16:D19)</f>
        <v>19730</v>
      </c>
    </row>
    <row r="22" ht="22" customHeight="1">
      <c r="A22" s="15" t="str">
        <f>"Mesačné súčty za rok "&amp;$C$3</f>
        <v>Mesačné súčty za rok 2026</v>
      </c>
      <c r="B22" s="16" t="n"/>
      <c r="C22" s="16" t="n"/>
      <c r="D22" s="16" t="n"/>
      <c r="E22" s="16" t="n"/>
    </row>
    <row r="23" ht="34" customHeight="1">
      <c r="A23" s="1" t="inlineStr">
        <is>
          <t>Č.</t>
        </is>
      </c>
      <c r="B23" s="1" t="inlineStr">
        <is>
          <t>Mesiac</t>
        </is>
      </c>
      <c r="C23" s="1" t="inlineStr">
        <is>
          <t>Počet zákaziek (bez ponúk)</t>
        </is>
      </c>
      <c r="D23" s="1" t="inlineStr">
        <is>
          <t>Hodnota zákaziek (bez ponúk)</t>
        </is>
      </c>
      <c r="E23" s="1" t="inlineStr">
        <is>
          <t>Prijaté platby</t>
        </is>
      </c>
    </row>
    <row r="24">
      <c r="A24" s="27" t="n">
        <v>1</v>
      </c>
      <c r="B24" s="19" t="inlineStr">
        <is>
          <t>Jan</t>
        </is>
      </c>
      <c r="C24" s="28">
        <f>COUNTIFS('Zákazky'!$B$2:$B$500,"&gt;="&amp;DATE($C$3,$A24,1),'Zákazky'!$B$2:$B$500,"&lt;"&amp;DATE($C$3,$A24+1,1),'Zákazky'!$G$2:$G$500,"&lt;&gt;Ponuka")</f>
        <v>0</v>
      </c>
      <c r="D24" s="29">
        <f>SUMIFS('Zákazky'!$E$2:$E$500,'Zákazky'!$B$2:$B$500,"&gt;="&amp;DATE($C$3,$A24,1),'Zákazky'!$B$2:$B$500,"&lt;"&amp;DATE($C$3,$A24+1,1),'Zákazky'!$G$2:$G$500,"&lt;&gt;Ponuka")</f>
        <v>0</v>
      </c>
      <c r="E24" s="29">
        <f>SUMIFS('Zákazky'!$E$2:$E$500,'Zákazky'!$G$2:$G$500,"Zaplatené",'Zákazky'!$H$2:$H$500,"&gt;="&amp;DATE($C$3,$A24,1),'Zákazky'!$H$2:$H$500,"&lt;"&amp;DATE($C$3,$A24+1,1))</f>
        <v>0</v>
      </c>
    </row>
    <row r="25">
      <c r="A25" s="27" t="n">
        <v>2</v>
      </c>
      <c r="B25" s="19" t="inlineStr">
        <is>
          <t>Feb</t>
        </is>
      </c>
      <c r="C25" s="28">
        <f>COUNTIFS('Zákazky'!$B$2:$B$500,"&gt;="&amp;DATE($C$3,$A25,1),'Zákazky'!$B$2:$B$500,"&lt;"&amp;DATE($C$3,$A25+1,1),'Zákazky'!$G$2:$G$500,"&lt;&gt;Ponuka")</f>
        <v>0</v>
      </c>
      <c r="D25" s="29">
        <f>SUMIFS('Zákazky'!$E$2:$E$500,'Zákazky'!$B$2:$B$500,"&gt;="&amp;DATE($C$3,$A25,1),'Zákazky'!$B$2:$B$500,"&lt;"&amp;DATE($C$3,$A25+1,1),'Zákazky'!$G$2:$G$500,"&lt;&gt;Ponuka")</f>
        <v>0</v>
      </c>
      <c r="E25" s="29">
        <f>SUMIFS('Zákazky'!$E$2:$E$500,'Zákazky'!$G$2:$G$500,"Zaplatené",'Zákazky'!$H$2:$H$500,"&gt;="&amp;DATE($C$3,$A25,1),'Zákazky'!$H$2:$H$500,"&lt;"&amp;DATE($C$3,$A25+1,1))</f>
        <v>0</v>
      </c>
    </row>
    <row r="26">
      <c r="A26" s="27" t="n">
        <v>3</v>
      </c>
      <c r="B26" s="19" t="inlineStr">
        <is>
          <t>Mar</t>
        </is>
      </c>
      <c r="C26" s="28">
        <f>COUNTIFS('Zákazky'!$B$2:$B$500,"&gt;="&amp;DATE($C$3,$A26,1),'Zákazky'!$B$2:$B$500,"&lt;"&amp;DATE($C$3,$A26+1,1),'Zákazky'!$G$2:$G$500,"&lt;&gt;Ponuka")</f>
        <v>1</v>
      </c>
      <c r="D26" s="29">
        <f>SUMIFS('Zákazky'!$E$2:$E$500,'Zákazky'!$B$2:$B$500,"&gt;="&amp;DATE($C$3,$A26,1),'Zákazky'!$B$2:$B$500,"&lt;"&amp;DATE($C$3,$A26+1,1),'Zákazky'!$G$2:$G$500,"&lt;&gt;Ponuka")</f>
        <v>260</v>
      </c>
      <c r="E26" s="29">
        <f>SUMIFS('Zákazky'!$E$2:$E$500,'Zákazky'!$G$2:$G$500,"Zaplatené",'Zákazky'!$H$2:$H$500,"&gt;="&amp;DATE($C$3,$A26,1),'Zákazky'!$H$2:$H$500,"&lt;"&amp;DATE($C$3,$A26+1,1))</f>
        <v>0</v>
      </c>
    </row>
    <row r="27">
      <c r="A27" s="27" t="n">
        <v>4</v>
      </c>
      <c r="B27" s="19" t="inlineStr">
        <is>
          <t>Apr</t>
        </is>
      </c>
      <c r="C27" s="28">
        <f>COUNTIFS('Zákazky'!$B$2:$B$500,"&gt;="&amp;DATE($C$3,$A27,1),'Zákazky'!$B$2:$B$500,"&lt;"&amp;DATE($C$3,$A27+1,1),'Zákazky'!$G$2:$G$500,"&lt;&gt;Ponuka")</f>
        <v>2</v>
      </c>
      <c r="D27" s="29">
        <f>SUMIFS('Zákazky'!$E$2:$E$500,'Zákazky'!$B$2:$B$500,"&gt;="&amp;DATE($C$3,$A27,1),'Zákazky'!$B$2:$B$500,"&lt;"&amp;DATE($C$3,$A27+1,1),'Zákazky'!$G$2:$G$500,"&lt;&gt;Ponuka")</f>
        <v>1020</v>
      </c>
      <c r="E27" s="29">
        <f>SUMIFS('Zákazky'!$E$2:$E$500,'Zákazky'!$G$2:$G$500,"Zaplatené",'Zákazky'!$H$2:$H$500,"&gt;="&amp;DATE($C$3,$A27,1),'Zákazky'!$H$2:$H$500,"&lt;"&amp;DATE($C$3,$A27+1,1))</f>
        <v>640</v>
      </c>
    </row>
    <row r="28">
      <c r="A28" s="27" t="n">
        <v>5</v>
      </c>
      <c r="B28" s="19" t="inlineStr">
        <is>
          <t>Máj</t>
        </is>
      </c>
      <c r="C28" s="28">
        <f>COUNTIFS('Zákazky'!$B$2:$B$500,"&gt;="&amp;DATE($C$3,$A28,1),'Zákazky'!$B$2:$B$500,"&lt;"&amp;DATE($C$3,$A28+1,1),'Zákazky'!$G$2:$G$500,"&lt;&gt;Ponuka")</f>
        <v>2</v>
      </c>
      <c r="D28" s="29">
        <f>SUMIFS('Zákazky'!$E$2:$E$500,'Zákazky'!$B$2:$B$500,"&gt;="&amp;DATE($C$3,$A28,1),'Zákazky'!$B$2:$B$500,"&lt;"&amp;DATE($C$3,$A28+1,1),'Zákazky'!$G$2:$G$500,"&lt;&gt;Ponuka")</f>
        <v>1840</v>
      </c>
      <c r="E28" s="29">
        <f>SUMIFS('Zákazky'!$E$2:$E$500,'Zákazky'!$G$2:$G$500,"Zaplatené",'Zákazky'!$H$2:$H$500,"&gt;="&amp;DATE($C$3,$A28,1),'Zákazky'!$H$2:$H$500,"&lt;"&amp;DATE($C$3,$A28+1,1))</f>
        <v>640</v>
      </c>
    </row>
    <row r="29">
      <c r="A29" s="27" t="n">
        <v>6</v>
      </c>
      <c r="B29" s="19" t="inlineStr">
        <is>
          <t>Jún</t>
        </is>
      </c>
      <c r="C29" s="28">
        <f>COUNTIFS('Zákazky'!$B$2:$B$500,"&gt;="&amp;DATE($C$3,$A29,1),'Zákazky'!$B$2:$B$500,"&lt;"&amp;DATE($C$3,$A29+1,1),'Zákazky'!$G$2:$G$500,"&lt;&gt;Ponuka")</f>
        <v>2</v>
      </c>
      <c r="D29" s="29">
        <f>SUMIFS('Zákazky'!$E$2:$E$500,'Zákazky'!$B$2:$B$500,"&gt;="&amp;DATE($C$3,$A29,1),'Zákazky'!$B$2:$B$500,"&lt;"&amp;DATE($C$3,$A29+1,1),'Zákazky'!$G$2:$G$500,"&lt;&gt;Ponuka")</f>
        <v>1670</v>
      </c>
      <c r="E29" s="29">
        <f>SUMIFS('Zákazky'!$E$2:$E$500,'Zákazky'!$G$2:$G$500,"Zaplatené",'Zákazky'!$H$2:$H$500,"&gt;="&amp;DATE($C$3,$A29,1),'Zákazky'!$H$2:$H$500,"&lt;"&amp;DATE($C$3,$A29+1,1))</f>
        <v>1840</v>
      </c>
    </row>
    <row r="30">
      <c r="A30" s="27" t="n">
        <v>7</v>
      </c>
      <c r="B30" s="19" t="inlineStr">
        <is>
          <t>Júl</t>
        </is>
      </c>
      <c r="C30" s="28">
        <f>COUNTIFS('Zákazky'!$B$2:$B$500,"&gt;="&amp;DATE($C$3,$A30,1),'Zákazky'!$B$2:$B$500,"&lt;"&amp;DATE($C$3,$A30+1,1),'Zákazky'!$G$2:$G$500,"&lt;&gt;Ponuka")</f>
        <v>3</v>
      </c>
      <c r="D30" s="29">
        <f>SUMIFS('Zákazky'!$E$2:$E$500,'Zákazky'!$B$2:$B$500,"&gt;="&amp;DATE($C$3,$A30,1),'Zákazky'!$B$2:$B$500,"&lt;"&amp;DATE($C$3,$A30+1,1),'Zákazky'!$G$2:$G$500,"&lt;&gt;Ponuka")</f>
        <v>2035</v>
      </c>
      <c r="E30" s="29">
        <f>SUMIFS('Zákazky'!$E$2:$E$500,'Zákazky'!$G$2:$G$500,"Zaplatené",'Zákazky'!$H$2:$H$500,"&gt;="&amp;DATE($C$3,$A30,1),'Zákazky'!$H$2:$H$500,"&lt;"&amp;DATE($C$3,$A30+1,1))</f>
        <v>1260</v>
      </c>
    </row>
    <row r="31">
      <c r="A31" s="27" t="n">
        <v>8</v>
      </c>
      <c r="B31" s="19" t="inlineStr">
        <is>
          <t>Aug</t>
        </is>
      </c>
      <c r="C31" s="28">
        <f>COUNTIFS('Zákazky'!$B$2:$B$500,"&gt;="&amp;DATE($C$3,$A31,1),'Zákazky'!$B$2:$B$500,"&lt;"&amp;DATE($C$3,$A31+1,1),'Zákazky'!$G$2:$G$500,"&lt;&gt;Ponuka")</f>
        <v>4</v>
      </c>
      <c r="D31" s="29">
        <f>SUMIFS('Zákazky'!$E$2:$E$500,'Zákazky'!$B$2:$B$500,"&gt;="&amp;DATE($C$3,$A31,1),'Zákazky'!$B$2:$B$500,"&lt;"&amp;DATE($C$3,$A31+1,1),'Zákazky'!$G$2:$G$500,"&lt;&gt;Ponuka")</f>
        <v>3605</v>
      </c>
      <c r="E31" s="29">
        <f>SUMIFS('Zákazky'!$E$2:$E$500,'Zákazky'!$G$2:$G$500,"Zaplatené",'Zákazky'!$H$2:$H$500,"&gt;="&amp;DATE($C$3,$A31,1),'Zákazky'!$H$2:$H$500,"&lt;"&amp;DATE($C$3,$A31+1,1))</f>
        <v>2445</v>
      </c>
    </row>
    <row r="32">
      <c r="A32" s="27" t="n">
        <v>9</v>
      </c>
      <c r="B32" s="19" t="inlineStr">
        <is>
          <t>Sep</t>
        </is>
      </c>
      <c r="C32" s="28">
        <f>COUNTIFS('Zákazky'!$B$2:$B$500,"&gt;="&amp;DATE($C$3,$A32,1),'Zákazky'!$B$2:$B$500,"&lt;"&amp;DATE($C$3,$A32+1,1),'Zákazky'!$G$2:$G$500,"&lt;&gt;Ponuka")</f>
        <v>4</v>
      </c>
      <c r="D32" s="29">
        <f>SUMIFS('Zákazky'!$E$2:$E$500,'Zákazky'!$B$2:$B$500,"&gt;="&amp;DATE($C$3,$A32,1),'Zákazky'!$B$2:$B$500,"&lt;"&amp;DATE($C$3,$A32+1,1),'Zákazky'!$G$2:$G$500,"&lt;&gt;Ponuka")</f>
        <v>3350</v>
      </c>
      <c r="E32" s="29">
        <f>SUMIFS('Zákazky'!$E$2:$E$500,'Zákazky'!$G$2:$G$500,"Zaplatené",'Zákazky'!$H$2:$H$500,"&gt;="&amp;DATE($C$3,$A32,1),'Zákazky'!$H$2:$H$500,"&lt;"&amp;DATE($C$3,$A32+1,1))</f>
        <v>1995</v>
      </c>
    </row>
    <row r="33">
      <c r="A33" s="27" t="n">
        <v>10</v>
      </c>
      <c r="B33" s="19" t="inlineStr">
        <is>
          <t>Okt</t>
        </is>
      </c>
      <c r="C33" s="28">
        <f>COUNTIFS('Zákazky'!$B$2:$B$500,"&gt;="&amp;DATE($C$3,$A33,1),'Zákazky'!$B$2:$B$500,"&lt;"&amp;DATE($C$3,$A33+1,1),'Zákazky'!$G$2:$G$500,"&lt;&gt;Ponuka")</f>
        <v>3</v>
      </c>
      <c r="D33" s="29">
        <f>SUMIFS('Zákazky'!$E$2:$E$500,'Zákazky'!$B$2:$B$500,"&gt;="&amp;DATE($C$3,$A33,1),'Zákazky'!$B$2:$B$500,"&lt;"&amp;DATE($C$3,$A33+1,1),'Zákazky'!$G$2:$G$500,"&lt;&gt;Ponuka")</f>
        <v>1930</v>
      </c>
      <c r="E33" s="29">
        <f>SUMIFS('Zákazky'!$E$2:$E$500,'Zákazky'!$G$2:$G$500,"Zaplatené",'Zákazky'!$H$2:$H$500,"&gt;="&amp;DATE($C$3,$A33,1),'Zákazky'!$H$2:$H$500,"&lt;"&amp;DATE($C$3,$A33+1,1))</f>
        <v>210</v>
      </c>
    </row>
    <row r="34">
      <c r="A34" s="27" t="n">
        <v>11</v>
      </c>
      <c r="B34" s="19" t="inlineStr">
        <is>
          <t>Nov</t>
        </is>
      </c>
      <c r="C34" s="28">
        <f>COUNTIFS('Zákazky'!$B$2:$B$500,"&gt;="&amp;DATE($C$3,$A34,1),'Zákazky'!$B$2:$B$500,"&lt;"&amp;DATE($C$3,$A34+1,1),'Zákazky'!$G$2:$G$500,"&lt;&gt;Ponuka")</f>
        <v>0</v>
      </c>
      <c r="D34" s="29">
        <f>SUMIFS('Zákazky'!$E$2:$E$500,'Zákazky'!$B$2:$B$500,"&gt;="&amp;DATE($C$3,$A34,1),'Zákazky'!$B$2:$B$500,"&lt;"&amp;DATE($C$3,$A34+1,1),'Zákazky'!$G$2:$G$500,"&lt;&gt;Ponuka")</f>
        <v>0</v>
      </c>
      <c r="E34" s="29">
        <f>SUMIFS('Zákazky'!$E$2:$E$500,'Zákazky'!$G$2:$G$500,"Zaplatené",'Zákazky'!$H$2:$H$500,"&gt;="&amp;DATE($C$3,$A34,1),'Zákazky'!$H$2:$H$500,"&lt;"&amp;DATE($C$3,$A34+1,1))</f>
        <v>0</v>
      </c>
    </row>
    <row r="35">
      <c r="A35" s="27" t="n">
        <v>12</v>
      </c>
      <c r="B35" s="19" t="inlineStr">
        <is>
          <t>Dec</t>
        </is>
      </c>
      <c r="C35" s="28">
        <f>COUNTIFS('Zákazky'!$B$2:$B$500,"&gt;="&amp;DATE($C$3,$A35,1),'Zákazky'!$B$2:$B$500,"&lt;"&amp;DATE($C$3,$A35+1,1),'Zákazky'!$G$2:$G$500,"&lt;&gt;Ponuka")</f>
        <v>0</v>
      </c>
      <c r="D35" s="29">
        <f>SUMIFS('Zákazky'!$E$2:$E$500,'Zákazky'!$B$2:$B$500,"&gt;="&amp;DATE($C$3,$A35,1),'Zákazky'!$B$2:$B$500,"&lt;"&amp;DATE($C$3,$A35+1,1),'Zákazky'!$G$2:$G$500,"&lt;&gt;Ponuka")</f>
        <v>0</v>
      </c>
      <c r="E35" s="29">
        <f>SUMIFS('Zákazky'!$E$2:$E$500,'Zákazky'!$G$2:$G$500,"Zaplatené",'Zákazky'!$H$2:$H$500,"&gt;="&amp;DATE($C$3,$A35,1),'Zákazky'!$H$2:$H$500,"&lt;"&amp;DATE($C$3,$A35+1,1))</f>
        <v>0</v>
      </c>
    </row>
    <row r="36">
      <c r="A36" s="30" t="n"/>
      <c r="B36" s="22" t="inlineStr">
        <is>
          <t>Spolu</t>
        </is>
      </c>
      <c r="C36" s="25">
        <f>SUM(C24:C35)</f>
        <v>21</v>
      </c>
      <c r="D36" s="26">
        <f>SUM(D24:D35)</f>
        <v>15710</v>
      </c>
      <c r="E36" s="26">
        <f>SUM(E24:E35)</f>
        <v>9030</v>
      </c>
    </row>
  </sheetData>
  <conditionalFormatting sqref="C8:C9">
    <cfRule type="expression" priority="1" dxfId="4">
      <formula>AND(ISNUMBER(C8),C8&gt;0)</formula>
    </cfRule>
  </conditionalFormatting>
  <dataValidations count="1">
    <dataValidation sqref="C3" showDropDown="0" showInputMessage="1" showErrorMessage="1" allowBlank="0" errorTitle="Neplatný rok" error="Zadajte rok ako štvorciferné číslo, napríklad 2026." promptTitle="Rok" prompt="Zadajte rok, napríklad 2026." type="whole" errorStyle="stop" operator="between">
      <formula1>2000</formula1>
      <formula2>2100</formula2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5" customWidth="1" min="2" max="2"/>
  </cols>
  <sheetData>
    <row r="1" ht="30" customHeight="1">
      <c r="B1" s="9" t="inlineStr">
        <is>
          <t>Návod – Evidencia zákaziek a platieb</t>
        </is>
      </c>
    </row>
    <row r="3" ht="36" customHeight="1">
      <c r="B3" s="31" t="inlineStr">
        <is>
          <t>Na čo slúži: evidujete zákazky od cenovej ponuky až po zaplatenie a na prvý pohľad vidíte, čo vám zákazníci ešte dlžia a ktoré faktúry sú po splatnosti. Ukážka je pripravená pre remeselníka, dá sa však upraviť pre akúkoľvek živnosť.</t>
        </is>
      </c>
    </row>
    <row r="4" ht="24" customHeight="1">
      <c r="B4" s="32" t="inlineStr">
        <is>
          <t>Ako s tabuľkou pracovať</t>
        </is>
      </c>
    </row>
    <row r="5" ht="21" customHeight="1">
      <c r="B5" s="33" t="inlineStr">
        <is>
          <t>1. Hárok „Zákazníci“: raz vypíšte svojich zákazníkov (názov do stĺpca A, pripravených je 25 riadkov). Stĺpce E až G sa počítajú samy.</t>
        </is>
      </c>
    </row>
    <row r="6" ht="36" customHeight="1">
      <c r="B6" s="33" t="inlineStr">
        <is>
          <t>2. Hárok „Zákazky“: jeden riadok = jedna zákazka. Vyplňte číslo zákazky (ľubovoľné, napríklad Z-025), dátum, zákazníka (vyberiete ho zo zoznamu), popis a sumu bez DPH.</t>
        </is>
      </c>
    </row>
    <row r="7" ht="51" customHeight="1">
      <c r="B7" s="33" t="inlineStr">
        <is>
          <t>3. Stav vyberte zo zoznamu: Ponuka → Rozpracované → Fakturované → Zaplatené. Pri stave „Fakturované“ doplňte splatnosť, pri stave „Zaplatené“ dátum úhrady. Ak tento dátum chýba, bunka sa zafarbí na oranžovo: bez neho by faktúra chýbala medzi faktúrami po splatnosti a platba v mesačných súčtoch.</t>
        </is>
      </c>
    </row>
    <row r="8" ht="36" customHeight="1">
      <c r="B8" s="33" t="inlineStr">
        <is>
          <t>4. Stĺpec „Dni po splatnosti“ sa počíta sám podľa dnešného dátumu. Riadok sa zafarbí načerveno, keď je faktúra po splatnosti a ešte nie je zaplatená.</t>
        </is>
      </c>
    </row>
    <row r="9" ht="36" customHeight="1">
      <c r="B9" s="33" t="inlineStr">
        <is>
          <t>5. Hárok „Prehľad“: nič doň nepíšete, iba prípadne zmeníte rok v bunke C3. Nájdete v ňom nezaplatené faktúry spolu, počty podľa stavu, mesačné súčty a stĺpcový graf.</t>
        </is>
      </c>
    </row>
    <row r="10" ht="36" customHeight="1">
      <c r="B10" s="33" t="inlineStr">
        <is>
          <t>6. Nový riadok: skopírujte posledný riadok tabuľky nižšie (prenesú sa vzorec aj rozbaľovacie zoznamy). V tabuľke je pripravených 40 riadkov, súčty v hárku „Prehľad“ počítajú až po riadok 500.</t>
        </is>
      </c>
    </row>
    <row r="11" ht="24" customHeight="1">
      <c r="B11" s="32" t="inlineStr">
        <is>
          <t>Farby a pravidlá</t>
        </is>
      </c>
    </row>
    <row r="12" ht="51" customHeight="1">
      <c r="B12" s="31" t="inlineStr">
        <is>
          <t>V hárkoch „Zákazky“ a „Zákazníci“ sa sivé bunky počítajú samy, neprepisujte ich; ostatné bunky vypĺňate vy. V hárku „Prehľad“ meníte iba svetložltú bunku s rokom. Sumy sú bez DPH. Súbor neobsahuje makrá a používa len klasické vzorce (SUMIFS, COUNTIFS a pod.), ktoré podporuje Excel 2010 a novší, LibreOffice Calc aj Tabuľky Google (súbor nahrajte na Disk Google a otvorte v Tabuľkách Google).</t>
        </is>
      </c>
    </row>
    <row r="13" ht="46" customHeight="1">
      <c r="B13" s="34" t="inlineStr">
        <is>
          <t>Ukážku pripravil AI tím Kolektív Lampáš (umelá inteligencia). Dáta sú vymyslené. Tabuľku si pred použitím skontrolujte.</t>
        </is>
      </c>
    </row>
    <row r="14" ht="21" customHeight="1">
      <c r="B14" s="31" t="inlineStr">
        <is>
          <t>Viac o nás a o tabuľkách na mieru:</t>
        </is>
      </c>
    </row>
    <row r="15" ht="20" customHeight="1">
      <c r="B15" s="35" t="inlineStr">
        <is>
          <t>https://kolektivlampas.sk/tabulky-na-mieru/</t>
        </is>
      </c>
    </row>
    <row r="16" ht="21" customHeight="1">
      <c r="B16" s="31" t="inlineStr">
        <is>
          <t>Projekt AI tímu Kolektív Lampáš.</t>
        </is>
      </c>
    </row>
  </sheetData>
  <hyperlinks>
    <hyperlink xmlns:r="http://schemas.openxmlformats.org/officeDocument/2006/relationships" ref="B15" r:id="rId1"/>
  </hyperlink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Kolektív Lampáš (AI tím), generuj_ukazky.py,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Kolektív Lampáš (AI tím)</dc:creator>
  <dc:title>Ukážka: Evidencia zákaziek a platieb</dc:title>
  <dc:description>Ukážku pripravil AI tím Kolektív Lampáš (umelá inteligencia). Dáta sú vymyslené. Tabuľku si pred použitím skontrolujte.</dc:description>
  <dc:subject>Ukážková tabuľka pre remeselníka so zjavne vymyslenými dátami</dc:subject>
  <dc:language>sk-SK</dc:language>
  <dcterms:created xsi:type="dcterms:W3CDTF">2026-10-15T14:43:18Z</dcterms:created>
  <dcterms:modified xsi:type="dcterms:W3CDTF">2026-10-15T14:43:18Z</dcterms:modified>
  <cp:lastModifiedBy>Kolektív Lampáš (AI tím)</cp:lastModifiedBy>
  <cp:keywords>ukážka; tabuľka; vymyslené dáta; AI tím</cp:keywords>
</cp:coreProperties>
</file>