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ulácia" sheetId="1" state="visible" r:id="rId1"/>
    <sheet name="Cenník" sheetId="2" state="visible" r:id="rId2"/>
    <sheet name="Návod" sheetId="3" state="visible" r:id="rId3"/>
  </sheets>
  <definedNames>
    <definedName name="_xlnm.Print_Area" localSheetId="0">'Kalkulácia'!$A$1:$H$33</definedName>
    <definedName name="_xlnm.Print_Titles" localSheetId="1">'Cenník'!$4:$4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yyyy-mm-dd"/>
    <numFmt numFmtId="166" formatCode="d\.\ m\.\ yyyy"/>
    <numFmt numFmtId="167" formatCode="0.0\ %"/>
  </numFmts>
  <fonts count="9">
    <font>
      <name val="Calibri"/>
      <family val="2"/>
      <color theme="1"/>
      <sz val="11"/>
      <scheme val="minor"/>
    </font>
    <font>
      <name val="Calibri"/>
      <b val="1"/>
      <color rgb="001F3A5F"/>
      <sz val="16"/>
    </font>
    <font>
      <name val="Calibri"/>
      <i val="1"/>
      <color rgb="005B6573"/>
      <sz val="10"/>
    </font>
    <font>
      <name val="Calibri"/>
      <color rgb="001F2937"/>
      <sz val="11"/>
    </font>
    <font>
      <name val="Calibri"/>
      <b val="1"/>
      <color rgb="00FFFFFF"/>
      <sz val="11"/>
    </font>
    <font>
      <name val="Calibri"/>
      <b val="1"/>
      <color rgb="001F2937"/>
      <sz val="11"/>
    </font>
    <font>
      <name val="Calibri"/>
      <b val="1"/>
      <color rgb="001F3A5F"/>
      <sz val="12"/>
    </font>
    <font>
      <name val="Calibri"/>
      <i val="1"/>
      <color rgb="005B6573"/>
      <sz val="11"/>
    </font>
    <font>
      <name val="Calibri"/>
      <color rgb="000B5CAD"/>
      <sz val="11"/>
      <u val="single"/>
    </font>
  </fonts>
  <fills count="6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FFF4CC"/>
        <bgColor rgb="00FFF4CC"/>
      </patternFill>
    </fill>
    <fill>
      <patternFill patternType="solid">
        <fgColor rgb="00EEF1F5"/>
        <bgColor rgb="00EEF1F5"/>
      </patternFill>
    </fill>
    <fill>
      <patternFill patternType="solid">
        <fgColor rgb="00FDEFC3"/>
        <bgColor rgb="00FDEFC3"/>
      </patternFill>
    </fill>
  </fills>
  <borders count="8">
    <border>
      <left/>
      <right/>
      <top/>
      <bottom/>
      <diagonal/>
    </border>
    <border>
      <left style="thin">
        <color rgb="00C9CFD8"/>
      </left>
      <right style="thin">
        <color rgb="00C9CFD8"/>
      </right>
      <top style="thin">
        <color rgb="00C9CFD8"/>
      </top>
      <bottom style="thin">
        <color rgb="00C9CFD8"/>
      </bottom>
    </border>
    <border>
      <left/>
      <right/>
      <top style="thin">
        <color rgb="00C9CFD8"/>
      </top>
      <bottom/>
      <diagonal/>
    </border>
    <border>
      <left/>
      <right style="thin">
        <color rgb="00C9CFD8"/>
      </right>
      <top style="thin">
        <color rgb="00C9CFD8"/>
      </top>
      <bottom/>
      <diagonal/>
    </border>
    <border>
      <left/>
      <right/>
      <top style="thin">
        <color rgb="00C9CFD8"/>
      </top>
      <bottom style="thin">
        <color rgb="00C9CFD8"/>
      </bottom>
      <diagonal/>
    </border>
    <border>
      <left/>
      <right style="thin">
        <color rgb="00C9CFD8"/>
      </right>
      <top style="thin">
        <color rgb="00C9CFD8"/>
      </top>
      <bottom style="thin">
        <color rgb="00C9CFD8"/>
      </bottom>
      <diagonal/>
    </border>
    <border>
      <bottom style="medium">
        <color rgb="00E8A317"/>
      </bottom>
    </border>
    <border>
      <left style="thick">
        <color rgb="00E8A317"/>
      </left>
      <right style="thin">
        <color rgb="00C9CFD8"/>
      </right>
      <top style="thin">
        <color rgb="00C9CFD8"/>
      </top>
      <bottom style="thin">
        <color rgb="00C9CFD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0" fontId="0" fillId="3" borderId="1" pivotButton="0" quotePrefix="0" xfId="0"/>
    <xf numFmtId="0" fontId="5" fillId="0" borderId="0" applyAlignment="1" pivotButton="0" quotePrefix="0" xfId="0">
      <alignment horizontal="right" vertical="center"/>
    </xf>
    <xf numFmtId="166" fontId="3" fillId="3" borderId="1" applyAlignment="1" pivotButton="0" quotePrefix="0" xfId="0">
      <alignment horizontal="center" vertical="center"/>
    </xf>
    <xf numFmtId="0" fontId="4" fillId="2" borderId="0" applyAlignment="1" pivotButton="0" quotePrefix="0" xfId="0">
      <alignment vertical="center" indent="1"/>
    </xf>
    <xf numFmtId="0" fontId="3" fillId="2" borderId="0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indent="1"/>
    </xf>
    <xf numFmtId="167" fontId="5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/>
    </xf>
    <xf numFmtId="164" fontId="3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 indent="1"/>
    </xf>
    <xf numFmtId="164" fontId="5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6" fillId="5" borderId="1" applyAlignment="1" pivotButton="0" quotePrefix="0" xfId="0">
      <alignment vertical="center" indent="1"/>
    </xf>
    <xf numFmtId="164" fontId="6" fillId="5" borderId="1" applyAlignment="1" pivotButton="0" quotePrefix="0" xfId="0">
      <alignment vertical="center"/>
    </xf>
    <xf numFmtId="0" fontId="7" fillId="0" borderId="0" applyAlignment="1" pivotButton="0" quotePrefix="0" xfId="0">
      <alignment vertical="center" indent="1"/>
    </xf>
    <xf numFmtId="0" fontId="7" fillId="0" borderId="1" applyAlignment="1" pivotButton="0" quotePrefix="0" xfId="0">
      <alignment vertical="center" indent="1"/>
    </xf>
    <xf numFmtId="167" fontId="7" fillId="0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/>
    </xf>
    <xf numFmtId="164" fontId="3" fillId="3" borderId="1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6" fillId="0" borderId="6" applyAlignment="1" pivotButton="0" quotePrefix="0" xfId="0">
      <alignment vertical="center"/>
    </xf>
    <xf numFmtId="0" fontId="3" fillId="0" borderId="0" applyAlignment="1" pivotButton="0" quotePrefix="0" xfId="0">
      <alignment vertical="top" wrapText="1" indent="1"/>
    </xf>
    <xf numFmtId="0" fontId="5" fillId="5" borderId="7" applyAlignment="1" pivotButton="0" quotePrefix="0" xfId="0">
      <alignment vertical="center" wrapText="1" indent="1"/>
    </xf>
    <xf numFmtId="0" fontId="8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color rgb="009B1C1C"/>
      </font>
      <fill>
        <patternFill patternType="solid">
          <fgColor rgb="00FBD5D5"/>
          <bgColor rgb="00FBD5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kolektivlampas.sk/tabulky-na-mieru/" TargetMode="External" Id="rId1" /></Relationships>
</file>

<file path=xl/worksheets/sheet1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H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17" customWidth="1" min="4" max="4"/>
    <col width="15" customWidth="1" min="5" max="5"/>
    <col width="3" customWidth="1" min="6" max="6"/>
    <col width="46" customWidth="1" min="7" max="7"/>
    <col width="18" customWidth="1" min="8" max="8"/>
  </cols>
  <sheetData>
    <row r="1" ht="26" customHeight="1">
      <c r="A1" s="1" t="inlineStr">
        <is>
          <t>Kalkulácia ceny zákazky</t>
        </is>
      </c>
    </row>
    <row r="2">
      <c r="A2" s="2" t="inlineStr">
        <is>
          <t>Ukážka s vymyslenými dátami (AI tím Kolektív Lampáš). Vyplňte svetložlté bunky, zvyšok sa dopočíta samo. Ceny sa berú z hárka „Cenník“.</t>
        </is>
      </c>
    </row>
    <row r="4">
      <c r="A4" s="3" t="inlineStr">
        <is>
          <t>Zákazka</t>
        </is>
      </c>
      <c r="B4" s="4" t="inlineStr">
        <is>
          <t>Výmaľba bytu 3+1 a oprava stien (ukážka)</t>
        </is>
      </c>
      <c r="C4" s="5" t="n"/>
      <c r="D4" s="5" t="n"/>
      <c r="E4" s="5" t="n"/>
      <c r="G4" s="6" t="inlineStr">
        <is>
          <t>Dátum kalkulácie</t>
        </is>
      </c>
      <c r="H4" s="7" t="n">
        <v>46309</v>
      </c>
    </row>
    <row r="5">
      <c r="A5" s="3" t="inlineStr">
        <is>
          <t>Zákazník</t>
        </is>
      </c>
      <c r="B5" s="4" t="inlineStr">
        <is>
          <t>Rodina Vzorová (vymyslený zákazník)</t>
        </is>
      </c>
      <c r="C5" s="5" t="n"/>
      <c r="D5" s="5" t="n"/>
      <c r="E5" s="5" t="n"/>
    </row>
    <row r="7" ht="20" customHeight="1">
      <c r="A7" s="8" t="inlineStr">
        <is>
          <t>MATERIÁL</t>
        </is>
      </c>
      <c r="B7" s="9" t="n"/>
      <c r="C7" s="9" t="n"/>
      <c r="D7" s="9" t="n"/>
      <c r="E7" s="9" t="n"/>
      <c r="G7" s="8" t="inlineStr">
        <is>
          <t>NASTAVENIA</t>
        </is>
      </c>
      <c r="H7" s="9" t="n"/>
    </row>
    <row r="8" ht="20" customHeight="1">
      <c r="A8" s="10" t="inlineStr">
        <is>
          <t>Materiál (výber zo zoznamu)</t>
        </is>
      </c>
      <c r="B8" s="10" t="inlineStr">
        <is>
          <t>Jednotka</t>
        </is>
      </c>
      <c r="C8" s="10" t="inlineStr">
        <is>
          <t>Množstvo</t>
        </is>
      </c>
      <c r="D8" s="10" t="inlineStr">
        <is>
          <t>Cena za jednotku</t>
        </is>
      </c>
      <c r="E8" s="10" t="inlineStr">
        <is>
          <t>Spolu</t>
        </is>
      </c>
      <c r="G8" s="11" t="inlineStr">
        <is>
          <t>Réžia (% z priamych nákladov)</t>
        </is>
      </c>
      <c r="H8" s="12" t="n">
        <v>0.1</v>
      </c>
    </row>
    <row r="9" ht="20" customHeight="1">
      <c r="A9" s="4" t="inlineStr">
        <is>
          <t>Interiérová farba biela, 15 l</t>
        </is>
      </c>
      <c r="B9" s="13" t="str">
        <f>IF($A9="","",IFERROR(INDEX('Cenník'!$B$5:$B$34,MATCH($A9,'Cenník'!$A$5:$A$34,0)),""))</f>
        <v>vedro</v>
      </c>
      <c r="C9" s="14" t="n">
        <v>3</v>
      </c>
      <c r="D9" s="15">
        <f>IF($A9="","",IFERROR(INDEX('Cenník'!$C$5:$C$34,MATCH($A9,'Cenník'!$A$5:$A$34,0)),"nenájdené"))</f>
        <v>38.9</v>
      </c>
      <c r="E9" s="16">
        <f>IF($A9="","",IF(AND(ISNUMBER($C9),ISNUMBER($D9)),ROUND($C9*$D9,2),0))</f>
        <v>116.7</v>
      </c>
      <c r="G9" s="11" t="inlineStr">
        <is>
          <t>Marža – prirážka (% z nákladov vrátane réžie)</t>
        </is>
      </c>
      <c r="H9" s="12" t="n">
        <v>0.2</v>
      </c>
    </row>
    <row r="10" ht="20" customHeight="1">
      <c r="A10" s="4" t="inlineStr">
        <is>
          <t>Penetračný náter, 5 l</t>
        </is>
      </c>
      <c r="B10" s="13" t="str">
        <f>IF($A10="","",IFERROR(INDEX('Cenník'!$B$5:$B$34,MATCH($A10,'Cenník'!$A$5:$A$34,0)),""))</f>
        <v>ks</v>
      </c>
      <c r="C10" s="14" t="n">
        <v>2</v>
      </c>
      <c r="D10" s="15">
        <f>IF($A10="","",IFERROR(INDEX('Cenník'!$C$5:$C$34,MATCH($A10,'Cenník'!$A$5:$A$34,0)),"nenájdené"))</f>
        <v>11.5</v>
      </c>
      <c r="E10" s="16">
        <f>IF($A10="","",IF(AND(ISNUMBER($C10),ISNUMBER($D10)),ROUND($C10*$D10,2),0))</f>
        <v>23</v>
      </c>
      <c r="G10" s="11" t="inlineStr">
        <is>
          <t>Pripočítať DPH? (áno / nie)</t>
        </is>
      </c>
      <c r="H10" s="17" t="inlineStr">
        <is>
          <t>áno</t>
        </is>
      </c>
    </row>
    <row r="11" ht="20" customHeight="1">
      <c r="A11" s="4" t="inlineStr">
        <is>
          <t>Maliarska páska, 50 mm</t>
        </is>
      </c>
      <c r="B11" s="13" t="str">
        <f>IF($A11="","",IFERROR(INDEX('Cenník'!$B$5:$B$34,MATCH($A11,'Cenník'!$A$5:$A$34,0)),""))</f>
        <v>ks</v>
      </c>
      <c r="C11" s="14" t="n">
        <v>6</v>
      </c>
      <c r="D11" s="15">
        <f>IF($A11="","",IFERROR(INDEX('Cenník'!$C$5:$C$34,MATCH($A11,'Cenník'!$A$5:$A$34,0)),"nenájdené"))</f>
        <v>2.4</v>
      </c>
      <c r="E11" s="16">
        <f>IF($A11="","",IF(AND(ISNUMBER($C11),ISNUMBER($D11)),ROUND($C11*$D11,2),0))</f>
        <v>14.4</v>
      </c>
      <c r="G11" s="11" t="inlineStr">
        <is>
          <t>Sadzba DPH (parameter, upravte podľa potreby)</t>
        </is>
      </c>
      <c r="H11" s="12" t="n">
        <v>0.23</v>
      </c>
    </row>
    <row r="12" ht="20" customHeight="1">
      <c r="A12" s="4" t="inlineStr">
        <is>
          <t>Krycia fólia, 4×5 m</t>
        </is>
      </c>
      <c r="B12" s="13" t="str">
        <f>IF($A12="","",IFERROR(INDEX('Cenník'!$B$5:$B$34,MATCH($A12,'Cenník'!$A$5:$A$34,0)),""))</f>
        <v>ks</v>
      </c>
      <c r="C12" s="14" t="n">
        <v>5</v>
      </c>
      <c r="D12" s="15">
        <f>IF($A12="","",IFERROR(INDEX('Cenník'!$C$5:$C$34,MATCH($A12,'Cenník'!$A$5:$A$34,0)),"nenájdené"))</f>
        <v>3.2</v>
      </c>
      <c r="E12" s="16">
        <f>IF($A12="","",IF(AND(ISNUMBER($C12),ISNUMBER($D12)),ROUND($C12*$D12,2),0))</f>
        <v>16</v>
      </c>
    </row>
    <row r="13" ht="20" customHeight="1">
      <c r="A13" s="4" t="inlineStr">
        <is>
          <t>Sadra štuková, 25 kg</t>
        </is>
      </c>
      <c r="B13" s="13" t="str">
        <f>IF($A13="","",IFERROR(INDEX('Cenník'!$B$5:$B$34,MATCH($A13,'Cenník'!$A$5:$A$34,0)),""))</f>
        <v>vrece</v>
      </c>
      <c r="C13" s="14" t="n">
        <v>1</v>
      </c>
      <c r="D13" s="15">
        <f>IF($A13="","",IFERROR(INDEX('Cenník'!$C$5:$C$34,MATCH($A13,'Cenník'!$A$5:$A$34,0)),"nenájdené"))</f>
        <v>9.8</v>
      </c>
      <c r="E13" s="16">
        <f>IF($A13="","",IF(AND(ISNUMBER($C13),ISNUMBER($D13)),ROUND($C13*$D13,2),0))</f>
        <v>9.8</v>
      </c>
      <c r="G13" s="8" t="inlineStr">
        <is>
          <t>VÝPOČET CENY</t>
        </is>
      </c>
      <c r="H13" s="9" t="n"/>
    </row>
    <row r="14" ht="20" customHeight="1">
      <c r="A14" s="4" t="n"/>
      <c r="B14" s="13" t="str">
        <f>IF($A14="","",IFERROR(INDEX('Cenník'!$B$5:$B$34,MATCH($A14,'Cenník'!$A$5:$A$34,0)),""))</f>
        <v/>
      </c>
      <c r="C14" s="14" t="n"/>
      <c r="D14" s="15" t="str">
        <f>IF($A14="","",IFERROR(INDEX('Cenník'!$C$5:$C$34,MATCH($A14,'Cenník'!$A$5:$A$34,0)),"nenájdené"))</f>
        <v/>
      </c>
      <c r="E14" s="16" t="str">
        <f>IF($A14="","",IF(AND(ISNUMBER($C14),ISNUMBER($D14)),ROUND($C14*$D14,2),0))</f>
        <v/>
      </c>
      <c r="G14" s="11" t="inlineStr">
        <is>
          <t>Materiál</t>
        </is>
      </c>
      <c r="H14" s="18">
        <f>E19</f>
        <v>179.9</v>
      </c>
    </row>
    <row r="15" ht="20" customHeight="1">
      <c r="A15" s="4" t="n"/>
      <c r="B15" s="13" t="str">
        <f>IF($A15="","",IFERROR(INDEX('Cenník'!$B$5:$B$34,MATCH($A15,'Cenník'!$A$5:$A$34,0)),""))</f>
        <v/>
      </c>
      <c r="C15" s="14" t="n"/>
      <c r="D15" s="15" t="str">
        <f>IF($A15="","",IFERROR(INDEX('Cenník'!$C$5:$C$34,MATCH($A15,'Cenník'!$A$5:$A$34,0)),"nenájdené"))</f>
        <v/>
      </c>
      <c r="E15" s="16" t="str">
        <f>IF($A15="","",IF(AND(ISNUMBER($C15),ISNUMBER($D15)),ROUND($C15*$D15,2),0))</f>
        <v/>
      </c>
      <c r="G15" s="11" t="inlineStr">
        <is>
          <t>Práca</t>
        </is>
      </c>
      <c r="H15" s="18">
        <f>E28</f>
        <v>784</v>
      </c>
    </row>
    <row r="16" ht="20" customHeight="1">
      <c r="A16" s="4" t="n"/>
      <c r="B16" s="13" t="str">
        <f>IF($A16="","",IFERROR(INDEX('Cenník'!$B$5:$B$34,MATCH($A16,'Cenník'!$A$5:$A$34,0)),""))</f>
        <v/>
      </c>
      <c r="C16" s="14" t="n"/>
      <c r="D16" s="15" t="str">
        <f>IF($A16="","",IFERROR(INDEX('Cenník'!$C$5:$C$34,MATCH($A16,'Cenník'!$A$5:$A$34,0)),"nenájdené"))</f>
        <v/>
      </c>
      <c r="E16" s="16" t="str">
        <f>IF($A16="","",IF(AND(ISNUMBER($C16),ISNUMBER($D16)),ROUND($C16*$D16,2),0))</f>
        <v/>
      </c>
      <c r="G16" s="11" t="inlineStr">
        <is>
          <t>Doprava</t>
        </is>
      </c>
      <c r="H16" s="18">
        <f>E32</f>
        <v>17.1</v>
      </c>
    </row>
    <row r="17" ht="20" customHeight="1">
      <c r="A17" s="4" t="n"/>
      <c r="B17" s="13" t="str">
        <f>IF($A17="","",IFERROR(INDEX('Cenník'!$B$5:$B$34,MATCH($A17,'Cenník'!$A$5:$A$34,0)),""))</f>
        <v/>
      </c>
      <c r="C17" s="14" t="n"/>
      <c r="D17" s="15" t="str">
        <f>IF($A17="","",IFERROR(INDEX('Cenník'!$C$5:$C$34,MATCH($A17,'Cenník'!$A$5:$A$34,0)),"nenájdené"))</f>
        <v/>
      </c>
      <c r="E17" s="16" t="str">
        <f>IF($A17="","",IF(AND(ISNUMBER($C17),ISNUMBER($D17)),ROUND($C17*$D17,2),0))</f>
        <v/>
      </c>
      <c r="G17" s="19" t="inlineStr">
        <is>
          <t>Priame náklady</t>
        </is>
      </c>
      <c r="H17" s="20">
        <f>ROUND(SUM(H14:H16),2)</f>
        <v>981</v>
      </c>
    </row>
    <row r="18" ht="20" customHeight="1">
      <c r="A18" s="4" t="n"/>
      <c r="B18" s="13" t="str">
        <f>IF($A18="","",IFERROR(INDEX('Cenník'!$B$5:$B$34,MATCH($A18,'Cenník'!$A$5:$A$34,0)),""))</f>
        <v/>
      </c>
      <c r="C18" s="14" t="n"/>
      <c r="D18" s="15" t="str">
        <f>IF($A18="","",IFERROR(INDEX('Cenník'!$C$5:$C$34,MATCH($A18,'Cenník'!$A$5:$A$34,0)),"nenájdené"))</f>
        <v/>
      </c>
      <c r="E18" s="16" t="str">
        <f>IF($A18="","",IF(AND(ISNUMBER($C18),ISNUMBER($D18)),ROUND($C18*$D18,2),0))</f>
        <v/>
      </c>
      <c r="G18" s="11" t="inlineStr">
        <is>
          <t>Réžia</t>
        </is>
      </c>
      <c r="H18" s="18">
        <f>ROUND(H17*$H$8,2)</f>
        <v>98.1</v>
      </c>
    </row>
    <row r="19" ht="20" customHeight="1">
      <c r="A19" s="19" t="inlineStr">
        <is>
          <t>Materiál spolu</t>
        </is>
      </c>
      <c r="B19" s="21" t="n"/>
      <c r="C19" s="21" t="n"/>
      <c r="D19" s="21" t="n"/>
      <c r="E19" s="20">
        <f>ROUND(SUM(E9:E18),2)</f>
        <v>179.9</v>
      </c>
      <c r="G19" s="19" t="inlineStr">
        <is>
          <t>Náklady spolu</t>
        </is>
      </c>
      <c r="H19" s="20">
        <f>ROUND(H17+H18,2)</f>
        <v>1079.1</v>
      </c>
    </row>
    <row r="20" ht="20" customHeight="1">
      <c r="G20" s="11" t="inlineStr">
        <is>
          <t>Marža</t>
        </is>
      </c>
      <c r="H20" s="18">
        <f>ROUND(H19*$H$9,2)</f>
        <v>215.82</v>
      </c>
    </row>
    <row r="21" ht="20" customHeight="1">
      <c r="A21" s="8" t="inlineStr">
        <is>
          <t>PRÁCA</t>
        </is>
      </c>
      <c r="B21" s="9" t="n"/>
      <c r="C21" s="9" t="n"/>
      <c r="D21" s="9" t="n"/>
      <c r="E21" s="9" t="n"/>
      <c r="G21" s="22" t="inlineStr">
        <is>
          <t>CENA BEZ DPH</t>
        </is>
      </c>
      <c r="H21" s="23">
        <f>ROUND(H19+H20,2)</f>
        <v>1294.92</v>
      </c>
    </row>
    <row r="22" ht="20" customHeight="1">
      <c r="A22" s="10" t="inlineStr">
        <is>
          <t>Druh práce (výber zo zoznamu)</t>
        </is>
      </c>
      <c r="B22" s="10" t="inlineStr">
        <is>
          <t>Jednotka</t>
        </is>
      </c>
      <c r="C22" s="10" t="inlineStr">
        <is>
          <t>Hodiny</t>
        </is>
      </c>
      <c r="D22" s="10" t="inlineStr">
        <is>
          <t>Sadzba</t>
        </is>
      </c>
      <c r="E22" s="10" t="inlineStr">
        <is>
          <t>Spolu</t>
        </is>
      </c>
      <c r="G22" s="11" t="inlineStr">
        <is>
          <t>DPH</t>
        </is>
      </c>
      <c r="H22" s="18">
        <f>IF($H$10="áno",ROUND(H21*$H$11,2),0)</f>
        <v>297.83</v>
      </c>
    </row>
    <row r="23" ht="20" customHeight="1">
      <c r="A23" s="4" t="inlineStr">
        <is>
          <t>Maliarske a sadrárske práce</t>
        </is>
      </c>
      <c r="B23" s="13" t="str">
        <f>IF($A23="","",IFERROR(INDEX('Cenník'!$F$5:$F$11,MATCH($A23,'Cenník'!$E$5:$E$11,0)),""))</f>
        <v>h</v>
      </c>
      <c r="C23" s="14" t="n">
        <v>26</v>
      </c>
      <c r="D23" s="15">
        <f>IF($A23="","",IFERROR(INDEX('Cenník'!$G$5:$G$11,MATCH($A23,'Cenník'!$E$5:$E$11,0)),"nenájdené"))</f>
        <v>24</v>
      </c>
      <c r="E23" s="16">
        <f>IF($A23="","",IF(AND(ISNUMBER($C23),ISNUMBER($D23)),ROUND($C23*$D23,2),0))</f>
        <v>624</v>
      </c>
      <c r="G23" s="22" t="inlineStr">
        <is>
          <t>CENA S DPH</t>
        </is>
      </c>
      <c r="H23" s="23">
        <f>ROUND(H21+H22,2)</f>
        <v>1592.75</v>
      </c>
    </row>
    <row r="24" ht="20" customHeight="1">
      <c r="A24" s="4" t="inlineStr">
        <is>
          <t>Pomocné práce</t>
        </is>
      </c>
      <c r="B24" s="13" t="str">
        <f>IF($A24="","",IFERROR(INDEX('Cenník'!$F$5:$F$11,MATCH($A24,'Cenník'!$E$5:$E$11,0)),""))</f>
        <v>h</v>
      </c>
      <c r="C24" s="14" t="n">
        <v>10</v>
      </c>
      <c r="D24" s="15">
        <f>IF($A24="","",IFERROR(INDEX('Cenník'!$G$5:$G$11,MATCH($A24,'Cenník'!$E$5:$E$11,0)),"nenájdené"))</f>
        <v>16</v>
      </c>
      <c r="E24" s="16">
        <f>IF($A24="","",IF(AND(ISNUMBER($C24),ISNUMBER($D24)),ROUND($C24*$D24,2),0))</f>
        <v>160</v>
      </c>
      <c r="G24" s="24" t="str">
        <f>IF($H$10="áno","Cena s DPH zahŕňa DPH podľa sadzby v H11.","Bez DPH: cena s DPH = cena bez DPH.")</f>
        <v>Cena s DPH zahŕňa DPH podľa sadzby v H11.</v>
      </c>
    </row>
    <row r="25" ht="20" customHeight="1">
      <c r="A25" s="4" t="n"/>
      <c r="B25" s="13" t="str">
        <f>IF($A25="","",IFERROR(INDEX('Cenník'!$F$5:$F$11,MATCH($A25,'Cenník'!$E$5:$E$11,0)),""))</f>
        <v/>
      </c>
      <c r="C25" s="14" t="n"/>
      <c r="D25" s="15" t="str">
        <f>IF($A25="","",IFERROR(INDEX('Cenník'!$G$5:$G$11,MATCH($A25,'Cenník'!$E$5:$E$11,0)),"nenájdené"))</f>
        <v/>
      </c>
      <c r="E25" s="16" t="str">
        <f>IF($A25="","",IF(AND(ISNUMBER($C25),ISNUMBER($D25)),ROUND($C25*$D25,2),0))</f>
        <v/>
      </c>
      <c r="G25" s="25" t="inlineStr">
        <is>
          <t>Podiel marže na cene bez DPH</t>
        </is>
      </c>
      <c r="H25" s="26">
        <f>IFERROR(H20/H21,0)</f>
        <v>0.16666666666666666</v>
      </c>
    </row>
    <row r="26" ht="20" customHeight="1">
      <c r="A26" s="4" t="n"/>
      <c r="B26" s="13" t="str">
        <f>IF($A26="","",IFERROR(INDEX('Cenník'!$F$5:$F$11,MATCH($A26,'Cenník'!$E$5:$E$11,0)),""))</f>
        <v/>
      </c>
      <c r="C26" s="14" t="n"/>
      <c r="D26" s="15" t="str">
        <f>IF($A26="","",IFERROR(INDEX('Cenník'!$G$5:$G$11,MATCH($A26,'Cenník'!$E$5:$E$11,0)),"nenájdené"))</f>
        <v/>
      </c>
      <c r="E26" s="16" t="str">
        <f>IF($A26="","",IF(AND(ISNUMBER($C26),ISNUMBER($D26)),ROUND($C26*$D26,2),0))</f>
        <v/>
      </c>
    </row>
    <row r="27" ht="20" customHeight="1">
      <c r="A27" s="4" t="n"/>
      <c r="B27" s="13" t="str">
        <f>IF($A27="","",IFERROR(INDEX('Cenník'!$F$5:$F$11,MATCH($A27,'Cenník'!$E$5:$E$11,0)),""))</f>
        <v/>
      </c>
      <c r="C27" s="14" t="n"/>
      <c r="D27" s="15" t="str">
        <f>IF($A27="","",IFERROR(INDEX('Cenník'!$G$5:$G$11,MATCH($A27,'Cenník'!$E$5:$E$11,0)),"nenájdené"))</f>
        <v/>
      </c>
      <c r="E27" s="16" t="str">
        <f>IF($A27="","",IF(AND(ISNUMBER($C27),ISNUMBER($D27)),ROUND($C27*$D27,2),0))</f>
        <v/>
      </c>
    </row>
    <row r="28" ht="20" customHeight="1">
      <c r="A28" s="19" t="inlineStr">
        <is>
          <t>Práca spolu</t>
        </is>
      </c>
      <c r="B28" s="21" t="n"/>
      <c r="C28" s="21" t="n"/>
      <c r="D28" s="21" t="n"/>
      <c r="E28" s="20">
        <f>ROUND(SUM(E23:E27),2)</f>
        <v>784</v>
      </c>
    </row>
    <row r="29" ht="20" customHeight="1"/>
    <row r="30" ht="20" customHeight="1">
      <c r="A30" s="8" t="inlineStr">
        <is>
          <t>DOPRAVA</t>
        </is>
      </c>
      <c r="B30" s="9" t="n"/>
      <c r="C30" s="9" t="n"/>
      <c r="D30" s="9" t="n"/>
      <c r="E30" s="9" t="n"/>
    </row>
    <row r="31" ht="20" customHeight="1">
      <c r="A31" s="10" t="inlineStr">
        <is>
          <t>Doprava</t>
        </is>
      </c>
      <c r="B31" s="10" t="inlineStr">
        <is>
          <t>Jednotka</t>
        </is>
      </c>
      <c r="C31" s="10" t="inlineStr">
        <is>
          <t>Vzdialenosť</t>
        </is>
      </c>
      <c r="D31" s="10" t="inlineStr">
        <is>
          <t>Sadzba za km</t>
        </is>
      </c>
      <c r="E31" s="10" t="inlineStr">
        <is>
          <t>Spolu</t>
        </is>
      </c>
    </row>
    <row r="32" ht="20" customHeight="1">
      <c r="A32" s="11" t="inlineStr">
        <is>
          <t>Cesta tam a späť spolu</t>
        </is>
      </c>
      <c r="B32" s="13" t="inlineStr">
        <is>
          <t>km</t>
        </is>
      </c>
      <c r="C32" s="14" t="n">
        <v>38</v>
      </c>
      <c r="D32" s="16">
        <f>'Cenník'!$G$14</f>
        <v>0.45</v>
      </c>
      <c r="E32" s="27">
        <f>IF(ISNUMBER($C32),ROUND($C32*$D32,2),0)</f>
        <v>17.1</v>
      </c>
    </row>
    <row r="33" ht="20" customHeight="1"/>
  </sheetData>
  <mergeCells count="2">
    <mergeCell ref="B5:E5"/>
    <mergeCell ref="B4:E4"/>
  </mergeCells>
  <conditionalFormatting sqref="D9:D18">
    <cfRule type="expression" priority="1" dxfId="0">
      <formula>$D9="nenájdené"</formula>
    </cfRule>
  </conditionalFormatting>
  <conditionalFormatting sqref="D23:D27">
    <cfRule type="expression" priority="2" dxfId="0">
      <formula>$D23="nenájdené"</formula>
    </cfRule>
  </conditionalFormatting>
  <dataValidations count="10">
    <dataValidation sqref="H4" showDropDown="0" showInputMessage="0" showErrorMessage="1" allowBlank="1" errorTitle="Neplatný dátum" error="Zadajte platný dátum, napríklad 14. 10. 2026." type="date" errorStyle="stop" operator="greaterThanOrEqual">
      <formula1>36526</formula1>
    </dataValidation>
    <dataValidation sqref="A9:A18" showDropDown="0" showInputMessage="0" showErrorMessage="1" allowBlank="0" errorTitle="Neplatná hodnota" error="Vyberte materiál zo zoznamu. Nový materiál najprv doplňte do hárka „Cenník“." type="list" errorStyle="stop">
      <formula1>'Cenník'!$A$5:$A$34</formula1>
    </dataValidation>
    <dataValidation sqref="C9:C18" showDropDown="0" showInputMessage="0" showErrorMessage="1" allowBlank="1" errorTitle="Neplatné číslo" error="Zadajte množstvo ako číslo, napríklad 3 alebo 2,5." type="decimal" errorStyle="stop" operator="greaterThanOrEqual">
      <formula1>0</formula1>
    </dataValidation>
    <dataValidation sqref="A23:A27" showDropDown="0" showInputMessage="0" showErrorMessage="1" allowBlank="0" errorTitle="Neplatná hodnota" error="Vyberte druh práce zo zoznamu. Novú sadzbu najprv doplňte do hárka „Cenník“." type="list" errorStyle="stop">
      <formula1>'Cenník'!$E$5:$E$11</formula1>
    </dataValidation>
    <dataValidation sqref="C23:C27" showDropDown="0" showInputMessage="0" showErrorMessage="1" allowBlank="1" errorTitle="Neplatné číslo" error="Zadajte hodiny ako číslo, napríklad 8 alebo 7,5." type="decimal" errorStyle="stop" operator="greaterThanOrEqual">
      <formula1>0</formula1>
    </dataValidation>
    <dataValidation sqref="C32" showDropDown="0" showInputMessage="0" showErrorMessage="1" allowBlank="1" errorTitle="Neplatné číslo" error="Zadajte vzdialenosť v kilometroch ako číslo, napríklad 38." type="decimal" errorStyle="stop" operator="greaterThanOrEqual">
      <formula1>0</formula1>
    </dataValidation>
    <dataValidation sqref="H8" showDropDown="0" showInputMessage="1" showErrorMessage="1" allowBlank="1" errorTitle="Neplatné percento" error="Zadajte percento od 0 % do 100 %, napríklad 20 %." promptTitle="Réžia" prompt="Podiel z priamych nákladov (materiál + práca + doprava), napríklad 10 %." type="decimal" errorStyle="stop" operator="between">
      <formula1>0</formula1>
      <formula2>1</formula2>
    </dataValidation>
    <dataValidation sqref="H9" showDropDown="0" showInputMessage="1" showErrorMessage="1" allowBlank="1" errorTitle="Neplatné percento" error="Zadajte percento od 0 % do 100 %, napríklad 20 %." promptTitle="Marža" prompt="Prirážka k nákladom vrátane réžie, napríklad 20 %." type="decimal" errorStyle="stop" operator="between">
      <formula1>0</formula1>
      <formula2>1</formula2>
    </dataValidation>
    <dataValidation sqref="H10" showDropDown="0" showInputMessage="1" showErrorMessage="1" allowBlank="0" errorTitle="Neplatná hodnota" error="Vyberte „áno“ (k cene sa pripočíta DPH) alebo „nie“ (cena bez DPH)." promptTitle="Pripočítať DPH" prompt="áno = platiteľ DPH, k cene sa pripočíta DPH. nie = neplatiteľ DPH alebo zákazka bez DPH." type="list" errorStyle="stop">
      <formula1>"áno,nie"</formula1>
    </dataValidation>
    <dataValidation sqref="H11" showDropDown="0" showInputMessage="1" showErrorMessage="1" allowBlank="1" errorTitle="Neplatné percento" error="Zadajte percento od 0 % do 100 %, napríklad 20 %." promptTitle="Sadzba DPH" prompt="Sadzbu DPH meníte iba tu; vzorce ju preberú. Skontrolujte aktuálnu sadzbu." type="decimal" errorStyle="stop" operator="between">
      <formula1>0</formula1>
      <formula2>1</formula2>
    </dataValidation>
  </dataValidations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0" customWidth="1" min="3" max="3"/>
    <col width="3" customWidth="1" min="4" max="4"/>
    <col width="34" customWidth="1" min="5" max="5"/>
    <col width="11" customWidth="1" min="6" max="6"/>
    <col width="18" customWidth="1" min="7" max="7"/>
  </cols>
  <sheetData>
    <row r="1" ht="26" customHeight="1">
      <c r="A1" s="1" t="inlineStr">
        <is>
          <t>Cenník – materiál, práca, doprava</t>
        </is>
      </c>
    </row>
    <row r="2">
      <c r="A2" s="2" t="inlineStr">
        <is>
          <t>Ceny materiálu: platiteľ DPH bez DPH, neplatiteľ DPH s DPH (DPH z nákupu je jeho náklad). Zoznamy v Kalkulácii sa aktualizujú samy. Ceny v ukážke sú vymyslené.</t>
        </is>
      </c>
    </row>
    <row r="3" ht="22" customHeight="1">
      <c r="A3" s="8" t="inlineStr">
        <is>
          <t>MATERIÁL</t>
        </is>
      </c>
      <c r="B3" s="9" t="n"/>
      <c r="C3" s="9" t="n"/>
      <c r="E3" s="8" t="inlineStr">
        <is>
          <t>SADZBY PRÁCE</t>
        </is>
      </c>
      <c r="F3" s="9" t="n"/>
      <c r="G3" s="9" t="n"/>
    </row>
    <row r="4" ht="34" customHeight="1">
      <c r="A4" s="10" t="inlineStr">
        <is>
          <t>Materiál</t>
        </is>
      </c>
      <c r="B4" s="10" t="inlineStr">
        <is>
          <t>Jednotka</t>
        </is>
      </c>
      <c r="C4" s="10" t="inlineStr">
        <is>
          <t>Nákupná cena za jednotku</t>
        </is>
      </c>
      <c r="E4" s="10" t="inlineStr">
        <is>
          <t>Druh práce</t>
        </is>
      </c>
      <c r="F4" s="10" t="inlineStr">
        <is>
          <t>Jednotka</t>
        </is>
      </c>
      <c r="G4" s="10" t="inlineStr">
        <is>
          <t>Sadzba bez DPH</t>
        </is>
      </c>
    </row>
    <row r="5" ht="18" customHeight="1">
      <c r="A5" s="21" t="inlineStr">
        <is>
          <t>Interiérová farba biela, 15 l</t>
        </is>
      </c>
      <c r="B5" s="28" t="inlineStr">
        <is>
          <t>vedro</t>
        </is>
      </c>
      <c r="C5" s="18" t="n">
        <v>38.9</v>
      </c>
      <c r="E5" s="21" t="inlineStr">
        <is>
          <t>Pomocné práce</t>
        </is>
      </c>
      <c r="F5" s="28" t="inlineStr">
        <is>
          <t>h</t>
        </is>
      </c>
      <c r="G5" s="18" t="n">
        <v>16</v>
      </c>
    </row>
    <row r="6" ht="18" customHeight="1">
      <c r="A6" s="21" t="inlineStr">
        <is>
          <t>Penetračný náter, 5 l</t>
        </is>
      </c>
      <c r="B6" s="28" t="inlineStr">
        <is>
          <t>ks</t>
        </is>
      </c>
      <c r="C6" s="18" t="n">
        <v>11.5</v>
      </c>
      <c r="E6" s="21" t="inlineStr">
        <is>
          <t>Maliarske a sadrárske práce</t>
        </is>
      </c>
      <c r="F6" s="28" t="inlineStr">
        <is>
          <t>h</t>
        </is>
      </c>
      <c r="G6" s="18" t="n">
        <v>24</v>
      </c>
    </row>
    <row r="7" ht="18" customHeight="1">
      <c r="A7" s="21" t="inlineStr">
        <is>
          <t>Maliarska páska, 50 mm</t>
        </is>
      </c>
      <c r="B7" s="28" t="inlineStr">
        <is>
          <t>ks</t>
        </is>
      </c>
      <c r="C7" s="18" t="n">
        <v>2.4</v>
      </c>
      <c r="E7" s="21" t="inlineStr">
        <is>
          <t>Obkladačské práce</t>
        </is>
      </c>
      <c r="F7" s="28" t="inlineStr">
        <is>
          <t>h</t>
        </is>
      </c>
      <c r="G7" s="18" t="n">
        <v>28</v>
      </c>
    </row>
    <row r="8" ht="18" customHeight="1">
      <c r="A8" s="21" t="inlineStr">
        <is>
          <t>Krycia fólia, 4×5 m</t>
        </is>
      </c>
      <c r="B8" s="28" t="inlineStr">
        <is>
          <t>ks</t>
        </is>
      </c>
      <c r="C8" s="18" t="n">
        <v>3.2</v>
      </c>
      <c r="E8" s="21" t="inlineStr">
        <is>
          <t>Elektroinštalačné práce</t>
        </is>
      </c>
      <c r="F8" s="28" t="inlineStr">
        <is>
          <t>h</t>
        </is>
      </c>
      <c r="G8" s="18" t="n">
        <v>32</v>
      </c>
    </row>
    <row r="9" ht="18" customHeight="1">
      <c r="A9" s="21" t="inlineStr">
        <is>
          <t>Sadra štuková, 25 kg</t>
        </is>
      </c>
      <c r="B9" s="28" t="inlineStr">
        <is>
          <t>vrece</t>
        </is>
      </c>
      <c r="C9" s="18" t="n">
        <v>9.800000000000001</v>
      </c>
      <c r="E9" s="21" t="inlineStr">
        <is>
          <t>Odborná práca špecialistu</t>
        </is>
      </c>
      <c r="F9" s="28" t="inlineStr">
        <is>
          <t>h</t>
        </is>
      </c>
      <c r="G9" s="18" t="n">
        <v>42</v>
      </c>
    </row>
    <row r="10" ht="18" customHeight="1">
      <c r="A10" s="21" t="inlineStr">
        <is>
          <t>Sadrokartón 12,5 mm (2000×1250)</t>
        </is>
      </c>
      <c r="B10" s="28" t="inlineStr">
        <is>
          <t>ks</t>
        </is>
      </c>
      <c r="C10" s="18" t="n">
        <v>7.6</v>
      </c>
      <c r="E10" s="21" t="n"/>
      <c r="F10" s="28" t="n"/>
      <c r="G10" s="18" t="n"/>
    </row>
    <row r="11" ht="18" customHeight="1">
      <c r="A11" s="21" t="inlineStr">
        <is>
          <t>Profil CD 60/27, 3 m</t>
        </is>
      </c>
      <c r="B11" s="28" t="inlineStr">
        <is>
          <t>ks</t>
        </is>
      </c>
      <c r="C11" s="18" t="n">
        <v>2.9</v>
      </c>
      <c r="E11" s="21" t="n"/>
      <c r="F11" s="28" t="n"/>
      <c r="G11" s="18" t="n"/>
    </row>
    <row r="12" ht="18" customHeight="1">
      <c r="A12" s="21" t="inlineStr">
        <is>
          <t>Skrutky do sadrokartónu (bal. 200 ks)</t>
        </is>
      </c>
      <c r="B12" s="28" t="inlineStr">
        <is>
          <t>bal.</t>
        </is>
      </c>
      <c r="C12" s="18" t="n">
        <v>4.5</v>
      </c>
    </row>
    <row r="13" ht="18" customHeight="1">
      <c r="A13" s="21" t="inlineStr">
        <is>
          <t>Lepidlo na obklady, 25 kg</t>
        </is>
      </c>
      <c r="B13" s="28" t="inlineStr">
        <is>
          <t>vrece</t>
        </is>
      </c>
      <c r="C13" s="18" t="n">
        <v>12.9</v>
      </c>
      <c r="E13" s="8" t="inlineStr">
        <is>
          <t>DOPRAVA</t>
        </is>
      </c>
      <c r="F13" s="9" t="n"/>
      <c r="G13" s="9" t="n"/>
    </row>
    <row r="14" ht="18" customHeight="1">
      <c r="A14" s="21" t="inlineStr">
        <is>
          <t>Škárovacia hmota, 5 kg</t>
        </is>
      </c>
      <c r="B14" s="28" t="inlineStr">
        <is>
          <t>ks</t>
        </is>
      </c>
      <c r="C14" s="18" t="n">
        <v>8.199999999999999</v>
      </c>
      <c r="E14" s="21" t="inlineStr">
        <is>
          <t>Sadzba za 1 km jazdy</t>
        </is>
      </c>
      <c r="F14" s="28" t="inlineStr">
        <is>
          <t>km</t>
        </is>
      </c>
      <c r="G14" s="29" t="n">
        <v>0.45</v>
      </c>
    </row>
    <row r="15" ht="18" customHeight="1">
      <c r="A15" s="21" t="inlineStr">
        <is>
          <t>Obklad keramický 30×60</t>
        </is>
      </c>
      <c r="B15" s="28" t="inlineStr">
        <is>
          <t>m²</t>
        </is>
      </c>
      <c r="C15" s="18" t="n">
        <v>21</v>
      </c>
    </row>
    <row r="16" ht="18" customHeight="1">
      <c r="A16" s="21" t="inlineStr">
        <is>
          <t>Silikón sanitárny biely</t>
        </is>
      </c>
      <c r="B16" s="28" t="inlineStr">
        <is>
          <t>ks</t>
        </is>
      </c>
      <c r="C16" s="18" t="n">
        <v>4.6</v>
      </c>
    </row>
    <row r="17" ht="18" customHeight="1">
      <c r="A17" s="21" t="inlineStr">
        <is>
          <t>Kábel 3×1,5 mm²</t>
        </is>
      </c>
      <c r="B17" s="28" t="inlineStr">
        <is>
          <t>m</t>
        </is>
      </c>
      <c r="C17" s="18" t="n">
        <v>1.15</v>
      </c>
    </row>
    <row r="18" ht="18" customHeight="1">
      <c r="A18" s="21" t="inlineStr">
        <is>
          <t>Inštalačná rúrka 20 mm</t>
        </is>
      </c>
      <c r="B18" s="28" t="inlineStr">
        <is>
          <t>m</t>
        </is>
      </c>
      <c r="C18" s="18" t="n">
        <v>0.75</v>
      </c>
    </row>
    <row r="19" ht="18" customHeight="1">
      <c r="A19" s="21" t="inlineStr">
        <is>
          <t>Zásuvka s rámčekom</t>
        </is>
      </c>
      <c r="B19" s="28" t="inlineStr">
        <is>
          <t>ks</t>
        </is>
      </c>
      <c r="C19" s="18" t="n">
        <v>5.9</v>
      </c>
    </row>
    <row r="20" ht="18" customHeight="1">
      <c r="A20" s="21" t="inlineStr">
        <is>
          <t>Vypínač s rámčekom</t>
        </is>
      </c>
      <c r="B20" s="28" t="inlineStr">
        <is>
          <t>ks</t>
        </is>
      </c>
      <c r="C20" s="18" t="n">
        <v>5.2</v>
      </c>
    </row>
    <row r="21" ht="18" customHeight="1">
      <c r="A21" s="21" t="inlineStr">
        <is>
          <t>Istič 1-pólový 16 A</t>
        </is>
      </c>
      <c r="B21" s="28" t="inlineStr">
        <is>
          <t>ks</t>
        </is>
      </c>
      <c r="C21" s="18" t="n">
        <v>6.9</v>
      </c>
    </row>
    <row r="22" ht="18" customHeight="1">
      <c r="A22" s="21" t="inlineStr">
        <is>
          <t>Plávajúca podlaha</t>
        </is>
      </c>
      <c r="B22" s="28" t="inlineStr">
        <is>
          <t>m²</t>
        </is>
      </c>
      <c r="C22" s="18" t="n">
        <v>14.5</v>
      </c>
    </row>
    <row r="23" ht="18" customHeight="1">
      <c r="A23" s="21" t="n"/>
      <c r="B23" s="28" t="n"/>
      <c r="C23" s="18" t="n"/>
    </row>
    <row r="24" ht="18" customHeight="1">
      <c r="A24" s="21" t="n"/>
      <c r="B24" s="28" t="n"/>
      <c r="C24" s="18" t="n"/>
    </row>
    <row r="25" ht="18" customHeight="1">
      <c r="A25" s="21" t="n"/>
      <c r="B25" s="28" t="n"/>
      <c r="C25" s="18" t="n"/>
    </row>
    <row r="26" ht="18" customHeight="1">
      <c r="A26" s="21" t="n"/>
      <c r="B26" s="28" t="n"/>
      <c r="C26" s="18" t="n"/>
    </row>
    <row r="27" ht="18" customHeight="1">
      <c r="A27" s="21" t="n"/>
      <c r="B27" s="28" t="n"/>
      <c r="C27" s="18" t="n"/>
    </row>
    <row r="28" ht="18" customHeight="1">
      <c r="A28" s="21" t="n"/>
      <c r="B28" s="28" t="n"/>
      <c r="C28" s="18" t="n"/>
    </row>
    <row r="29" ht="18" customHeight="1">
      <c r="A29" s="21" t="n"/>
      <c r="B29" s="28" t="n"/>
      <c r="C29" s="18" t="n"/>
    </row>
    <row r="30" ht="18" customHeight="1">
      <c r="A30" s="21" t="n"/>
      <c r="B30" s="28" t="n"/>
      <c r="C30" s="18" t="n"/>
    </row>
    <row r="31" ht="18" customHeight="1">
      <c r="A31" s="21" t="n"/>
      <c r="B31" s="28" t="n"/>
      <c r="C31" s="18" t="n"/>
    </row>
    <row r="32" ht="18" customHeight="1">
      <c r="A32" s="21" t="n"/>
      <c r="B32" s="28" t="n"/>
      <c r="C32" s="18" t="n"/>
    </row>
    <row r="33" ht="18" customHeight="1">
      <c r="A33" s="21" t="n"/>
      <c r="B33" s="28" t="n"/>
      <c r="C33" s="18" t="n"/>
    </row>
    <row r="34" ht="18" customHeight="1">
      <c r="A34" s="21" t="n"/>
      <c r="B34" s="28" t="n"/>
      <c r="C34" s="18" t="n"/>
    </row>
  </sheetData>
  <dataValidations count="3">
    <dataValidation sqref="C5:C34" showDropDown="0" showInputMessage="0" showErrorMessage="1" allowBlank="1" errorTitle="Neplatné číslo" error="Zadajte cenu ako číslo, napríklad 12,50." type="decimal" errorStyle="stop" operator="greaterThanOrEqual">
      <formula1>0</formula1>
    </dataValidation>
    <dataValidation sqref="G5:G11" showDropDown="0" showInputMessage="0" showErrorMessage="1" allowBlank="1" errorTitle="Neplatné číslo" error="Zadajte sadzbu ako číslo, napríklad 25." type="decimal" errorStyle="stop" operator="greaterThanOrEqual">
      <formula1>0</formula1>
    </dataValidation>
    <dataValidation sqref="G14" showDropDown="0" showInputMessage="0" showErrorMessage="1" allowBlank="1" errorTitle="Neplatné číslo" error="Zadajte sadzbu za kilometer ako číslo, napríklad 0,45." type="decimal" errorStyle="stop" operator="greaterThanOrEqual">
      <formula1>0</formula1>
    </dataValidation>
  </dataValidations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1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5" customWidth="1" min="2" max="2"/>
  </cols>
  <sheetData>
    <row r="1" ht="30" customHeight="1">
      <c r="B1" s="1" t="inlineStr">
        <is>
          <t>Návod – Kalkulácia ceny zákazky</t>
        </is>
      </c>
    </row>
    <row r="3" ht="21" customHeight="1">
      <c r="B3" s="30" t="inlineStr">
        <is>
          <t>Na čo slúži: z položiek materiálu, hodín práce a dopravy vypočítate cenu zákazky, a to s réžiou, maržou a podľa potreby aj s DPH.</t>
        </is>
      </c>
    </row>
    <row r="4" ht="24" customHeight="1">
      <c r="B4" s="31" t="inlineStr">
        <is>
          <t>Ako s tabuľkou pracovať</t>
        </is>
      </c>
    </row>
    <row r="5" ht="51" customHeight="1">
      <c r="B5" s="32" t="inlineStr">
        <is>
          <t>1. Hárok „Cenník“: upravte si ceny materiálu, hodinové sadzby práce a sadzbu za kilometer. Ceny materiálu zadajte tak, ako sú pre vás nákladom: platiteľ DPH bez DPH, neplatiteľ DPH s DPH (DPH z nákupu si neodpočíta). Nové položky pridávajte na koniec zoznamov (pripravených je 30 riadkov materiálu a 7 riadkov sadzieb).</t>
        </is>
      </c>
    </row>
    <row r="6" ht="36" customHeight="1">
      <c r="B6" s="32" t="inlineStr">
        <is>
          <t>2. Hárok „Kalkulácia“: vyplňte svetložlté bunky. Materiál a druh práce vyberiete zo zoznamu; jednotka a cena sa doplnia z Cenníka (vzorce INDEX a MATCH). Dopíšte množstvo, hodiny a kilometre.</t>
        </is>
      </c>
    </row>
    <row r="7" ht="66" customHeight="1">
      <c r="B7" s="32" t="inlineStr">
        <is>
          <t>3. Nastavenia vpravo: réžia (% z priamych nákladov), marža (% z nákladov vrátane réžie), prepínač „Pripočítať DPH?“ (áno/nie) a sadzba DPH. „Nie“ zvoľte, ak nie ste platiteľ DPH alebo ak sa na zákazku DPH nepripočítava (napríklad pri prenesení daňovej povinnosti); či sa DPH uplatňuje, posúdite vy alebo váš účtovník. Sadzba DPH je parameter v bunke H11, nie je zadaná natvrdo v žiadnom vzorci; ak sa zmení, prepíšete ju na jednom mieste. Hodnota 23 % je len príklad, skontrolujte si aktuálnu sadzbu.</t>
        </is>
      </c>
    </row>
    <row r="8" ht="21" customHeight="1">
      <c r="B8" s="32" t="inlineStr">
        <is>
          <t>4. Výsledok: Cena bez DPH a Cena s DPH. Pri voľbe „nie“ je DPH nulové a cena s DPH sa rovná cene bez DPH.</t>
        </is>
      </c>
    </row>
    <row r="9" ht="24" customHeight="1">
      <c r="B9" s="31" t="inlineStr">
        <is>
          <t>Dôležité</t>
        </is>
      </c>
    </row>
    <row r="10" ht="66" customHeight="1">
      <c r="B10" s="30" t="inlineStr">
        <is>
          <t>Marža je tu prirážka k nákladom: cena = náklady × (1 + marža). Podiel marže na cene bez DPH (riadok 25 vpravo) je preto nižší ako zadané percento. Súbor neobsahuje makrá a používa len klasické vzorce (INDEX, MATCH, IFERROR a pod.), ktoré podporuje Excel 2010 a novší, LibreOffice Calc aj Tabuľky Google (súbor nahrajte na Disk Google a otvorte v Tabuľkách Google). V hárku „Kalkulácia“ vypĺňate len svetložlté bunky; ostatné sa počítajú samy, neprepisujte ich.</t>
        </is>
      </c>
    </row>
    <row r="11" ht="46" customHeight="1">
      <c r="B11" s="33" t="inlineStr">
        <is>
          <t>Ukážku pripravil AI tím Kolektív Lampáš (umelá inteligencia). Dáta sú vymyslené. Tabuľku si pred použitím skontrolujte.</t>
        </is>
      </c>
    </row>
    <row r="12" ht="21" customHeight="1">
      <c r="B12" s="30" t="inlineStr">
        <is>
          <t>Viac o nás a o tabuľkách na mieru:</t>
        </is>
      </c>
    </row>
    <row r="13" ht="20" customHeight="1">
      <c r="B13" s="34" t="inlineStr">
        <is>
          <t>https://kolektivlampas.sk/tabulky-na-mieru/</t>
        </is>
      </c>
    </row>
    <row r="14" ht="21" customHeight="1">
      <c r="B14" s="30" t="inlineStr">
        <is>
          <t>Projekt AI tímu Kolektív Lampáš.</t>
        </is>
      </c>
    </row>
  </sheetData>
  <hyperlinks>
    <hyperlink xmlns:r="http://schemas.openxmlformats.org/officeDocument/2006/relationships" ref="B13" r:id="rId1"/>
  </hyperlinks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Kolektív Lampáš (AI tím), generuj_ukazky.py,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Kolektív Lampáš (AI tím)</dc:creator>
  <dc:title>Ukážka: Kalkulácia ceny zákazky</dc:title>
  <dc:description>Ukážku pripravil AI tím Kolektív Lampáš (umelá inteligencia). Dáta sú vymyslené. Tabuľku si pred použitím skontrolujte.</dc:description>
  <dc:subject>Ukážková tabuľka pre remeselníka so zjavne vymyslenými dátami</dc:subject>
  <dc:language>sk-SK</dc:language>
  <dcterms:created xsi:type="dcterms:W3CDTF">2026-10-15T14:43:18Z</dcterms:created>
  <dcterms:modified xsi:type="dcterms:W3CDTF">2026-10-15T14:43:18Z</dcterms:modified>
  <cp:lastModifiedBy>Kolektív Lampáš (AI tím)</cp:lastModifiedBy>
  <cp:keywords>ukážka; tabuľka; vymyslené dáta; AI tím</cp:keywords>
</cp:coreProperties>
</file>