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ačíname" sheetId="1" state="visible" r:id="rId1"/>
    <sheet name="Vozidlá" sheetId="2" state="visible" r:id="rId2"/>
    <sheet name="Vodiči" sheetId="3" state="visible" r:id="rId3"/>
    <sheet name="Jazdy" sheetId="4" state="visible" r:id="rId4"/>
    <sheet name="PHM a prevádzkové doklady" sheetId="5" state="visible" r:id="rId5"/>
    <sheet name="Stavy tachometra" sheetId="6" state="visible" r:id="rId6"/>
    <sheet name="Zdroje" sheetId="7" state="visible" r:id="rId7"/>
    <sheet name="Zoznamy" sheetId="8" state="hidden" r:id="rId8"/>
  </sheets>
  <definedNames>
    <definedName name="Kategoria">'Zoznamy'!$A$2:$A$6</definedName>
    <definedName name="Palivo">'Zoznamy'!$B$2:$B$8</definedName>
    <definedName name="Jednotka">'Zoznamy'!$C$2:$C$3</definedName>
    <definedName name="DruhJazdy">'Zoznamy'!$D$2:$D$3</definedName>
    <definedName name="ObdobieDPH">'Zoznamy'!$E$2:$E$4</definedName>
    <definedName name="AnoNie">'Zoznamy'!$F$2:$F$3</definedName>
    <definedName name="VodiciZoznam">'Vodiči'!$C$6:$C$8</definedName>
    <definedName name="VozidlaZoznam">'Vozidlá'!$A$6:$A$6</definedName>
    <definedName name="_xlnm.Print_Area" localSheetId="0">'Začíname'!$A$1:$D$33</definedName>
    <definedName name="_xlnm._FilterDatabase" localSheetId="1" hidden="1">'Vozidlá'!$A$5:$P$6</definedName>
    <definedName name="_xlnm.Print_Titles" localSheetId="1">'Vozidlá'!$5:$5,'Vozidlá'!$A:$A</definedName>
    <definedName name="_xlnm.Print_Area" localSheetId="1">'Vozidlá'!$A$5:$O$6</definedName>
    <definedName name="_xlnm._FilterDatabase" localSheetId="2" hidden="1">'Vodiči'!$A$5:$D$8</definedName>
    <definedName name="_xlnm.Print_Titles" localSheetId="2">'Vodiči'!$5:$5</definedName>
    <definedName name="_xlnm.Print_Area" localSheetId="2">'Vodiči'!$A$1:$C$8</definedName>
    <definedName name="_xlnm._FilterDatabase" localSheetId="3" hidden="1">'Jazdy'!$A$5:$Y$1505</definedName>
    <definedName name="_xlnm.Print_Titles" localSheetId="3">'Jazdy'!$5:$5,'Jazdy'!$A:$B</definedName>
    <definedName name="_xlnm.Print_Area" localSheetId="3">'Jazdy'!$A$5:$O$1505</definedName>
    <definedName name="_xlnm._FilterDatabase" localSheetId="4" hidden="1">'PHM a prevádzkové doklady'!$A$5:$K$405</definedName>
    <definedName name="_xlnm.Print_Titles" localSheetId="4">'PHM a prevádzkové doklady'!$5:$5,'PHM a prevádzkové doklady'!$A:$A</definedName>
    <definedName name="_xlnm.Print_Area" localSheetId="4">'PHM a prevádzkové doklady'!$A$5:$J$405</definedName>
    <definedName name="_xlnm._FilterDatabase" localSheetId="5" hidden="1">'Stavy tachometra'!$A$5:$H$20</definedName>
    <definedName name="_xlnm.Print_Titles" localSheetId="5">'Stavy tachometra'!$5:$5</definedName>
    <definedName name="_xlnm.Print_Area" localSheetId="5">'Stavy tachometra'!$A$1:$F$20</definedName>
    <definedName name="_xlnm._FilterDatabase" localSheetId="6" hidden="1">'Zdroje'!$A$5:$E$15</definedName>
    <definedName name="_xlnm.Print_Titles" localSheetId="6">'Zdroje'!$5:$5</definedName>
    <definedName name="_xlnm.Print_Area" localSheetId="6">'Zdroje'!$A$1:$E$15</definedName>
  </definedNames>
  <calcPr calcId="124519" calcMode="auto" fullCalcOnLoad="1"/>
</workbook>
</file>

<file path=xl/styles.xml><?xml version="1.0" encoding="utf-8"?>
<styleSheet xmlns="http://schemas.openxmlformats.org/spreadsheetml/2006/main">
  <numFmts count="4">
    <numFmt numFmtId="164" formatCode="dd.mm.yyyy"/>
    <numFmt numFmtId="165" formatCode="0.0"/>
    <numFmt numFmtId="166" formatCode="hh:mm"/>
    <numFmt numFmtId="167" formatCode="yyyy-mm-dd"/>
  </numFmts>
  <fonts count="6">
    <font>
      <name val="Calibri"/>
      <family val="2"/>
      <color theme="1"/>
      <sz val="11"/>
      <scheme val="minor"/>
    </font>
    <font>
      <name val="Calibri"/>
      <color rgb="00007F86"/>
      <u val="single"/>
    </font>
    <font>
      <name val="Calibri"/>
      <b val="1"/>
      <color rgb="0017324D"/>
      <sz val="11"/>
    </font>
    <font>
      <name val="Calibri"/>
      <color rgb="0017324D"/>
      <sz val="11"/>
    </font>
    <font>
      <name val="Calibri"/>
      <b val="1"/>
      <color rgb="0017324D"/>
      <sz val="18"/>
    </font>
    <font>
      <name val="Calibri"/>
      <b val="1"/>
      <color rgb="00FFFFFF"/>
    </font>
  </fonts>
  <fills count="7">
    <fill>
      <patternFill/>
    </fill>
    <fill>
      <patternFill patternType="gray125"/>
    </fill>
    <fill>
      <patternFill patternType="solid">
        <fgColor rgb="00FFFFFF"/>
      </patternFill>
    </fill>
    <fill>
      <patternFill patternType="solid">
        <fgColor rgb="00EEF1F4"/>
      </patternFill>
    </fill>
    <fill>
      <patternFill patternType="solid">
        <fgColor rgb="0017324D"/>
      </patternFill>
    </fill>
    <fill>
      <patternFill patternType="solid">
        <fgColor rgb="00FFF7DB"/>
      </patternFill>
    </fill>
    <fill>
      <patternFill patternType="solid">
        <fgColor rgb="00E9F4F4"/>
      </patternFill>
    </fill>
  </fills>
  <borders count="1">
    <border>
      <left/>
      <right/>
      <top/>
      <bottom/>
      <diagonal/>
    </border>
  </borders>
  <cellStyleXfs count="1">
    <xf numFmtId="0" fontId="0" fillId="0" borderId="0"/>
  </cellStyleXfs>
  <cellXfs count="24">
    <xf numFmtId="0" fontId="0" fillId="0" borderId="0" pivotButton="0" quotePrefix="0" xfId="0"/>
    <xf numFmtId="0" fontId="4" fillId="2" borderId="0" applyAlignment="1" pivotButton="0" quotePrefix="0" xfId="0">
      <alignment vertical="top" wrapText="1"/>
    </xf>
    <xf numFmtId="0" fontId="3" fillId="2" borderId="0" applyAlignment="1" pivotButton="0" quotePrefix="0" xfId="0">
      <alignment vertical="top" wrapText="1"/>
    </xf>
    <xf numFmtId="0" fontId="2" fillId="3" borderId="0" applyAlignment="1" pivotButton="0" quotePrefix="0" xfId="0">
      <alignment vertical="top" wrapText="1"/>
    </xf>
    <xf numFmtId="0" fontId="3" fillId="3" borderId="0" applyAlignment="1" pivotButton="0" quotePrefix="0" xfId="0">
      <alignment vertical="top" wrapText="1"/>
    </xf>
    <xf numFmtId="0" fontId="2" fillId="2" borderId="0" applyAlignment="1" pivotButton="0" quotePrefix="0" xfId="0">
      <alignment vertical="top" wrapText="1"/>
    </xf>
    <xf numFmtId="0" fontId="1" fillId="0" borderId="0" pivotButton="0" quotePrefix="0" xfId="0"/>
    <xf numFmtId="0" fontId="4" fillId="0" borderId="0" applyAlignment="1" pivotButton="0" quotePrefix="0" xfId="0">
      <alignment vertical="center" wrapText="1"/>
    </xf>
    <xf numFmtId="0" fontId="3" fillId="0" borderId="0" applyAlignment="1" pivotButton="0" quotePrefix="0" xfId="0">
      <alignment vertical="center" wrapText="1"/>
    </xf>
    <xf numFmtId="0" fontId="5" fillId="4" borderId="0" applyAlignment="1" pivotButton="0" quotePrefix="0" xfId="0">
      <alignment vertical="center" wrapText="1"/>
    </xf>
    <xf numFmtId="0" fontId="3" fillId="5" borderId="0" applyAlignment="1" applyProtection="1" pivotButton="0" quotePrefix="0" xfId="0">
      <alignment vertical="top" wrapText="1"/>
      <protection locked="0" hidden="0"/>
    </xf>
    <xf numFmtId="2" fontId="3" fillId="5" borderId="0" applyAlignment="1" applyProtection="1" pivotButton="0" quotePrefix="0" xfId="0">
      <alignment vertical="top" wrapText="1"/>
      <protection locked="0" hidden="0"/>
    </xf>
    <xf numFmtId="164" fontId="3" fillId="5" borderId="0" applyAlignment="1" applyProtection="1" pivotButton="0" quotePrefix="0" xfId="0">
      <alignment vertical="top" wrapText="1"/>
      <protection locked="0" hidden="0"/>
    </xf>
    <xf numFmtId="165" fontId="3" fillId="5" borderId="0" applyAlignment="1" applyProtection="1" pivotButton="0" quotePrefix="0" xfId="0">
      <alignment vertical="top" wrapText="1"/>
      <protection locked="0" hidden="0"/>
    </xf>
    <xf numFmtId="0" fontId="3" fillId="6" borderId="0" applyAlignment="1" pivotButton="0" quotePrefix="0" xfId="0">
      <alignment vertical="top" wrapText="1"/>
    </xf>
    <xf numFmtId="0" fontId="2" fillId="0" borderId="0" applyAlignment="1" pivotButton="0" quotePrefix="0" xfId="0">
      <alignment horizontal="right" vertical="center"/>
    </xf>
    <xf numFmtId="165" fontId="0" fillId="6" borderId="0" pivotButton="0" quotePrefix="0" xfId="0"/>
    <xf numFmtId="1" fontId="0" fillId="6" borderId="0" pivotButton="0" quotePrefix="0" xfId="0"/>
    <xf numFmtId="166" fontId="3" fillId="5" borderId="0" applyAlignment="1" applyProtection="1" pivotButton="0" quotePrefix="0" xfId="0">
      <alignment vertical="top" wrapText="1"/>
      <protection locked="0" hidden="0"/>
    </xf>
    <xf numFmtId="165" fontId="3" fillId="6" borderId="0" applyAlignment="1" pivotButton="0" quotePrefix="0" xfId="0">
      <alignment vertical="top" wrapText="1"/>
    </xf>
    <xf numFmtId="164" fontId="3" fillId="6" borderId="0" applyAlignment="1" pivotButton="0" quotePrefix="0" xfId="0">
      <alignment vertical="top" wrapText="1"/>
    </xf>
    <xf numFmtId="0" fontId="3" fillId="5" borderId="0" applyAlignment="1" pivotButton="0" quotePrefix="0" xfId="0">
      <alignment vertical="top" wrapText="1"/>
    </xf>
    <xf numFmtId="0" fontId="1" fillId="5" borderId="0" applyAlignment="1" pivotButton="0" quotePrefix="0" xfId="0">
      <alignment vertical="top" wrapText="1"/>
    </xf>
    <xf numFmtId="164" fontId="3" fillId="5" borderId="0" applyAlignment="1" pivotButton="0" quotePrefix="0" xfId="0">
      <alignment vertical="top" wrapText="1"/>
    </xf>
  </cellXfs>
  <cellStyles count="1">
    <cellStyle name="Normal" xfId="0" builtinId="0" hidden="0"/>
  </cellStyles>
  <dxfs count="2">
    <dxf>
      <font>
        <color rgb="009B2020"/>
      </font>
      <fill>
        <patternFill patternType="solid">
          <fgColor rgb="00FCE0DE"/>
          <bgColor rgb="00FCE0DE"/>
        </patternFill>
      </fill>
    </dxf>
    <dxf>
      <font>
        <b val="1"/>
        <color rgb="009B2020"/>
      </font>
      <fill>
        <patternFill patternType="solid">
          <fgColor rgb="00FCE0DE"/>
          <bgColor rgb="00FCE0D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tic.slov-lex.sk/static/SK/ZZ/2004/222/20260101.print.html" TargetMode="External" Id="rId1" /><Relationship Type="http://schemas.openxmlformats.org/officeDocument/2006/relationships/hyperlink" Target="https://static.slov-lex.sk/static/SK/ZZ/2004/222/20270101.print.html" TargetMode="External" Id="rId2" /><Relationship Type="http://schemas.openxmlformats.org/officeDocument/2006/relationships/hyperlink" Target="https://www.financnasprava.sk/_img/pfsedit/Dokumenty_PFS/Pre_media/Tlacove_spravy/Rok_2026/2026.02.16_TS_Form_100perc_odpoc.pdf" TargetMode="External" Id="rId3" /><Relationship Type="http://schemas.openxmlformats.org/officeDocument/2006/relationships/hyperlink" Target="https://www.financnasprava.sk/_img/pfsedit/Dokumenty_PFS/Zverejnovanie_dok/Dane/Metodicke_usmernenia/Nepriame_dane/2025/2025.12.19_003_DPH_2025_MU_OMV.pdf" TargetMode="External" Id="rId4" /><Relationship Type="http://schemas.openxmlformats.org/officeDocument/2006/relationships/hyperlink" Target="https://static.slov-lex.sk/static/SK/ZZ/2004/222/20260101.print.html" TargetMode="External" Id="rId5" /><Relationship Type="http://schemas.openxmlformats.org/officeDocument/2006/relationships/hyperlink" Target="https://www.financnasprava.sk/_img/pfsedit/Dokumenty_PFS/Zverejnovanie_dok/Dane/Metodicke_usmernenia/Nepriame_dane/2025/2025.12.19_003_DPH_2025_MU_OMV.pdf" TargetMode="External" Id="rId6" /><Relationship Type="http://schemas.openxmlformats.org/officeDocument/2006/relationships/hyperlink" Target="https://www.financnasprava.sk/_img/pfsedit/Dokumenty_PFS/Pre_media/Tlacove_spravy/Rok_2026/2026.02.16_TS_Form_100perc_odpoc.pdf" TargetMode="External" Id="rId7" /><Relationship Type="http://schemas.openxmlformats.org/officeDocument/2006/relationships/hyperlink" Target="https://www.financnasprava.sk/_img/pfsedit/Dokumenty_PFS/Zverejnovanie_dok/Dane/Metodicke_usmernenia/Nepriame_dane/2025/2025.12.19_003_DPH_2025_MU_OMV.pdf" TargetMode="External" Id="rId8" /><Relationship Type="http://schemas.openxmlformats.org/officeDocument/2006/relationships/hyperlink" Target="https://static.slov-lex.sk/static/SK/ZZ/2004/222/20260101.print.html" TargetMode="External" Id="rId9" /><Relationship Type="http://schemas.openxmlformats.org/officeDocument/2006/relationships/hyperlink" Target="https://www.financnasprava.sk/_img/pfsedit/Dokumenty_PFS/Pre_media/Tlacove_spravy/Rok_2026/2026.02.16_TS_Form_100perc_odpoc.pdf" TargetMode="External" Id="rId10" /><Relationship Type="http://schemas.openxmlformats.org/officeDocument/2006/relationships/hyperlink" Target="https://static.slov-lex.sk/static/SK/ZZ/2004/222/20260101.print.html" TargetMode="External" Id="rId11" /><Relationship Type="http://schemas.openxmlformats.org/officeDocument/2006/relationships/hyperlink" Target="https://www.financnasprava.sk/sk/podnikatelia/dane/dan-z-pridanej-hodnoty/odpocitanie-dane/_1" TargetMode="External" Id="rId12" /><Relationship Type="http://schemas.openxmlformats.org/officeDocument/2006/relationships/hyperlink" Target="https://static.slov-lex.sk/static/SK/ZZ/2004/222/20260101.print.html" TargetMode="External" Id="rId13" /><Relationship Type="http://schemas.openxmlformats.org/officeDocument/2006/relationships/hyperlink" Target="https://www.financnasprava.sk/_img/pfsedit/Dokumenty_PFS/Zverejnovanie_dok/Dane/Metodicke_usmernenia/Nepriame_dane/2025/2025.12.19_003_DPH_2025_MU_OMV.pdf" TargetMode="External" Id="rId14" /><Relationship Type="http://schemas.openxmlformats.org/officeDocument/2006/relationships/hyperlink" Target="https://www.financnasprava.sk/_img/pfsedit/Dokumenty_PFS/Zverejnovanie_dok/Aktualne/DP/DPPO/2023/2023.08.14_014_PO_2023_IM.pdf" TargetMode="External" Id="rId15" /><Relationship Type="http://schemas.openxmlformats.org/officeDocument/2006/relationships/hyperlink" Target="https://podpora.financnasprava.sk/622763-Uplatnenie-v%C3%BDdavkov-pri-pou%C5%BE%C3%ADvan%C3%AD-motorov%C3%A9ho-vozidla-nezahrnut%C3%A9ho-v-obchodnom-majetku" TargetMode="External" Id="rId16" /><Relationship Type="http://schemas.openxmlformats.org/officeDocument/2006/relationships/hyperlink" Target="https://podpora.financnasprava.sk/495981-Spotreba-PHL" TargetMode="External" Id="rId17" /><Relationship Type="http://schemas.openxmlformats.org/officeDocument/2006/relationships/hyperlink" Target="https://www.financnasprava.sk/_img/pfsedit/Dokumenty_PFS/Zverejnovanie_dok/Aktualne/DP/DPPO/2023/2023.08.14_014_PO_2023_IM.pdf" TargetMode="External" Id="rId18" /><Relationship Type="http://schemas.openxmlformats.org/officeDocument/2006/relationships/hyperlink" Target="https://static.slov-lex.sk/static/SK/ZZ/2003/595/20270101.html" TargetMode="External" Id="rId19" /><Relationship Type="http://schemas.openxmlformats.org/officeDocument/2006/relationships/hyperlink" Target="https://podpora.financnasprava.sk/622763-Uplatnenie-v%C3%BDdavkov-pri-pou%C5%BE%C3%ADvan%C3%AD-motorov%C3%A9ho-vozidla-nezahrnut%C3%A9ho-v-obchodnom-majetku" TargetMode="External" Id="rId20" /></Relationships>
</file>

<file path=xl/worksheets/_rels/sheet7.xml.rels><Relationships xmlns="http://schemas.openxmlformats.org/package/2006/relationships"><Relationship Type="http://schemas.openxmlformats.org/officeDocument/2006/relationships/hyperlink" Target="https://static.slov-lex.sk/static/SK/ZZ/2004/222/20260101.print.html" TargetMode="External" Id="rId1" /><Relationship Type="http://schemas.openxmlformats.org/officeDocument/2006/relationships/hyperlink" Target="https://static.slov-lex.sk/static/SK/ZZ/2004/222/20270101.print.html" TargetMode="External" Id="rId2" /><Relationship Type="http://schemas.openxmlformats.org/officeDocument/2006/relationships/hyperlink" Target="https://static.slov-lex.sk/static/SK/ZZ/2004/222/20260101.print.html" TargetMode="External" Id="rId3" /><Relationship Type="http://schemas.openxmlformats.org/officeDocument/2006/relationships/hyperlink" Target="https://www.financnasprava.sk/_img/pfsedit/Dokumenty_PFS/Zverejnovanie_dok/Dane/Metodicke_usmernenia/Nepriame_dane/2025/2025.12.19_003_DPH_2025_MU_OMV.pdf" TargetMode="External" Id="rId4" /><Relationship Type="http://schemas.openxmlformats.org/officeDocument/2006/relationships/hyperlink" Target="https://www.financnasprava.sk/_img/pfsedit/Dokumenty_PFS/Pre_media/Tlacove_spravy/Rok_2026/2026.02.16_TS_Form_100perc_odpoc.pdf" TargetMode="External" Id="rId5" /><Relationship Type="http://schemas.openxmlformats.org/officeDocument/2006/relationships/hyperlink" Target="https://www.financnasprava.sk/sk/podnikatelia/dane/dan-z-pridanej-hodnoty/odpocitanie-dane/_1" TargetMode="External" Id="rId6" /><Relationship Type="http://schemas.openxmlformats.org/officeDocument/2006/relationships/hyperlink" Target="https://static.slov-lex.sk/static/SK/ZZ/2003/595/20270101.html" TargetMode="External" Id="rId7" /><Relationship Type="http://schemas.openxmlformats.org/officeDocument/2006/relationships/hyperlink" Target="https://www.financnasprava.sk/_img/pfsedit/Dokumenty_PFS/Zverejnovanie_dok/Aktualne/DP/DPPO/2023/2023.08.14_014_PO_2023_IM.pdf" TargetMode="External" Id="rId8" /><Relationship Type="http://schemas.openxmlformats.org/officeDocument/2006/relationships/hyperlink" Target="https://podpora.financnasprava.sk/495981-Spotreba-PHL" TargetMode="External" Id="rId9" /><Relationship Type="http://schemas.openxmlformats.org/officeDocument/2006/relationships/hyperlink" Target="https://podpora.financnasprava.sk/622763-Uplatnenie-v%C3%BDdavkov-pri-pou%C5%BE%C3%ADvan%C3%AD-motorov%C3%A9ho-vozidla-nezahrnut%C3%A9ho-v-obchodnom-majetku" TargetMode="External" Id="rId10" /></Relationships>
</file>

<file path=xl/worksheets/sheet1.xml><?xml version="1.0" encoding="utf-8"?>
<worksheet xmlns="http://schemas.openxmlformats.org/spreadsheetml/2006/main">
  <sheetPr>
    <outlinePr summaryBelow="1" summaryRight="1"/>
    <pageSetUpPr fitToPage="1"/>
  </sheetPr>
  <dimension ref="A1:D33"/>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31" customWidth="1" min="1" max="1"/>
    <col width="112" customWidth="1" min="2" max="2"/>
    <col width="22" customWidth="1" min="3" max="3"/>
    <col width="22" customWidth="1" min="4" max="4"/>
  </cols>
  <sheetData>
    <row r="1" ht="32" customHeight="1">
      <c r="A1" s="1" t="inlineStr">
        <is>
          <t>Kniha jázd 2027</t>
        </is>
      </c>
      <c r="B1" s="2" t="inlineStr">
        <is>
          <t>Elektronická kniha jázd 2026/2027 (Excel, údaje podľa § 85n zákona o DPH) — ročník 2027 — Bezplatná základná verzia</t>
        </is>
      </c>
    </row>
    <row r="2">
      <c r="A2" s="3" t="inlineStr">
        <is>
          <t>Stav podkladov</t>
        </is>
      </c>
      <c r="B2" s="4" t="inlineStr">
        <is>
          <t>Predpisy overené 14. 10. 2026 v zneniach účinných od 1. 1. 2026 a od 1. 1. 2027 (Slov-Lex) a v materiáloch finančnej správy (MU 3/DPH/2025/MU, tlačová správa z 16. 2. 2026). Neskoršie zmeny nie sú zapracované.</t>
        </is>
      </c>
    </row>
    <row r="3" ht="54" customHeight="1">
      <c r="A3" s="5" t="inlineStr">
        <is>
          <t>Pripravil</t>
        </is>
      </c>
      <c r="B3" s="2" t="inlineStr">
        <is>
          <t>AI tím Kolektív Lampáš — umelá inteligencia, nie ľudia. Nejde o daňové ani právne poradenstvo.</t>
        </is>
      </c>
    </row>
    <row r="4" ht="54" customHeight="1">
      <c r="A4" s="3" t="inlineStr">
        <is>
          <t>Bez prísľubov</t>
        </is>
      </c>
      <c r="B4" s="4" t="inlineStr">
        <is>
          <t>Nesľubujeme odpočet DPH ani úspech pri kontrole. Šablónu neschválila finančná správa.</t>
        </is>
      </c>
    </row>
    <row r="5" ht="57" customHeight="1">
      <c r="A5" s="5" t="inlineStr">
        <is>
          <t>Povoliť úpravy</t>
        </is>
      </c>
      <c r="B5" s="2" t="inlineStr">
        <is>
          <t>Ak po otvorení vidíte prázdne stĺpce (Km, kontroly, Stavy tachometra), kliknite na Povoliť úpravy. Súbor sa vtedy prepočíta; v Chránenom zobrazení alebo v náhľade bez prepočtu sú vypočítané bunky prázdne.</t>
        </is>
      </c>
    </row>
    <row r="6" ht="72" customHeight="1">
      <c r="A6" s="3" t="inlineStr">
        <is>
          <t>Na čo súbor slúži</t>
        </is>
      </c>
      <c r="B6" s="4" t="inlineStr">
        <is>
          <t>Záznamy podľa § 85n zákona o DPH sa týkajú platiteľov DPH. Šablóna slúži na evidenciu skutočných jázd, stavov tachometra a prevádzkových dokladov a na prípravu podkladov pre účtovníka. Obsahuje údaje, ktoré vymenúva § 85n ods. 6 písm. a) až e); zákon ich uvádza slovom „najmä“, teda ako minimum. Záznamy majú preukázať, že sa vozidlo používa výlučne na podnikanie.</t>
        </is>
      </c>
      <c r="C6" s="6" t="inlineStr">
        <is>
          <t>Zdroj ↗</t>
        </is>
      </c>
      <c r="D6" s="6" t="inlineStr">
        <is>
          <t>Zdroj 2 ↗</t>
        </is>
      </c>
    </row>
    <row r="7" ht="57" customHeight="1">
      <c r="A7" s="5" t="inlineStr">
        <is>
          <t>Rozsah verzie</t>
        </is>
      </c>
      <c r="B7" s="2" t="inlineStr">
        <is>
          <t>Počíta iba km a ich súčet. Neobsahuje hárok Prehľad (súčty po mesiacoch). Nevykonáva daňové výpočty limitov PHM, odpočtu DPH ani cestovných náhrad. Osobitný režim § 85n platí od 1. 1. 2026 do 30. 6. 2028.</t>
        </is>
      </c>
    </row>
    <row r="8" ht="54" customHeight="1">
      <c r="A8" s="3" t="inlineStr">
        <is>
          <t>Skutočné použitie</t>
        </is>
      </c>
      <c r="B8" s="4" t="inlineStr">
        <is>
          <t>Evidujte len skutočné jazdy. Nevymýšľajte jazdy na dorovnanie tankovania.</t>
        </is>
      </c>
    </row>
    <row r="9" ht="102" customHeight="1">
      <c r="A9" s="5" t="inlineStr">
        <is>
          <t>1. Vozidlá</t>
        </is>
      </c>
      <c r="B9" s="2" t="inlineStr">
        <is>
          <t>Vyplňte VIN, EČV, názov a typ vozidla (podľa osvedčenia o evidencii), začiatok evidencie a počiatočný tachometer. Zvoľte kategóriu (M1 vrátane M1G, L1e, L3e; na N1 a iné kategórie sa § 85n nevzťahuje), palivo, jednotku a svoje obdobie DPH. Ak nie ste platiteľ DPH, zvoľte „Neuplatňuje sa (nie som platiteľ DPH)“ iba v tom prípade; platiteľ DPH tým vypne termíny konca zdaňovacích období. ID AUTO-01 atď. ponechajte. Identifikačné údaje v použitej evidencii nemeňte spätne. Stĺpec „100 % odpočet DPH“ slúži len na upozornenia v Jazdách; o odpočte nerozhoduje.</t>
        </is>
      </c>
    </row>
    <row r="10" ht="57" customHeight="1">
      <c r="A10" s="3" t="inlineStr">
        <is>
          <t>2. Vodiči</t>
        </is>
      </c>
      <c r="B10" s="4" t="inlineStr">
        <is>
          <t>Vyplňte meno aj priezvisko každého, kto vozidlo vedie (zákon žiada meno a priezvisko osoby, ktorá viedla vozidlo pri každej jazde). Pri jazde vyberte celé meno zo zoznamu. Mená už použitých vodičov spätne nemeňte. Pri rovnakých menách doplňte rozlišujúci údaj.</t>
        </is>
      </c>
    </row>
    <row r="11" ht="102" customHeight="1">
      <c r="A11" s="5" t="inlineStr">
        <is>
          <t>3. Jazdy</t>
        </is>
      </c>
      <c r="B11" s="2" t="inlineStr">
        <is>
          <t>Zadávajte poradové číslo, vozidlo a vodiča, oba dátumy aj časy, obe miesta a tachometer pred aj po (tachometer zadávajte tak, ako ho ukazuje počítadlo). Pri podnikateľskej jazde uveďte konkrétny účel, napr. rokovanie o objednávke s konkrétnym klientom; samotné slovo „služobne“ nestačí. Stĺpec Odkaz na podklad / poznámka k oprave je odporúčaná pomôcka. Zapísané jazdy nemažte; ak niečo opravujete, do tohto stĺpca napíšte dátum opravy a pôvodnú hodnotu, napr. „15. 10. 2026 opravené, pôvodne tachometer po 10 250“.</t>
        </is>
      </c>
    </row>
    <row r="12" ht="132" customHeight="1">
      <c r="A12" s="3" t="inlineStr">
        <is>
          <t>Poradie a nadväznosť</t>
        </is>
      </c>
      <c r="B12" s="4" t="inlineStr">
        <is>
          <t>Poradové čísla prideľujte pre každé vozidlo zvlášť a priebežne (1, 2, 3 …), lebo zákon žiada záznamy osobitne za každé vozidlo. Na výzvu môžete odovzdať kópiu súboru vyfiltrovanú na jedno vozidlo. Zapisujte jazdy v časovom poradí. Nadväznosť porovnáva predchádzajúci vyššie zapísaný riadok toho istého vozidla; prvú jazdu porovnáva s počiatočným tachometrom. Medzi vozidlami sa jazdy môžu striedať. Používajte filtre. Zabudnutú jazdu vložíte takto: Revízia → Zrušiť ochranu hárka, vložte riadok do tabuľky na správne miesto, skopírujte doň vzorce (stĺpce M a P až Y) z riadka nad ním, doplňte poradové čísla a ochranu hárka znova zapnite. Triediť môžete len celú tabuľku naraz (po zrušení ochrany hárka vyberte všetky stĺpce A až O), nikdy nie jeden stĺpec samostatne.</t>
        </is>
      </c>
    </row>
    <row r="13" ht="102" customHeight="1">
      <c r="A13" s="5" t="inlineStr">
        <is>
          <t>Súkromné jazdy</t>
        </is>
      </c>
      <c r="B13" s="2" t="inlineStr">
        <is>
          <t>Každú súkromnú jazdu vrátane jazdy medzi bydliskom a pracoviskom zapíšte pravdivo s druhom Súkromná a so skutočným tachometrom. Jazdu medzi bydliskom a pracoviskom finančná správa za jazdu na účely podnikania nepovažuje. Ak pri vozidle uplatňujete 100 % odpočet DPH podľa § 85n ods. 5, súkromná jazda znamená, že sa vozidlo nepoužíva výlučne na podnikanie. Má to daňové dôsledky (napr. zdanenie súkromného použitia podľa § 9 ods. 2), preto ich posúďte s účtovníkom. Do účelu môžete napísať „súkromná jazda“.</t>
        </is>
      </c>
      <c r="C13" s="6" t="inlineStr">
        <is>
          <t>Zdroj ↗</t>
        </is>
      </c>
      <c r="D13" s="6" t="inlineStr">
        <is>
          <t>Zdroj 2 ↗</t>
        </is>
      </c>
    </row>
    <row r="14" ht="117" customHeight="1">
      <c r="A14" s="3" t="inlineStr">
        <is>
          <t>4. Prevádzkové doklady</t>
        </is>
      </c>
      <c r="B14" s="4" t="inlineStr">
        <is>
          <t>Každý tovar alebo službu zapíšte na samostatný riadok (zákon vyžaduje členenie na jednotlivé tovary a služby), napr. pri servise zvlášť prácu a zvlášť diely. Patria sem aj PHM, nabíjanie, parkovné, diaľničná známka, umývanie či príslušenstvo. Pri viacerých riadkoch z jedného dokladu opakujte číslo dokladu. Evidujte dátum nadobudnutia tovaru alebo prijatia služby, špecifikáciu a obstarávaciu cenu bez DPH pri každom vozidle. Číslo, dodávateľ, množstvo a odkaz zlepšujú dohľadateľnosť. DPH aj sumu spolu iba prepíšte z dokladu; šablóna ich nevypočítava. Množstvo používajte s jednotkou uvedenou v špecifikácii.</t>
        </is>
      </c>
      <c r="C14" s="6" t="inlineStr">
        <is>
          <t>Zdroj ↗</t>
        </is>
      </c>
      <c r="D14" s="6" t="inlineStr">
        <is>
          <t>Zdroj 2 ↗</t>
        </is>
      </c>
    </row>
    <row r="15" ht="72" customHeight="1">
      <c r="A15" s="5" t="inlineStr">
        <is>
          <t>5. Stavy tachometra</t>
        </is>
      </c>
      <c r="B15" s="2" t="inlineStr">
        <is>
          <t>Začiatok sa preberá z Vozidiel. Na konci každého Vášho obdobia DPH zapíšte skutočný stav, tiež koniec roka a ukončenie evidencie. Mesačné/štvrťročné termíny sa pripravia podľa Vozidiel; prázdne neaktívne termíny nevypĺňajte. Termíny po ukončení sa nevyžadujú. Čísla riadkov môžete filtrovať podľa vozidla.</t>
        </is>
      </c>
    </row>
    <row r="16" ht="57" customHeight="1">
      <c r="A16" s="3" t="inlineStr">
        <is>
          <t>Pokračovanie v ďalšom roku</t>
        </is>
      </c>
      <c r="B16" s="4" t="inlineStr">
        <is>
          <t>Stav tachometra na konci roka prepíšte ako počiatočný stav súboru na ďalší rok. Skutočný deň začatia vedenia záznamov (§ 85n ods. 6 písm. c) si poznačte vo Vozidlách, napr. do stĺpca Zdroj spotreby alebo do vlastnej poznámky.</t>
        </is>
      </c>
    </row>
    <row r="17" ht="72" customHeight="1">
      <c r="A17" s="5" t="inlineStr">
        <is>
          <t>Plánované termíny</t>
        </is>
      </c>
      <c r="B17" s="2" t="inlineStr">
        <is>
          <t>DOPLNIŤ v Stavoch označuje zatiaľ nevyplnené naplánované záznamy, aj budúce. PREVERIŤ porovnáva skutočný stav s počiatočným tachometrom plus evidovanými km do dátumu vrátane (na 0,1 km); nie je to dôkaz úplnosti jázd. PREVERIŤ v stĺpci G znamená, že stav je zadaný v termíne, ktorý pre vaše obdobie neplatí; zapíšte ho do aktívneho riadka.</t>
        </is>
      </c>
    </row>
    <row r="18" ht="102" customHeight="1">
      <c r="A18" s="3" t="inlineStr">
        <is>
          <t>Kontrolné stĺpce</t>
        </is>
      </c>
      <c r="B18" s="4" t="inlineStr">
        <is>
          <t>Červené bunky vyžadujú preverenie. Vkladanie zo schránky môže obísť zoznamy a validácie. Kontroly nie sú úplným auditom; neoverujú pravosť dokladov, trasy, prekrytie dvoch jázd ani vecnú správnosť účelu. PREVERIŤ pri účele znamená zhodu s krátkym zoznamom všeobecných fráz alebo príliš krátky text (zoznam je v skrytom hárku Zoznamy, stĺpec G, kde ho možno doplniť do riadka 41; hárok zobrazíte pravým klikom na kartu hárka → Zobraziť); PREVERIŤ pri súkromnej jazde znamená, že vozidlo je označené ako 100 % odpočet DPH. Pred odovzdaním skontrolujte červené bunky a neopravujte ich vymýšľaním údajov.</t>
        </is>
      </c>
    </row>
    <row r="19" ht="72" customHeight="1">
      <c r="A19" s="5" t="inlineStr">
        <is>
          <t>Vstupy a vzorce</t>
        </is>
      </c>
      <c r="B19" s="2" t="inlineStr">
        <is>
          <t>Žlté bunky sú vstupy, modrozelené obsahujú vzorce. Hárky majú zapnutú ochranu bez hesla: vzorce sú zamknuté, vstupy odomknuté (zrušenie: Revízia → Zrušiť ochranu hárka). Pri vkladaní zo schránky vkladajte zvlášť vstupné stĺpce pred a za stĺpcom Km. Dátum zadajte ako dátum a čas ako čas (polnoc 00:00 je platná). Hodnoty nula nie sú prázdne. Súčet obsahuje aj chybné jazdy, kým ich neopravíte.</t>
        </is>
      </c>
    </row>
    <row r="20" ht="102" customHeight="1">
      <c r="A20" s="3" t="inlineStr">
        <is>
          <t>Kapacita</t>
        </is>
      </c>
      <c r="B20" s="4" t="inlineStr">
        <is>
          <t>1500 jázd a 400 riadkov dokladov SPOLU pre všetky vozidlá (nie na vozidlo); 1 vozidlo a 3 vodiči. Voľné riadky ukazuje hárok Jazdy (bunka M4) a hárok PHM a prevádzkové doklady (bunka F3); pri menej ako 100, resp. 40 voľných riadkoch sa zafarbia. Ak sa riadky minú: Revízia → Zrušiť ochranu hárka (bez hesla), vložte nové riadky DO tabuľky, napr. nad jej posledný riadok (nie pod ňu), skopírujte do nich vzorce z riadka nad nimi (v Jazdách stĺpce M a P až Y, v Dokladoch stĺpec K) a ochranu hárka znova zapnite. Súčty, filtre a overovanie sa rozšíria, ak vkladáte riadky dovnútra tabuľky.</t>
        </is>
      </c>
    </row>
    <row r="21" ht="102" customHeight="1">
      <c r="A21" s="5" t="inlineStr">
        <is>
          <t>Tlač</t>
        </is>
      </c>
      <c r="B21" s="2" t="inlineStr">
        <is>
          <t>Jazdy, Vozidlá a Doklady majú nastavenú tlač na dve strany na šírku (stĺpce s identifikáciou sa opakujú, názov hárka je v hlavičke strany; súhrny nad tabuľkou, napr. Km spolu a voľné riadky, a kontrolné stĺpce sa netlačia). Prázdna šablóna sa vytlačí na desiatky strán, najmä Jazdy (kapacita 1 500 riadkov): pri tlači vyberte len vyplnené riadky (označte ich a zvoľte tlač výberu alebo si nastavte oblasť tlače). Skutočnú tlač si pred použitím skontrolujte v náhľade. Tlač ani PDF elektronickú evidenciu nenahrádza.</t>
        </is>
      </c>
    </row>
    <row r="22" ht="102" customHeight="1">
      <c r="A22" s="3" t="inlineStr">
        <is>
          <t>Excel / LibreOffice / Sheets</t>
        </is>
      </c>
      <c r="B22" s="4" t="inlineStr">
        <is>
          <t>XLSX bez makier, so štandardnými vzorcami a pevnými rozsahmi. Otvorte s automatickým prepočtom. V Google Sheets importujte XLSX a pri odovzdaní exportujte XLSX; po importe skontrolujte zoznamy, dátumy a výsledky. Stav overenia: v LibreOffice Calc 26.2 sa po prepočte všetky vzorce vyhodnotili bez chyby a príklad dal očakávané výsledky (test 14. 10. 2026). Excel a Google Sheets zatiaľ neoverené; interaktívne správanie (rozbaľovacie zoznamy, ochrana pri písaní, vkladanie riadkov) neoverené. Ochrana hárkov sa v Google Sheets môže správať inak.</t>
        </is>
      </c>
    </row>
    <row r="23" ht="72" customHeight="1">
      <c r="A23" s="5" t="inlineStr">
        <is>
          <t>Elektronická evidencia</t>
        </is>
      </c>
      <c r="B23" s="2" t="inlineStr">
        <is>
          <t>Záznamy podľa § 85n ods. 6 sa vedú v elektronickej podobe, osobitne za každé vozidlo. Finančná správa uvádza ako príklad ďalej spracovateľného formátu MS Excel. PDF ani sken ručne vyplnenej tabuľky za elektronický záznam nepovažuje. Evidenciu veďte a odovzdávajte ako XLSX; tlač a PDF sú len pomocný výstup.</t>
        </is>
      </c>
      <c r="C23" s="6" t="inlineStr">
        <is>
          <t>Zdroj ↗</t>
        </is>
      </c>
      <c r="D23" s="6" t="inlineStr">
        <is>
          <t>Zdroj 2 ↗</t>
        </is>
      </c>
    </row>
    <row r="24" ht="54" customHeight="1">
      <c r="A24" s="3" t="inlineStr">
        <is>
          <t>Rozhodnutie o režime</t>
        </is>
      </c>
      <c r="B24" s="4" t="inlineStr">
        <is>
          <t>O režime rozhodujete Vy alebo Váš účtovník. Režimy dane z príjmov a DPH posudzujte samostatne. Stručné vysvetlenia nižšie nie sú výpočtom ani odporúčaním konkrétneho režimu.</t>
        </is>
      </c>
    </row>
    <row r="25" ht="117" customHeight="1">
      <c r="A25" s="5" t="inlineStr">
        <is>
          <t>DPH — výlučné podnikanie</t>
        </is>
      </c>
      <c r="B25" s="2" t="inlineStr">
        <is>
          <t>Podrobné elektronické záznamy podľa § 85n ods. 6 zákona o DPH sú podmienkou 100 % odpočtu DPH platiteľa pri vozidle M1, L1e alebo L3e, ktoré nadobudol alebo používa výlučne na podnikanie (§ 85n ods. 5). Výlučne znamená bez súkromných jázd. Jazda medzi bydliskom a pracoviskom sa podľa finančnej správy za jazdu na účely podnikania nepovažuje. Záznamy sa nevyžadujú pri vozidlách podľa § 85n ods. 4 (výlučne prenájom, preprava osôb vrátane taxislužby, výcvikové vozidlo autoškoly, predvádzacie, testovacie alebo náhradné vozidlo). Ďalšie podmienky, napr. oznámenie na tlačive podľa § 85n ods. 9, posúďte s účtovníkom. Vyplnenie šablóny nárok na odpočet nezakladá ani nepotvrdzuje.</t>
        </is>
      </c>
      <c r="C25" s="6" t="inlineStr">
        <is>
          <t>Zdroj ↗</t>
        </is>
      </c>
      <c r="D25" s="6" t="inlineStr">
        <is>
          <t>Zdroj 2 ↗</t>
        </is>
      </c>
    </row>
    <row r="26" ht="87" customHeight="1">
      <c r="A26" s="3" t="inlineStr">
        <is>
          <t>DPH — zmiešané použitie</t>
        </is>
      </c>
      <c r="B26" s="4" t="inlineStr">
        <is>
          <t>Ak platiteľ používa vozidlo M1, L1e alebo L3e na podnikanie aj na iný účel, uplatní sa od 1. 1. 2026 do 30. 6. 2028 odpočet DPH v rozsahu 50 %: pri nadobudnutí vozidla v tomto období, pri jeho dlhodobom nájme a pri súvisiacich tovaroch a službách, napr. PHM, servise či parkovnom (§ 85n ods. 1 až 3). Na tento 50 % odpočet sa podrobné záznamy podľa § 85n ods. 6 nevyžadujú. Kniha jázd však môže byť potrebná pre daň z príjmov (pozri nižšie). Na vozidlá N1 a iné kategórie sa § 85n nevzťahuje.</t>
        </is>
      </c>
      <c r="C26" s="6" t="inlineStr">
        <is>
          <t>Zdroj ↗</t>
        </is>
      </c>
      <c r="D26" s="6" t="inlineStr">
        <is>
          <t>Zdroj 2 ↗</t>
        </is>
      </c>
    </row>
    <row r="27" ht="102" customHeight="1">
      <c r="A27" s="5" t="inlineStr">
        <is>
          <t>Odovzdanie a uchovanie</t>
        </is>
      </c>
      <c r="B27" s="2" t="inlineStr">
        <is>
          <t>Na výzvu daňového úradu musíte záznamy v lehote z výzvy sprístupniť elektronickými prostriedkami (§ 85n ods. 7). Pošlite súbor XLSX, nie PDF. Záznamy sa uchovávajú podľa § 70 ods. 11 písm. b) zákona o DPH do konca kalendárneho roka, v ktorom uplynie desať rokov od skončenia roka, keď vzniklo právo na odpočítanie dane pri vozidle. Príklad: ak toto právo vzniklo v roku 2026, lehota uplynie 31. 12. 2036. Pri vozidle v nájme alebo nadobudnutom pred rokom 2026 lehotu posúďte s účtovníkom. Uchovajte všetky ročné súbory aj originálne doklady. Po každom období DPH si uložte kópiu s dátumom.</t>
        </is>
      </c>
      <c r="C27" s="6" t="inlineStr">
        <is>
          <t>Zdroj ↗</t>
        </is>
      </c>
      <c r="D27" s="6" t="inlineStr">
        <is>
          <t>Zdroj 2 ↗</t>
        </is>
      </c>
    </row>
    <row r="28" ht="57" customHeight="1">
      <c r="A28" s="3" t="inlineStr">
        <is>
          <t>PHM podľa km</t>
        </is>
      </c>
      <c r="B28" s="4" t="inlineStr">
        <is>
          <t>Pri výdavkoch na PHM podľa spotreby a najazdených km (§ 19 ods. 2 písm. l) bod 1 zákona o dani z príjmov) je podľa finančnej správy povinná kniha jázd a doklady o nákupe PHM; skutočne vyššia spotreba je nedaňovým výdavkom. Táto verzia limit spotreby nepočíta.</t>
        </is>
      </c>
      <c r="C28" s="6" t="inlineStr">
        <is>
          <t>Zdroj ↗</t>
        </is>
      </c>
    </row>
    <row r="29" ht="57" customHeight="1">
      <c r="A29" s="5" t="inlineStr">
        <is>
          <t>Satelitná evidencia</t>
        </is>
      </c>
      <c r="B29" s="2" t="inlineStr">
        <is>
          <t>Výdavky na PHM podľa dokladov najviac do výšky vykázanej satelitným systémom možno použiť len ak vozidlo má jednotku, ktorá zaznamenáva všetky jazdy aj spotrebu pohonných hmôt. Táto šablóna nie je satelitný systém.</t>
        </is>
      </c>
      <c r="C29" s="6" t="inlineStr">
        <is>
          <t>Zdroj ↗</t>
        </is>
      </c>
    </row>
    <row r="30" ht="87" customHeight="1">
      <c r="A30" s="3" t="inlineStr">
        <is>
          <t>80 % PHM</t>
        </is>
      </c>
      <c r="B30" s="4" t="inlineStr">
        <is>
          <t>Pri paušálnych výdavkoch na PHM do výšky 80 % (§ 19 ods. 2 písm. l) bod 3 zákona o dani z príjmov) kniha jázd na daň z príjmov potrebná nie je. Treba doklady o nákupe PHM a stav tachometra na začiatku a na konci zdaňovacieho obdobia, osobitne za každé vozidlo. 80 % je horná hranica: pri menšom podnikateľskom použití sa uplatní menej. Na DPH tento režim nemá vplyv; nezamieňajte ho s evidenciou podľa § 85n.</t>
        </is>
      </c>
      <c r="C30" s="6" t="inlineStr">
        <is>
          <t>Zdroj ↗</t>
        </is>
      </c>
      <c r="D30" s="6" t="inlineStr">
        <is>
          <t>Zdroj 2 ↗</t>
        </is>
      </c>
    </row>
    <row r="31" ht="72" customHeight="1">
      <c r="A31" s="5" t="inlineStr">
        <is>
          <t>60 % výdavkov SZČO</t>
        </is>
      </c>
      <c r="B31" s="2" t="inlineStr">
        <is>
          <t>SZČO, ktorá nie je platiteľom DPH alebo je ním len časť roka, môže uplatniť paušálne výdavky 60 % z príjmov, najviac 20 000 € ročne (§ 6 ods. 10 zákona o dani z príjmov). Sú v nich zahrnuté všetky daňové výdavky okrem poistného, teda aj PHM. Na daň z príjmov tento režim knihu jázd nevyžaduje. Nejde o režim s.r.o.</t>
        </is>
      </c>
      <c r="C31" s="6" t="inlineStr">
        <is>
          <t>Zdroj ↗</t>
        </is>
      </c>
    </row>
    <row r="32" ht="72" customHeight="1">
      <c r="A32" s="3" t="inlineStr">
        <is>
          <t>Vlastné auto mimo majetku</t>
        </is>
      </c>
      <c r="B32" s="4" t="inlineStr">
        <is>
          <t>Ak SZČO používa na podnikanie vlastné vozidlo, ktoré nie je v obchodnom majetku (§ 19 ods. 2 písm. e) zákona o dani z príjmov), finančná správa uvádza paušálne výdavky na PHM do výšky 50 % z preukázaného nákupu, alebo preukázané PHM spolu so základnou náhradou za km (tá vyžaduje evidenciu jázd z pracovných ciest). Táto verzia náhrady ani limity nepočíta.</t>
        </is>
      </c>
      <c r="C32" s="6" t="inlineStr">
        <is>
          <t>Zdroj ↗</t>
        </is>
      </c>
    </row>
    <row r="33" ht="54" customHeight="1">
      <c r="A33" s="5" t="inlineStr">
        <is>
          <t>Cestovné náhrady</t>
        </is>
      </c>
      <c r="B33" s="2" t="inlineStr">
        <is>
          <t>Cestovné náhrady majú vlastné podmienky podľa zákona č. 283/2002 Z. z. Kniha jázd nenahrádza vyúčtovanie pracovnej cesty. Táto verzia neobsahuje sadzby, vyúčtovanie ani výpočet náhrad.</t>
        </is>
      </c>
    </row>
  </sheetData>
  <hyperlinks>
    <hyperlink xmlns:r="http://schemas.openxmlformats.org/officeDocument/2006/relationships" ref="C6" r:id="rId1"/>
    <hyperlink xmlns:r="http://schemas.openxmlformats.org/officeDocument/2006/relationships" ref="D6" r:id="rId2"/>
    <hyperlink xmlns:r="http://schemas.openxmlformats.org/officeDocument/2006/relationships" ref="C13" r:id="rId3"/>
    <hyperlink xmlns:r="http://schemas.openxmlformats.org/officeDocument/2006/relationships" ref="D13" r:id="rId4"/>
    <hyperlink xmlns:r="http://schemas.openxmlformats.org/officeDocument/2006/relationships" ref="C14" r:id="rId5"/>
    <hyperlink xmlns:r="http://schemas.openxmlformats.org/officeDocument/2006/relationships" ref="D14" r:id="rId6"/>
    <hyperlink xmlns:r="http://schemas.openxmlformats.org/officeDocument/2006/relationships" ref="C23" r:id="rId7"/>
    <hyperlink xmlns:r="http://schemas.openxmlformats.org/officeDocument/2006/relationships" ref="D23" r:id="rId8"/>
    <hyperlink xmlns:r="http://schemas.openxmlformats.org/officeDocument/2006/relationships" ref="C25" r:id="rId9"/>
    <hyperlink xmlns:r="http://schemas.openxmlformats.org/officeDocument/2006/relationships" ref="D25" r:id="rId10"/>
    <hyperlink xmlns:r="http://schemas.openxmlformats.org/officeDocument/2006/relationships" ref="C26" r:id="rId11"/>
    <hyperlink xmlns:r="http://schemas.openxmlformats.org/officeDocument/2006/relationships" ref="D26" r:id="rId12"/>
    <hyperlink xmlns:r="http://schemas.openxmlformats.org/officeDocument/2006/relationships" ref="C27" r:id="rId13"/>
    <hyperlink xmlns:r="http://schemas.openxmlformats.org/officeDocument/2006/relationships" ref="D27" r:id="rId14"/>
    <hyperlink xmlns:r="http://schemas.openxmlformats.org/officeDocument/2006/relationships" ref="C28" r:id="rId15"/>
    <hyperlink xmlns:r="http://schemas.openxmlformats.org/officeDocument/2006/relationships" ref="C29" r:id="rId16"/>
    <hyperlink xmlns:r="http://schemas.openxmlformats.org/officeDocument/2006/relationships" ref="C30" r:id="rId17"/>
    <hyperlink xmlns:r="http://schemas.openxmlformats.org/officeDocument/2006/relationships" ref="D30" r:id="rId18"/>
    <hyperlink xmlns:r="http://schemas.openxmlformats.org/officeDocument/2006/relationships" ref="C31" r:id="rId19"/>
    <hyperlink xmlns:r="http://schemas.openxmlformats.org/officeDocument/2006/relationships" ref="C32" r:id="rId20"/>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P6"/>
  <sheetViews>
    <sheetView showGridLines="0" workbookViewId="0">
      <pane ySplit="5" topLeftCell="A6" activePane="bottomLeft" state="frozen"/>
      <selection pane="bottomLeft" activeCell="A1" sqref="A1"/>
    </sheetView>
  </sheetViews>
  <sheetFormatPr baseColWidth="8" defaultRowHeight="15"/>
  <cols>
    <col width="16" customWidth="1" min="1" max="1"/>
    <col width="24" customWidth="1" min="2" max="2"/>
    <col width="16" customWidth="1" min="3" max="3"/>
    <col width="23" customWidth="1" min="4" max="4"/>
    <col width="26" customWidth="1" min="5" max="5"/>
    <col width="16" customWidth="1" min="6" max="6"/>
    <col width="17" customWidth="1" min="7" max="7"/>
    <col width="12" customWidth="1" min="8" max="8"/>
    <col width="18" customWidth="1" min="9" max="9"/>
    <col width="34" customWidth="1" min="10" max="10"/>
    <col width="22" customWidth="1" min="11" max="11"/>
    <col width="21" customWidth="1" min="12" max="12"/>
    <col width="24" customWidth="1" min="13" max="13"/>
    <col width="20" customWidth="1" min="14" max="14"/>
    <col width="30" customWidth="1" min="15" max="15"/>
    <col width="22" customWidth="1" min="16" max="16"/>
  </cols>
  <sheetData>
    <row r="1" ht="32" customHeight="1">
      <c r="A1" s="7" t="inlineStr">
        <is>
          <t>Vozidlá — identifikácia a nastavenia</t>
        </is>
      </c>
    </row>
    <row r="2" ht="45" customHeight="1">
      <c r="A2" s="8" t="inlineStr">
        <is>
          <t>ID ponechajte. Vyplňte identifikáciu, dátum a skutočný stav pri začatí; obdobie DPH určí termíny v Stavoch. Spotreba je iba evidenčný údaj. Stĺpec 100 % odpočet slúži len na upozornenia v Jazdách.</t>
        </is>
      </c>
    </row>
    <row r="5" ht="42" customHeight="1">
      <c r="A5" s="9" t="inlineStr">
        <is>
          <t>ID vozidla</t>
        </is>
      </c>
      <c r="B5" s="9" t="inlineStr">
        <is>
          <t>VIN</t>
        </is>
      </c>
      <c r="C5" s="9" t="inlineStr">
        <is>
          <t>EČV</t>
        </is>
      </c>
      <c r="D5" s="9" t="inlineStr">
        <is>
          <t>Názov vozidla</t>
        </is>
      </c>
      <c r="E5" s="9" t="inlineStr">
        <is>
          <t>Typ vozidla (podľa osvedčenia o evidencii)</t>
        </is>
      </c>
      <c r="F5" s="9" t="inlineStr">
        <is>
          <t>Kategória</t>
        </is>
      </c>
      <c r="G5" s="9" t="inlineStr">
        <is>
          <t>Palivo</t>
        </is>
      </c>
      <c r="H5" s="9" t="inlineStr">
        <is>
          <t>Jednotka</t>
        </is>
      </c>
      <c r="I5" s="9" t="inlineStr">
        <is>
          <t>Spotreba / 100 km</t>
        </is>
      </c>
      <c r="J5" s="9" t="inlineStr">
        <is>
          <t>Zdroj spotreby</t>
        </is>
      </c>
      <c r="K5" s="9" t="inlineStr">
        <is>
          <t>Dátum začatia evidencie v tomto súbore</t>
        </is>
      </c>
      <c r="L5" s="9" t="inlineStr">
        <is>
          <t>Tachometer pri začatí (km)</t>
        </is>
      </c>
      <c r="M5" s="9" t="inlineStr">
        <is>
          <t>Obdobie DPH</t>
        </is>
      </c>
      <c r="N5" s="9" t="inlineStr">
        <is>
          <t>Dátum ukončenia evidencie</t>
        </is>
      </c>
      <c r="O5" s="9" t="inlineStr">
        <is>
          <t>100 % odpočet DPH podľa § 85n ods. 5 (áno / nie; len pre upozornenia)</t>
        </is>
      </c>
      <c r="P5" s="9" t="inlineStr">
        <is>
          <t>Kontrola údajov</t>
        </is>
      </c>
    </row>
    <row r="6">
      <c r="A6" s="4" t="inlineStr">
        <is>
          <t>AUTO-01</t>
        </is>
      </c>
      <c r="B6" s="10" t="n"/>
      <c r="C6" s="10" t="n"/>
      <c r="D6" s="10" t="n"/>
      <c r="E6" s="10" t="n"/>
      <c r="F6" s="10" t="n"/>
      <c r="G6" s="10" t="n"/>
      <c r="H6" s="10" t="n"/>
      <c r="I6" s="11" t="n"/>
      <c r="J6" s="10" t="n"/>
      <c r="K6" s="12" t="n"/>
      <c r="L6" s="13" t="n"/>
      <c r="M6" s="10" t="n"/>
      <c r="N6" s="12" t="n"/>
      <c r="O6" s="10" t="n"/>
      <c r="P6" s="14">
        <f>IF(AND(B6="",C6="",D6="",E6="",F6="",G6="",H6="",I6="",J6="",K6="",L6="",M6="",N6="",O6=""),"",IF(OR(B6="",C6="",D6="",E6="",K6="",L6="",F6="",M6="",COUNTIFS($B$6:$B$6,B6&amp;"")&gt;1,COUNTIFS($C$6:$C$6,C6&amp;"")&gt;1),"CHYBA",""))</f>
        <v/>
      </c>
    </row>
  </sheetData>
  <sheetProtection selectLockedCells="0" selectUnlockedCells="0" sheet="1" objects="0" insertRows="1" insertHyperlinks="1" autoFilter="0" scenarios="0" formatColumns="0" deleteColumns="1" insertColumns="1" pivotTables="1" deleteRows="1" formatCells="1" formatRows="0" sort="1"/>
  <autoFilter ref="A5:P6"/>
  <mergeCells count="2">
    <mergeCell ref="A1:P1"/>
    <mergeCell ref="A2:P2"/>
  </mergeCells>
  <conditionalFormatting sqref="P6">
    <cfRule type="expression" priority="1" dxfId="0">
      <formula>P6&lt;&gt;""</formula>
    </cfRule>
  </conditionalFormatting>
  <dataValidations count="7">
    <dataValidation sqref="F6" showDropDown="0" showInputMessage="0" showErrorMessage="1" allowBlank="0" errorTitle="Skontrolujte zadanú hodnotu" error="Použite povolenú hodnotu alebo položku zo zoznamu. Vkladanie zo schránky môže kontrolu obísť." type="list" errorStyle="stop">
      <formula1>Kategoria</formula1>
    </dataValidation>
    <dataValidation sqref="G6" showDropDown="0" showInputMessage="0" showErrorMessage="1" allowBlank="0" errorTitle="Skontrolujte zadanú hodnotu" error="Použite povolenú hodnotu alebo položku zo zoznamu. Vkladanie zo schránky môže kontrolu obísť." type="list" errorStyle="stop">
      <formula1>Palivo</formula1>
    </dataValidation>
    <dataValidation sqref="H6" showDropDown="0" showInputMessage="0" showErrorMessage="1" allowBlank="0" errorTitle="Skontrolujte zadanú hodnotu" error="Použite povolenú hodnotu alebo položku zo zoznamu. Vkladanie zo schránky môže kontrolu obísť." type="list" errorStyle="stop">
      <formula1>Jednotka</formula1>
    </dataValidation>
    <dataValidation sqref="M6" showDropDown="0" showInputMessage="0" showErrorMessage="1" allowBlank="0" errorTitle="Skontrolujte zadanú hodnotu" error="Použite povolenú hodnotu alebo položku zo zoznamu. Vkladanie zo schránky môže kontrolu obísť." type="list" errorStyle="stop">
      <formula1>ObdobieDPH</formula1>
    </dataValidation>
    <dataValidation sqref="O6" showDropDown="0" showInputMessage="0" showErrorMessage="1" allowBlank="0" errorTitle="Skontrolujte zadanú hodnotu" error="Použite povolenú hodnotu alebo položku zo zoznamu. Vkladanie zo schránky môže kontrolu obísť." type="list" errorStyle="stop">
      <formula1>AnoNie</formula1>
    </dataValidation>
    <dataValidation sqref="I6 L6"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 sqref="K6 N6" showDropDown="0" showInputMessage="0" showErrorMessage="1" allowBlank="1" errorTitle="Skontrolujte zadanú hodnotu" error="Použite povolenú hodnotu alebo položku zo zoznamu. Vkladanie zo schránky môže kontrolu obísť." type="date" errorStyle="stop" operator="between">
      <formula1>DATE(1900,1,1)</formula1>
      <formula2>DATE(2100,12,31)</formula2>
    </dataValidation>
  </dataValidations>
  <printOptions horizontalCentered="1"/>
  <pageMargins left="0.75" right="0.75" top="1" bottom="1" header="0.5" footer="0.5"/>
  <pageSetup orientation="landscape" paperSize="9" fitToHeight="0" fitToWidth="2"/>
  <headerFooter>
    <oddHeader>&amp;L&amp;"Calibri,Bold"&amp;12 &amp;K17324DVozidlá — identifikácia a nastavenia</oddHeader>
    <oddFooter>&amp;CKolektív Lampáš • Kniha jázd 2027 • Strana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showGridLines="0" workbookViewId="0">
      <pane ySplit="5" topLeftCell="A6" activePane="bottomLeft" state="frozen"/>
      <selection pane="bottomLeft" activeCell="A1" sqref="A1"/>
    </sheetView>
  </sheetViews>
  <sheetFormatPr baseColWidth="8" defaultRowHeight="15"/>
  <cols>
    <col width="25" customWidth="1" min="1" max="1"/>
    <col width="28" customWidth="1" min="2" max="2"/>
    <col width="40" customWidth="1" min="3" max="3"/>
    <col width="25" customWidth="1" min="4" max="4"/>
  </cols>
  <sheetData>
    <row r="1" ht="32" customHeight="1">
      <c r="A1" s="7" t="inlineStr">
        <is>
          <t>Vodiči — meno a priezvisko</t>
        </is>
      </c>
    </row>
    <row r="2" ht="45" customHeight="1">
      <c r="A2" s="8" t="inlineStr">
        <is>
          <t>Vyplňte obe časti mena. Vypočítané celé meno sa ponúkne v zozname Jázd; pri duplicite pridajte rozlišujúci údaj.</t>
        </is>
      </c>
    </row>
    <row r="5" ht="42" customHeight="1">
      <c r="A5" s="9" t="inlineStr">
        <is>
          <t>Meno</t>
        </is>
      </c>
      <c r="B5" s="9" t="inlineStr">
        <is>
          <t>Priezvisko</t>
        </is>
      </c>
      <c r="C5" s="9" t="inlineStr">
        <is>
          <t>Meno a priezvisko — zoznam</t>
        </is>
      </c>
      <c r="D5" s="9" t="inlineStr">
        <is>
          <t>Kontrola údajov</t>
        </is>
      </c>
    </row>
    <row r="6">
      <c r="A6" s="10" t="n"/>
      <c r="B6" s="10" t="n"/>
      <c r="C6" s="14">
        <f>IF(OR(A6="",B6=""),"",A6&amp;" "&amp;B6)</f>
        <v/>
      </c>
      <c r="D6" s="14">
        <f>IF(AND(A6="",B6=""),"",IF(OR(A6="",B6="",COUNTIFS($C$6:$C$8,C6)&gt;1),"CHYBA",""))</f>
        <v/>
      </c>
    </row>
    <row r="7">
      <c r="A7" s="10" t="n"/>
      <c r="B7" s="10" t="n"/>
      <c r="C7" s="14">
        <f>IF(OR(A7="",B7=""),"",A7&amp;" "&amp;B7)</f>
        <v/>
      </c>
      <c r="D7" s="14">
        <f>IF(AND(A7="",B7=""),"",IF(OR(A7="",B7="",COUNTIFS($C$6:$C$8,C7)&gt;1),"CHYBA",""))</f>
        <v/>
      </c>
    </row>
    <row r="8">
      <c r="A8" s="10" t="n"/>
      <c r="B8" s="10" t="n"/>
      <c r="C8" s="14">
        <f>IF(OR(A8="",B8=""),"",A8&amp;" "&amp;B8)</f>
        <v/>
      </c>
      <c r="D8" s="14">
        <f>IF(AND(A8="",B8=""),"",IF(OR(A8="",B8="",COUNTIFS($C$6:$C$8,C8)&gt;1),"CHYBA",""))</f>
        <v/>
      </c>
    </row>
  </sheetData>
  <sheetProtection selectLockedCells="0" selectUnlockedCells="0" sheet="1" objects="0" insertRows="1" insertHyperlinks="1" autoFilter="0" scenarios="0" formatColumns="0" deleteColumns="1" insertColumns="1" pivotTables="1" deleteRows="1" formatCells="1" formatRows="0" sort="1"/>
  <autoFilter ref="A5:D8"/>
  <mergeCells count="2">
    <mergeCell ref="A1:D1"/>
    <mergeCell ref="A2:D2"/>
  </mergeCells>
  <conditionalFormatting sqref="D6:D8">
    <cfRule type="expression" priority="1" dxfId="0">
      <formula>D6&lt;&gt;""</formula>
    </cfRule>
  </conditionalFormatting>
  <printOptions horizontalCentered="1"/>
  <pageMargins left="0.75" right="0.75" top="1" bottom="1" header="0.5" footer="0.5"/>
  <pageSetup orientation="landscape" paperSize="9" fitToHeight="0" fitToWidth="1"/>
  <headerFooter>
    <oddHeader/>
    <oddFooter>&amp;CKolektív Lampáš • Kniha jázd 2027 • Strana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Y150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27" customWidth="1" min="3" max="3"/>
    <col width="16" customWidth="1" min="4" max="4"/>
    <col width="13" customWidth="1" min="5" max="5"/>
    <col width="16" customWidth="1" min="6" max="6"/>
    <col width="13" customWidth="1" min="7" max="7"/>
    <col width="48" customWidth="1" min="8" max="8"/>
    <col width="29" customWidth="1" min="9" max="9"/>
    <col width="29" customWidth="1" min="10" max="10"/>
    <col width="19" customWidth="1" min="11" max="11"/>
    <col width="19" customWidth="1" min="12" max="12"/>
    <col width="14" customWidth="1" min="13" max="13"/>
    <col width="20" customWidth="1" min="14" max="14"/>
    <col width="36" customWidth="1" min="15" max="15"/>
    <col width="17" customWidth="1" min="16" max="16"/>
    <col width="23" customWidth="1" min="17" max="17"/>
    <col width="27" customWidth="1" min="18" max="18"/>
    <col width="21" customWidth="1" min="19" max="19"/>
    <col width="20" customWidth="1" min="20" max="20"/>
    <col width="20" customWidth="1" min="21" max="21"/>
    <col hidden="1" width="16" customWidth="1" min="22" max="22"/>
    <col hidden="1" width="16" customWidth="1" min="23" max="23"/>
    <col hidden="1" width="16" customWidth="1" min="24" max="24"/>
    <col hidden="1" width="16" customWidth="1" min="25" max="25"/>
  </cols>
  <sheetData>
    <row r="1" ht="26" customHeight="1">
      <c r="A1" s="7" t="inlineStr">
        <is>
          <t>Skutočné jazdy — priebežná evidencia</t>
        </is>
      </c>
    </row>
    <row r="2" ht="30" customHeight="1">
      <c r="A2" s="8" t="inlineStr">
        <is>
          <t>Zapisujte chronologicky; poradové čísla pre každé vozidlo zvlášť. Kontroly vyžadujú preverenie. Súčty obsahujú aj chybné záznamy, kým ich neopravíte.</t>
        </is>
      </c>
    </row>
    <row r="3">
      <c r="K3" s="15" t="inlineStr">
        <is>
          <t>Km spolu (všetky riadky)</t>
        </is>
      </c>
      <c r="M3" s="16">
        <f>SUM(M6:M1505)</f>
        <v/>
      </c>
      <c r="N3" s="15" t="inlineStr">
        <is>
          <t>Km vo filtri (viditeľné riadky)</t>
        </is>
      </c>
      <c r="P3" s="16">
        <f>SUBTOTAL(109,M6:M1505)</f>
        <v/>
      </c>
    </row>
    <row r="4">
      <c r="K4" s="15" t="inlineStr">
        <is>
          <t>Voľných riadkov (z 1500)</t>
        </is>
      </c>
      <c r="M4" s="17">
        <f>COUNTIF(V6:V1505,0)</f>
        <v/>
      </c>
    </row>
    <row r="5" ht="42" customHeight="1">
      <c r="A5" s="9" t="inlineStr">
        <is>
          <t>Poradové číslo (pre vozidlo)</t>
        </is>
      </c>
      <c r="B5" s="9" t="inlineStr">
        <is>
          <t>Vozidlo (ID)</t>
        </is>
      </c>
      <c r="C5" s="9" t="inlineStr">
        <is>
          <t>Meno a priezvisko vodiča</t>
        </is>
      </c>
      <c r="D5" s="9" t="inlineStr">
        <is>
          <t>Dátum začatia</t>
        </is>
      </c>
      <c r="E5" s="9" t="inlineStr">
        <is>
          <t>Čas začatia</t>
        </is>
      </c>
      <c r="F5" s="9" t="inlineStr">
        <is>
          <t>Dátum skončenia</t>
        </is>
      </c>
      <c r="G5" s="9" t="inlineStr">
        <is>
          <t>Čas skončenia</t>
        </is>
      </c>
      <c r="H5" s="9" t="inlineStr">
        <is>
          <t>Konkrétny podnikateľský účel</t>
        </is>
      </c>
      <c r="I5" s="9" t="inlineStr">
        <is>
          <t>Miesto začatia</t>
        </is>
      </c>
      <c r="J5" s="9" t="inlineStr">
        <is>
          <t>Miesto skončenia</t>
        </is>
      </c>
      <c r="K5" s="9" t="inlineStr">
        <is>
          <t>Tachometer pred (km)</t>
        </is>
      </c>
      <c r="L5" s="9" t="inlineStr">
        <is>
          <t>Tachometer po (km)</t>
        </is>
      </c>
      <c r="M5" s="9" t="inlineStr">
        <is>
          <t>Km</t>
        </is>
      </c>
      <c r="N5" s="9" t="inlineStr">
        <is>
          <t>Druh jazdy</t>
        </is>
      </c>
      <c r="O5" s="9" t="inlineStr">
        <is>
          <t>Odkaz na podklad / poznámka k oprave</t>
        </is>
      </c>
      <c r="P5" s="9" t="inlineStr">
        <is>
          <t>Kontrola km</t>
        </is>
      </c>
      <c r="Q5" s="9" t="inlineStr">
        <is>
          <t>Nadväznosť tachometra</t>
        </is>
      </c>
      <c r="R5" s="9" t="inlineStr">
        <is>
          <t>Chýba povinný údaj / register</t>
        </is>
      </c>
      <c r="S5" s="9" t="inlineStr">
        <is>
          <t>Upozornenie: účel / súkromná jazda</t>
        </is>
      </c>
      <c r="T5" s="9" t="inlineStr">
        <is>
          <t>Kontrola času</t>
        </is>
      </c>
      <c r="U5" s="9" t="inlineStr">
        <is>
          <t>Kontrola poradového čísla</t>
        </is>
      </c>
      <c r="V5" s="9" t="inlineStr">
        <is>
          <t>Aktívny riadok</t>
        </is>
      </c>
      <c r="W5" s="9" t="inlineStr">
        <is>
          <t>Poradie vozidla</t>
        </is>
      </c>
      <c r="X5" s="9" t="inlineStr">
        <is>
          <t>Predchádzajúci riadok</t>
        </is>
      </c>
      <c r="Y5" s="9" t="inlineStr">
        <is>
          <t>Číslo riadka</t>
        </is>
      </c>
    </row>
    <row r="6">
      <c r="A6" s="10" t="n"/>
      <c r="B6" s="10" t="n"/>
      <c r="C6" s="10" t="n"/>
      <c r="D6" s="12" t="n"/>
      <c r="E6" s="18" t="n"/>
      <c r="F6" s="12" t="n"/>
      <c r="G6" s="18" t="n"/>
      <c r="H6" s="10" t="n"/>
      <c r="I6" s="10" t="n"/>
      <c r="J6" s="10" t="n"/>
      <c r="K6" s="13" t="n"/>
      <c r="L6" s="13" t="n"/>
      <c r="M6" s="19">
        <f>IF(OR(K6="",L6=""),"",IF(AND(ISNUMBER(K6),ISNUMBER(L6)),L6-K6,"CHYBA"))</f>
        <v/>
      </c>
      <c r="N6" s="10" t="n"/>
      <c r="O6" s="10" t="n"/>
      <c r="P6" s="14">
        <f>IF(M6="","",IF(ISNUMBER(M6),IF(M6&lt;=0,"CHYBA",""),"CHYBA"))</f>
        <v/>
      </c>
      <c r="Q6" s="14">
        <f>IF(OR(V6=0,B6="",K6=""),"",IFERROR(IF(X6=0,IF(AND(COUNTIFS('Vozidlá'!$A$6:$A$6,B6&amp;"",'Vozidlá'!$L$6:$L$6,"&lt;&gt;")=1,ROUND(K6,1)=ROUND(INDEX('Vozidlá'!$L$6:$L$6,MATCH(B6,'Vozidlá'!$A$6:$A$6,0)),1)),"","CHYBA"),IF(AND(INDEX($L$1:$L$1505,X6)&lt;&gt;"",ROUND(K6,1)=ROUND(INDEX($L$1:$L$1505,X6),1)),"","CHYBA")),"CHYBA"))</f>
        <v/>
      </c>
      <c r="R6" s="14">
        <f>IF(V6=0,"",IF(OR(NOT(ISNUMBER(A6)),B6="",C6="",NOT(ISNUMBER(D6)),NOT(ISNUMBER(E6)),NOT(ISNUMBER(F6)),NOT(ISNUMBER(G6)),I6="",J6="",NOT(ISNUMBER(K6)),NOT(ISNUMBER(L6)),AND(N6&lt;&gt;"Podnikateľská",N6&lt;&gt;"Súkromná"),AND(N6="Podnikateľská",H6=""),COUNTIFS('Vodiči'!$C$6:$C$8,C6&amp;"")&lt;&gt;1,COUNTIFS('Vozidlá'!$A$6:$A$6,B6&amp;"",'Vozidlá'!$B$6:$B$6,"&lt;&gt;")&lt;&gt;1,COUNTIFS('Vozidlá'!$A$6:$A$6,B6&amp;"",'Vozidlá'!$C$6:$C$6,"&lt;&gt;")&lt;&gt;1,COUNTIFS('Vozidlá'!$A$6:$A$6,B6&amp;"",'Vozidlá'!$D$6:$D$6,"&lt;&gt;")&lt;&gt;1,COUNTIFS('Vozidlá'!$A$6:$A$6,B6&amp;"",'Vozidlá'!$E$6:$E$6,"&lt;&gt;")&lt;&gt;1,COUNTIFS('Vozidlá'!$A$6:$A$6,B6&amp;"",'Vozidlá'!$K$6:$K$6,"&lt;&gt;")&lt;&gt;1,COUNTIFS('Vozidlá'!$A$6:$A$6,B6&amp;"",'Vozidlá'!$L$6:$L$6,"&lt;&gt;")&lt;&gt;1),"CHYBA",""))</f>
        <v/>
      </c>
      <c r="S6" s="14">
        <f>IF(V6=0,"",IF(N6="Podnikateľská",IF(H6="","",IF(OR(LEN(TRIM(SUBSTITUTE(SUBSTITUTE(H6,".",""),",","")))&lt;12,ISNUMBER(MATCH(TRIM(SUBSTITUTE(SUBSTITUTE(H6,".",""),",","")),'Zoznamy'!$G$2:$G$41,0))),"PREVERIŤ","")),IF(AND(N6="Súkromná",IFERROR(INDEX('Vozidlá'!$O$6:$O$6,MATCH(B6,'Vozidlá'!$A$6:$A$6,0))="áno",FALSE)),"PREVERIŤ","")))</f>
        <v/>
      </c>
      <c r="T6" s="14">
        <f>IF(OR(D6="",E6="",F6="",G6=""),"",IFERROR(IF(OR(F6+G6&lt;D6+E6,D6&lt;DATE(2027,1,1),D6&gt;=DATE(2028,1,1)),"CHYBA",""),"CHYBA"))</f>
        <v/>
      </c>
      <c r="U6" s="14">
        <f>IF(OR(V6=0,A6=""),"",IF(COUNTIFS($A$6:$A$1505,A6&amp;"",$B$6:$B$1505,B6&amp;"")&gt;1,"CHYBA",IF(X6="","",IF(X6=0,"",IFERROR(IF(INDEX($A$1:$A$1505,X6)="","",IF(A6=INDEX($A$1:$A$1505,X6)+1,"","PREVERIŤ")),"PREVERIŤ")))))</f>
        <v/>
      </c>
      <c r="V6" s="14">
        <f>IF(OR(A6&lt;&gt;"",B6&lt;&gt;"",C6&lt;&gt;"",D6&lt;&gt;"",E6&lt;&gt;"",F6&lt;&gt;"",G6&lt;&gt;"",H6&lt;&gt;"",I6&lt;&gt;"",J6&lt;&gt;"",K6&lt;&gt;"",L6&lt;&gt;"",N6&lt;&gt;"",O6&lt;&gt;""),1,0)</f>
        <v/>
      </c>
      <c r="W6" s="14">
        <f>IF(OR(V6=0,B6=""),"",COUNTIFS($B$6:B6,B6&amp;""))</f>
        <v/>
      </c>
      <c r="X6" s="14">
        <f>IF(OR(V6=0,B6=""),"",IF(W6=1,0,SUMIFS($Y$5:Y5,$B$5:B5,B6&amp;"",$W$5:W5,W6-1)))</f>
        <v/>
      </c>
      <c r="Y6" s="14">
        <f>IF(V6=0,"",ROW($A6))</f>
        <v/>
      </c>
    </row>
    <row r="7">
      <c r="A7" s="10" t="n"/>
      <c r="B7" s="10" t="n"/>
      <c r="C7" s="10" t="n"/>
      <c r="D7" s="12" t="n"/>
      <c r="E7" s="18" t="n"/>
      <c r="F7" s="12" t="n"/>
      <c r="G7" s="18" t="n"/>
      <c r="H7" s="10" t="n"/>
      <c r="I7" s="10" t="n"/>
      <c r="J7" s="10" t="n"/>
      <c r="K7" s="13" t="n"/>
      <c r="L7" s="13" t="n"/>
      <c r="M7" s="19">
        <f>IF(OR(K7="",L7=""),"",IF(AND(ISNUMBER(K7),ISNUMBER(L7)),L7-K7,"CHYBA"))</f>
        <v/>
      </c>
      <c r="N7" s="10" t="n"/>
      <c r="O7" s="10" t="n"/>
      <c r="P7" s="14">
        <f>IF(M7="","",IF(ISNUMBER(M7),IF(M7&lt;=0,"CHYBA",""),"CHYBA"))</f>
        <v/>
      </c>
      <c r="Q7" s="14">
        <f>IF(OR(V7=0,B7="",K7=""),"",IFERROR(IF(X7=0,IF(AND(COUNTIFS('Vozidlá'!$A$6:$A$6,B7&amp;"",'Vozidlá'!$L$6:$L$6,"&lt;&gt;")=1,ROUND(K7,1)=ROUND(INDEX('Vozidlá'!$L$6:$L$6,MATCH(B7,'Vozidlá'!$A$6:$A$6,0)),1)),"","CHYBA"),IF(AND(INDEX($L$1:$L$1505,X7)&lt;&gt;"",ROUND(K7,1)=ROUND(INDEX($L$1:$L$1505,X7),1)),"","CHYBA")),"CHYBA"))</f>
        <v/>
      </c>
      <c r="R7" s="14">
        <f>IF(V7=0,"",IF(OR(NOT(ISNUMBER(A7)),B7="",C7="",NOT(ISNUMBER(D7)),NOT(ISNUMBER(E7)),NOT(ISNUMBER(F7)),NOT(ISNUMBER(G7)),I7="",J7="",NOT(ISNUMBER(K7)),NOT(ISNUMBER(L7)),AND(N7&lt;&gt;"Podnikateľská",N7&lt;&gt;"Súkromná"),AND(N7="Podnikateľská",H7=""),COUNTIFS('Vodiči'!$C$6:$C$8,C7&amp;"")&lt;&gt;1,COUNTIFS('Vozidlá'!$A$6:$A$6,B7&amp;"",'Vozidlá'!$B$6:$B$6,"&lt;&gt;")&lt;&gt;1,COUNTIFS('Vozidlá'!$A$6:$A$6,B7&amp;"",'Vozidlá'!$C$6:$C$6,"&lt;&gt;")&lt;&gt;1,COUNTIFS('Vozidlá'!$A$6:$A$6,B7&amp;"",'Vozidlá'!$D$6:$D$6,"&lt;&gt;")&lt;&gt;1,COUNTIFS('Vozidlá'!$A$6:$A$6,B7&amp;"",'Vozidlá'!$E$6:$E$6,"&lt;&gt;")&lt;&gt;1,COUNTIFS('Vozidlá'!$A$6:$A$6,B7&amp;"",'Vozidlá'!$K$6:$K$6,"&lt;&gt;")&lt;&gt;1,COUNTIFS('Vozidlá'!$A$6:$A$6,B7&amp;"",'Vozidlá'!$L$6:$L$6,"&lt;&gt;")&lt;&gt;1),"CHYBA",""))</f>
        <v/>
      </c>
      <c r="S7" s="14">
        <f>IF(V7=0,"",IF(N7="Podnikateľská",IF(H7="","",IF(OR(LEN(TRIM(SUBSTITUTE(SUBSTITUTE(H7,".",""),",","")))&lt;12,ISNUMBER(MATCH(TRIM(SUBSTITUTE(SUBSTITUTE(H7,".",""),",","")),'Zoznamy'!$G$2:$G$41,0))),"PREVERIŤ","")),IF(AND(N7="Súkromná",IFERROR(INDEX('Vozidlá'!$O$6:$O$6,MATCH(B7,'Vozidlá'!$A$6:$A$6,0))="áno",FALSE)),"PREVERIŤ","")))</f>
        <v/>
      </c>
      <c r="T7" s="14">
        <f>IF(OR(D7="",E7="",F7="",G7=""),"",IFERROR(IF(OR(F7+G7&lt;D7+E7,D7&lt;DATE(2027,1,1),D7&gt;=DATE(2028,1,1)),"CHYBA",""),"CHYBA"))</f>
        <v/>
      </c>
      <c r="U7" s="14">
        <f>IF(OR(V7=0,A7=""),"",IF(COUNTIFS($A$6:$A$1505,A7&amp;"",$B$6:$B$1505,B7&amp;"")&gt;1,"CHYBA",IF(X7="","",IF(X7=0,"",IFERROR(IF(INDEX($A$1:$A$1505,X7)="","",IF(A7=INDEX($A$1:$A$1505,X7)+1,"","PREVERIŤ")),"PREVERIŤ")))))</f>
        <v/>
      </c>
      <c r="V7" s="14">
        <f>IF(OR(A7&lt;&gt;"",B7&lt;&gt;"",C7&lt;&gt;"",D7&lt;&gt;"",E7&lt;&gt;"",F7&lt;&gt;"",G7&lt;&gt;"",H7&lt;&gt;"",I7&lt;&gt;"",J7&lt;&gt;"",K7&lt;&gt;"",L7&lt;&gt;"",N7&lt;&gt;"",O7&lt;&gt;""),1,0)</f>
        <v/>
      </c>
      <c r="W7" s="14">
        <f>IF(OR(V7=0,B7=""),"",COUNTIFS($B$6:B7,B7&amp;""))</f>
        <v/>
      </c>
      <c r="X7" s="14">
        <f>IF(OR(V7=0,B7=""),"",IF(W7=1,0,SUMIFS($Y$5:Y6,$B$5:B6,B7&amp;"",$W$5:W6,W7-1)))</f>
        <v/>
      </c>
      <c r="Y7" s="14">
        <f>IF(V7=0,"",ROW($A7))</f>
        <v/>
      </c>
    </row>
    <row r="8">
      <c r="A8" s="10" t="n"/>
      <c r="B8" s="10" t="n"/>
      <c r="C8" s="10" t="n"/>
      <c r="D8" s="12" t="n"/>
      <c r="E8" s="18" t="n"/>
      <c r="F8" s="12" t="n"/>
      <c r="G8" s="18" t="n"/>
      <c r="H8" s="10" t="n"/>
      <c r="I8" s="10" t="n"/>
      <c r="J8" s="10" t="n"/>
      <c r="K8" s="13" t="n"/>
      <c r="L8" s="13" t="n"/>
      <c r="M8" s="19">
        <f>IF(OR(K8="",L8=""),"",IF(AND(ISNUMBER(K8),ISNUMBER(L8)),L8-K8,"CHYBA"))</f>
        <v/>
      </c>
      <c r="N8" s="10" t="n"/>
      <c r="O8" s="10" t="n"/>
      <c r="P8" s="14">
        <f>IF(M8="","",IF(ISNUMBER(M8),IF(M8&lt;=0,"CHYBA",""),"CHYBA"))</f>
        <v/>
      </c>
      <c r="Q8" s="14">
        <f>IF(OR(V8=0,B8="",K8=""),"",IFERROR(IF(X8=0,IF(AND(COUNTIFS('Vozidlá'!$A$6:$A$6,B8&amp;"",'Vozidlá'!$L$6:$L$6,"&lt;&gt;")=1,ROUND(K8,1)=ROUND(INDEX('Vozidlá'!$L$6:$L$6,MATCH(B8,'Vozidlá'!$A$6:$A$6,0)),1)),"","CHYBA"),IF(AND(INDEX($L$1:$L$1505,X8)&lt;&gt;"",ROUND(K8,1)=ROUND(INDEX($L$1:$L$1505,X8),1)),"","CHYBA")),"CHYBA"))</f>
        <v/>
      </c>
      <c r="R8" s="14">
        <f>IF(V8=0,"",IF(OR(NOT(ISNUMBER(A8)),B8="",C8="",NOT(ISNUMBER(D8)),NOT(ISNUMBER(E8)),NOT(ISNUMBER(F8)),NOT(ISNUMBER(G8)),I8="",J8="",NOT(ISNUMBER(K8)),NOT(ISNUMBER(L8)),AND(N8&lt;&gt;"Podnikateľská",N8&lt;&gt;"Súkromná"),AND(N8="Podnikateľská",H8=""),COUNTIFS('Vodiči'!$C$6:$C$8,C8&amp;"")&lt;&gt;1,COUNTIFS('Vozidlá'!$A$6:$A$6,B8&amp;"",'Vozidlá'!$B$6:$B$6,"&lt;&gt;")&lt;&gt;1,COUNTIFS('Vozidlá'!$A$6:$A$6,B8&amp;"",'Vozidlá'!$C$6:$C$6,"&lt;&gt;")&lt;&gt;1,COUNTIFS('Vozidlá'!$A$6:$A$6,B8&amp;"",'Vozidlá'!$D$6:$D$6,"&lt;&gt;")&lt;&gt;1,COUNTIFS('Vozidlá'!$A$6:$A$6,B8&amp;"",'Vozidlá'!$E$6:$E$6,"&lt;&gt;")&lt;&gt;1,COUNTIFS('Vozidlá'!$A$6:$A$6,B8&amp;"",'Vozidlá'!$K$6:$K$6,"&lt;&gt;")&lt;&gt;1,COUNTIFS('Vozidlá'!$A$6:$A$6,B8&amp;"",'Vozidlá'!$L$6:$L$6,"&lt;&gt;")&lt;&gt;1),"CHYBA",""))</f>
        <v/>
      </c>
      <c r="S8" s="14">
        <f>IF(V8=0,"",IF(N8="Podnikateľská",IF(H8="","",IF(OR(LEN(TRIM(SUBSTITUTE(SUBSTITUTE(H8,".",""),",","")))&lt;12,ISNUMBER(MATCH(TRIM(SUBSTITUTE(SUBSTITUTE(H8,".",""),",","")),'Zoznamy'!$G$2:$G$41,0))),"PREVERIŤ","")),IF(AND(N8="Súkromná",IFERROR(INDEX('Vozidlá'!$O$6:$O$6,MATCH(B8,'Vozidlá'!$A$6:$A$6,0))="áno",FALSE)),"PREVERIŤ","")))</f>
        <v/>
      </c>
      <c r="T8" s="14">
        <f>IF(OR(D8="",E8="",F8="",G8=""),"",IFERROR(IF(OR(F8+G8&lt;D8+E8,D8&lt;DATE(2027,1,1),D8&gt;=DATE(2028,1,1)),"CHYBA",""),"CHYBA"))</f>
        <v/>
      </c>
      <c r="U8" s="14">
        <f>IF(OR(V8=0,A8=""),"",IF(COUNTIFS($A$6:$A$1505,A8&amp;"",$B$6:$B$1505,B8&amp;"")&gt;1,"CHYBA",IF(X8="","",IF(X8=0,"",IFERROR(IF(INDEX($A$1:$A$1505,X8)="","",IF(A8=INDEX($A$1:$A$1505,X8)+1,"","PREVERIŤ")),"PREVERIŤ")))))</f>
        <v/>
      </c>
      <c r="V8" s="14">
        <f>IF(OR(A8&lt;&gt;"",B8&lt;&gt;"",C8&lt;&gt;"",D8&lt;&gt;"",E8&lt;&gt;"",F8&lt;&gt;"",G8&lt;&gt;"",H8&lt;&gt;"",I8&lt;&gt;"",J8&lt;&gt;"",K8&lt;&gt;"",L8&lt;&gt;"",N8&lt;&gt;"",O8&lt;&gt;""),1,0)</f>
        <v/>
      </c>
      <c r="W8" s="14">
        <f>IF(OR(V8=0,B8=""),"",COUNTIFS($B$6:B8,B8&amp;""))</f>
        <v/>
      </c>
      <c r="X8" s="14">
        <f>IF(OR(V8=0,B8=""),"",IF(W8=1,0,SUMIFS($Y$5:Y7,$B$5:B7,B8&amp;"",$W$5:W7,W8-1)))</f>
        <v/>
      </c>
      <c r="Y8" s="14">
        <f>IF(V8=0,"",ROW($A8))</f>
        <v/>
      </c>
    </row>
    <row r="9">
      <c r="A9" s="10" t="n"/>
      <c r="B9" s="10" t="n"/>
      <c r="C9" s="10" t="n"/>
      <c r="D9" s="12" t="n"/>
      <c r="E9" s="18" t="n"/>
      <c r="F9" s="12" t="n"/>
      <c r="G9" s="18" t="n"/>
      <c r="H9" s="10" t="n"/>
      <c r="I9" s="10" t="n"/>
      <c r="J9" s="10" t="n"/>
      <c r="K9" s="13" t="n"/>
      <c r="L9" s="13" t="n"/>
      <c r="M9" s="19">
        <f>IF(OR(K9="",L9=""),"",IF(AND(ISNUMBER(K9),ISNUMBER(L9)),L9-K9,"CHYBA"))</f>
        <v/>
      </c>
      <c r="N9" s="10" t="n"/>
      <c r="O9" s="10" t="n"/>
      <c r="P9" s="14">
        <f>IF(M9="","",IF(ISNUMBER(M9),IF(M9&lt;=0,"CHYBA",""),"CHYBA"))</f>
        <v/>
      </c>
      <c r="Q9" s="14">
        <f>IF(OR(V9=0,B9="",K9=""),"",IFERROR(IF(X9=0,IF(AND(COUNTIFS('Vozidlá'!$A$6:$A$6,B9&amp;"",'Vozidlá'!$L$6:$L$6,"&lt;&gt;")=1,ROUND(K9,1)=ROUND(INDEX('Vozidlá'!$L$6:$L$6,MATCH(B9,'Vozidlá'!$A$6:$A$6,0)),1)),"","CHYBA"),IF(AND(INDEX($L$1:$L$1505,X9)&lt;&gt;"",ROUND(K9,1)=ROUND(INDEX($L$1:$L$1505,X9),1)),"","CHYBA")),"CHYBA"))</f>
        <v/>
      </c>
      <c r="R9" s="14">
        <f>IF(V9=0,"",IF(OR(NOT(ISNUMBER(A9)),B9="",C9="",NOT(ISNUMBER(D9)),NOT(ISNUMBER(E9)),NOT(ISNUMBER(F9)),NOT(ISNUMBER(G9)),I9="",J9="",NOT(ISNUMBER(K9)),NOT(ISNUMBER(L9)),AND(N9&lt;&gt;"Podnikateľská",N9&lt;&gt;"Súkromná"),AND(N9="Podnikateľská",H9=""),COUNTIFS('Vodiči'!$C$6:$C$8,C9&amp;"")&lt;&gt;1,COUNTIFS('Vozidlá'!$A$6:$A$6,B9&amp;"",'Vozidlá'!$B$6:$B$6,"&lt;&gt;")&lt;&gt;1,COUNTIFS('Vozidlá'!$A$6:$A$6,B9&amp;"",'Vozidlá'!$C$6:$C$6,"&lt;&gt;")&lt;&gt;1,COUNTIFS('Vozidlá'!$A$6:$A$6,B9&amp;"",'Vozidlá'!$D$6:$D$6,"&lt;&gt;")&lt;&gt;1,COUNTIFS('Vozidlá'!$A$6:$A$6,B9&amp;"",'Vozidlá'!$E$6:$E$6,"&lt;&gt;")&lt;&gt;1,COUNTIFS('Vozidlá'!$A$6:$A$6,B9&amp;"",'Vozidlá'!$K$6:$K$6,"&lt;&gt;")&lt;&gt;1,COUNTIFS('Vozidlá'!$A$6:$A$6,B9&amp;"",'Vozidlá'!$L$6:$L$6,"&lt;&gt;")&lt;&gt;1),"CHYBA",""))</f>
        <v/>
      </c>
      <c r="S9" s="14">
        <f>IF(V9=0,"",IF(N9="Podnikateľská",IF(H9="","",IF(OR(LEN(TRIM(SUBSTITUTE(SUBSTITUTE(H9,".",""),",","")))&lt;12,ISNUMBER(MATCH(TRIM(SUBSTITUTE(SUBSTITUTE(H9,".",""),",","")),'Zoznamy'!$G$2:$G$41,0))),"PREVERIŤ","")),IF(AND(N9="Súkromná",IFERROR(INDEX('Vozidlá'!$O$6:$O$6,MATCH(B9,'Vozidlá'!$A$6:$A$6,0))="áno",FALSE)),"PREVERIŤ","")))</f>
        <v/>
      </c>
      <c r="T9" s="14">
        <f>IF(OR(D9="",E9="",F9="",G9=""),"",IFERROR(IF(OR(F9+G9&lt;D9+E9,D9&lt;DATE(2027,1,1),D9&gt;=DATE(2028,1,1)),"CHYBA",""),"CHYBA"))</f>
        <v/>
      </c>
      <c r="U9" s="14">
        <f>IF(OR(V9=0,A9=""),"",IF(COUNTIFS($A$6:$A$1505,A9&amp;"",$B$6:$B$1505,B9&amp;"")&gt;1,"CHYBA",IF(X9="","",IF(X9=0,"",IFERROR(IF(INDEX($A$1:$A$1505,X9)="","",IF(A9=INDEX($A$1:$A$1505,X9)+1,"","PREVERIŤ")),"PREVERIŤ")))))</f>
        <v/>
      </c>
      <c r="V9" s="14">
        <f>IF(OR(A9&lt;&gt;"",B9&lt;&gt;"",C9&lt;&gt;"",D9&lt;&gt;"",E9&lt;&gt;"",F9&lt;&gt;"",G9&lt;&gt;"",H9&lt;&gt;"",I9&lt;&gt;"",J9&lt;&gt;"",K9&lt;&gt;"",L9&lt;&gt;"",N9&lt;&gt;"",O9&lt;&gt;""),1,0)</f>
        <v/>
      </c>
      <c r="W9" s="14">
        <f>IF(OR(V9=0,B9=""),"",COUNTIFS($B$6:B9,B9&amp;""))</f>
        <v/>
      </c>
      <c r="X9" s="14">
        <f>IF(OR(V9=0,B9=""),"",IF(W9=1,0,SUMIFS($Y$5:Y8,$B$5:B8,B9&amp;"",$W$5:W8,W9-1)))</f>
        <v/>
      </c>
      <c r="Y9" s="14">
        <f>IF(V9=0,"",ROW($A9))</f>
        <v/>
      </c>
    </row>
    <row r="10">
      <c r="A10" s="10" t="n"/>
      <c r="B10" s="10" t="n"/>
      <c r="C10" s="10" t="n"/>
      <c r="D10" s="12" t="n"/>
      <c r="E10" s="18" t="n"/>
      <c r="F10" s="12" t="n"/>
      <c r="G10" s="18" t="n"/>
      <c r="H10" s="10" t="n"/>
      <c r="I10" s="10" t="n"/>
      <c r="J10" s="10" t="n"/>
      <c r="K10" s="13" t="n"/>
      <c r="L10" s="13" t="n"/>
      <c r="M10" s="19">
        <f>IF(OR(K10="",L10=""),"",IF(AND(ISNUMBER(K10),ISNUMBER(L10)),L10-K10,"CHYBA"))</f>
        <v/>
      </c>
      <c r="N10" s="10" t="n"/>
      <c r="O10" s="10" t="n"/>
      <c r="P10" s="14">
        <f>IF(M10="","",IF(ISNUMBER(M10),IF(M10&lt;=0,"CHYBA",""),"CHYBA"))</f>
        <v/>
      </c>
      <c r="Q10" s="14">
        <f>IF(OR(V10=0,B10="",K10=""),"",IFERROR(IF(X10=0,IF(AND(COUNTIFS('Vozidlá'!$A$6:$A$6,B10&amp;"",'Vozidlá'!$L$6:$L$6,"&lt;&gt;")=1,ROUND(K10,1)=ROUND(INDEX('Vozidlá'!$L$6:$L$6,MATCH(B10,'Vozidlá'!$A$6:$A$6,0)),1)),"","CHYBA"),IF(AND(INDEX($L$1:$L$1505,X10)&lt;&gt;"",ROUND(K10,1)=ROUND(INDEX($L$1:$L$1505,X10),1)),"","CHYBA")),"CHYBA"))</f>
        <v/>
      </c>
      <c r="R10" s="14">
        <f>IF(V10=0,"",IF(OR(NOT(ISNUMBER(A10)),B10="",C10="",NOT(ISNUMBER(D10)),NOT(ISNUMBER(E10)),NOT(ISNUMBER(F10)),NOT(ISNUMBER(G10)),I10="",J10="",NOT(ISNUMBER(K10)),NOT(ISNUMBER(L10)),AND(N10&lt;&gt;"Podnikateľská",N10&lt;&gt;"Súkromná"),AND(N10="Podnikateľská",H10=""),COUNTIFS('Vodiči'!$C$6:$C$8,C10&amp;"")&lt;&gt;1,COUNTIFS('Vozidlá'!$A$6:$A$6,B10&amp;"",'Vozidlá'!$B$6:$B$6,"&lt;&gt;")&lt;&gt;1,COUNTIFS('Vozidlá'!$A$6:$A$6,B10&amp;"",'Vozidlá'!$C$6:$C$6,"&lt;&gt;")&lt;&gt;1,COUNTIFS('Vozidlá'!$A$6:$A$6,B10&amp;"",'Vozidlá'!$D$6:$D$6,"&lt;&gt;")&lt;&gt;1,COUNTIFS('Vozidlá'!$A$6:$A$6,B10&amp;"",'Vozidlá'!$E$6:$E$6,"&lt;&gt;")&lt;&gt;1,COUNTIFS('Vozidlá'!$A$6:$A$6,B10&amp;"",'Vozidlá'!$K$6:$K$6,"&lt;&gt;")&lt;&gt;1,COUNTIFS('Vozidlá'!$A$6:$A$6,B10&amp;"",'Vozidlá'!$L$6:$L$6,"&lt;&gt;")&lt;&gt;1),"CHYBA",""))</f>
        <v/>
      </c>
      <c r="S10" s="14">
        <f>IF(V10=0,"",IF(N10="Podnikateľská",IF(H10="","",IF(OR(LEN(TRIM(SUBSTITUTE(SUBSTITUTE(H10,".",""),",","")))&lt;12,ISNUMBER(MATCH(TRIM(SUBSTITUTE(SUBSTITUTE(H10,".",""),",","")),'Zoznamy'!$G$2:$G$41,0))),"PREVERIŤ","")),IF(AND(N10="Súkromná",IFERROR(INDEX('Vozidlá'!$O$6:$O$6,MATCH(B10,'Vozidlá'!$A$6:$A$6,0))="áno",FALSE)),"PREVERIŤ","")))</f>
        <v/>
      </c>
      <c r="T10" s="14">
        <f>IF(OR(D10="",E10="",F10="",G10=""),"",IFERROR(IF(OR(F10+G10&lt;D10+E10,D10&lt;DATE(2027,1,1),D10&gt;=DATE(2028,1,1)),"CHYBA",""),"CHYBA"))</f>
        <v/>
      </c>
      <c r="U10" s="14">
        <f>IF(OR(V10=0,A10=""),"",IF(COUNTIFS($A$6:$A$1505,A10&amp;"",$B$6:$B$1505,B10&amp;"")&gt;1,"CHYBA",IF(X10="","",IF(X10=0,"",IFERROR(IF(INDEX($A$1:$A$1505,X10)="","",IF(A10=INDEX($A$1:$A$1505,X10)+1,"","PREVERIŤ")),"PREVERIŤ")))))</f>
        <v/>
      </c>
      <c r="V10" s="14">
        <f>IF(OR(A10&lt;&gt;"",B10&lt;&gt;"",C10&lt;&gt;"",D10&lt;&gt;"",E10&lt;&gt;"",F10&lt;&gt;"",G10&lt;&gt;"",H10&lt;&gt;"",I10&lt;&gt;"",J10&lt;&gt;"",K10&lt;&gt;"",L10&lt;&gt;"",N10&lt;&gt;"",O10&lt;&gt;""),1,0)</f>
        <v/>
      </c>
      <c r="W10" s="14">
        <f>IF(OR(V10=0,B10=""),"",COUNTIFS($B$6:B10,B10&amp;""))</f>
        <v/>
      </c>
      <c r="X10" s="14">
        <f>IF(OR(V10=0,B10=""),"",IF(W10=1,0,SUMIFS($Y$5:Y9,$B$5:B9,B10&amp;"",$W$5:W9,W10-1)))</f>
        <v/>
      </c>
      <c r="Y10" s="14">
        <f>IF(V10=0,"",ROW($A10))</f>
        <v/>
      </c>
    </row>
    <row r="11">
      <c r="A11" s="10" t="n"/>
      <c r="B11" s="10" t="n"/>
      <c r="C11" s="10" t="n"/>
      <c r="D11" s="12" t="n"/>
      <c r="E11" s="18" t="n"/>
      <c r="F11" s="12" t="n"/>
      <c r="G11" s="18" t="n"/>
      <c r="H11" s="10" t="n"/>
      <c r="I11" s="10" t="n"/>
      <c r="J11" s="10" t="n"/>
      <c r="K11" s="13" t="n"/>
      <c r="L11" s="13" t="n"/>
      <c r="M11" s="19">
        <f>IF(OR(K11="",L11=""),"",IF(AND(ISNUMBER(K11),ISNUMBER(L11)),L11-K11,"CHYBA"))</f>
        <v/>
      </c>
      <c r="N11" s="10" t="n"/>
      <c r="O11" s="10" t="n"/>
      <c r="P11" s="14">
        <f>IF(M11="","",IF(ISNUMBER(M11),IF(M11&lt;=0,"CHYBA",""),"CHYBA"))</f>
        <v/>
      </c>
      <c r="Q11" s="14">
        <f>IF(OR(V11=0,B11="",K11=""),"",IFERROR(IF(X11=0,IF(AND(COUNTIFS('Vozidlá'!$A$6:$A$6,B11&amp;"",'Vozidlá'!$L$6:$L$6,"&lt;&gt;")=1,ROUND(K11,1)=ROUND(INDEX('Vozidlá'!$L$6:$L$6,MATCH(B11,'Vozidlá'!$A$6:$A$6,0)),1)),"","CHYBA"),IF(AND(INDEX($L$1:$L$1505,X11)&lt;&gt;"",ROUND(K11,1)=ROUND(INDEX($L$1:$L$1505,X11),1)),"","CHYBA")),"CHYBA"))</f>
        <v/>
      </c>
      <c r="R11" s="14">
        <f>IF(V11=0,"",IF(OR(NOT(ISNUMBER(A11)),B11="",C11="",NOT(ISNUMBER(D11)),NOT(ISNUMBER(E11)),NOT(ISNUMBER(F11)),NOT(ISNUMBER(G11)),I11="",J11="",NOT(ISNUMBER(K11)),NOT(ISNUMBER(L11)),AND(N11&lt;&gt;"Podnikateľská",N11&lt;&gt;"Súkromná"),AND(N11="Podnikateľská",H11=""),COUNTIFS('Vodiči'!$C$6:$C$8,C11&amp;"")&lt;&gt;1,COUNTIFS('Vozidlá'!$A$6:$A$6,B11&amp;"",'Vozidlá'!$B$6:$B$6,"&lt;&gt;")&lt;&gt;1,COUNTIFS('Vozidlá'!$A$6:$A$6,B11&amp;"",'Vozidlá'!$C$6:$C$6,"&lt;&gt;")&lt;&gt;1,COUNTIFS('Vozidlá'!$A$6:$A$6,B11&amp;"",'Vozidlá'!$D$6:$D$6,"&lt;&gt;")&lt;&gt;1,COUNTIFS('Vozidlá'!$A$6:$A$6,B11&amp;"",'Vozidlá'!$E$6:$E$6,"&lt;&gt;")&lt;&gt;1,COUNTIFS('Vozidlá'!$A$6:$A$6,B11&amp;"",'Vozidlá'!$K$6:$K$6,"&lt;&gt;")&lt;&gt;1,COUNTIFS('Vozidlá'!$A$6:$A$6,B11&amp;"",'Vozidlá'!$L$6:$L$6,"&lt;&gt;")&lt;&gt;1),"CHYBA",""))</f>
        <v/>
      </c>
      <c r="S11" s="14">
        <f>IF(V11=0,"",IF(N11="Podnikateľská",IF(H11="","",IF(OR(LEN(TRIM(SUBSTITUTE(SUBSTITUTE(H11,".",""),",","")))&lt;12,ISNUMBER(MATCH(TRIM(SUBSTITUTE(SUBSTITUTE(H11,".",""),",","")),'Zoznamy'!$G$2:$G$41,0))),"PREVERIŤ","")),IF(AND(N11="Súkromná",IFERROR(INDEX('Vozidlá'!$O$6:$O$6,MATCH(B11,'Vozidlá'!$A$6:$A$6,0))="áno",FALSE)),"PREVERIŤ","")))</f>
        <v/>
      </c>
      <c r="T11" s="14">
        <f>IF(OR(D11="",E11="",F11="",G11=""),"",IFERROR(IF(OR(F11+G11&lt;D11+E11,D11&lt;DATE(2027,1,1),D11&gt;=DATE(2028,1,1)),"CHYBA",""),"CHYBA"))</f>
        <v/>
      </c>
      <c r="U11" s="14">
        <f>IF(OR(V11=0,A11=""),"",IF(COUNTIFS($A$6:$A$1505,A11&amp;"",$B$6:$B$1505,B11&amp;"")&gt;1,"CHYBA",IF(X11="","",IF(X11=0,"",IFERROR(IF(INDEX($A$1:$A$1505,X11)="","",IF(A11=INDEX($A$1:$A$1505,X11)+1,"","PREVERIŤ")),"PREVERIŤ")))))</f>
        <v/>
      </c>
      <c r="V11" s="14">
        <f>IF(OR(A11&lt;&gt;"",B11&lt;&gt;"",C11&lt;&gt;"",D11&lt;&gt;"",E11&lt;&gt;"",F11&lt;&gt;"",G11&lt;&gt;"",H11&lt;&gt;"",I11&lt;&gt;"",J11&lt;&gt;"",K11&lt;&gt;"",L11&lt;&gt;"",N11&lt;&gt;"",O11&lt;&gt;""),1,0)</f>
        <v/>
      </c>
      <c r="W11" s="14">
        <f>IF(OR(V11=0,B11=""),"",COUNTIFS($B$6:B11,B11&amp;""))</f>
        <v/>
      </c>
      <c r="X11" s="14">
        <f>IF(OR(V11=0,B11=""),"",IF(W11=1,0,SUMIFS($Y$5:Y10,$B$5:B10,B11&amp;"",$W$5:W10,W11-1)))</f>
        <v/>
      </c>
      <c r="Y11" s="14">
        <f>IF(V11=0,"",ROW($A11))</f>
        <v/>
      </c>
    </row>
    <row r="12">
      <c r="A12" s="10" t="n"/>
      <c r="B12" s="10" t="n"/>
      <c r="C12" s="10" t="n"/>
      <c r="D12" s="12" t="n"/>
      <c r="E12" s="18" t="n"/>
      <c r="F12" s="12" t="n"/>
      <c r="G12" s="18" t="n"/>
      <c r="H12" s="10" t="n"/>
      <c r="I12" s="10" t="n"/>
      <c r="J12" s="10" t="n"/>
      <c r="K12" s="13" t="n"/>
      <c r="L12" s="13" t="n"/>
      <c r="M12" s="19">
        <f>IF(OR(K12="",L12=""),"",IF(AND(ISNUMBER(K12),ISNUMBER(L12)),L12-K12,"CHYBA"))</f>
        <v/>
      </c>
      <c r="N12" s="10" t="n"/>
      <c r="O12" s="10" t="n"/>
      <c r="P12" s="14">
        <f>IF(M12="","",IF(ISNUMBER(M12),IF(M12&lt;=0,"CHYBA",""),"CHYBA"))</f>
        <v/>
      </c>
      <c r="Q12" s="14">
        <f>IF(OR(V12=0,B12="",K12=""),"",IFERROR(IF(X12=0,IF(AND(COUNTIFS('Vozidlá'!$A$6:$A$6,B12&amp;"",'Vozidlá'!$L$6:$L$6,"&lt;&gt;")=1,ROUND(K12,1)=ROUND(INDEX('Vozidlá'!$L$6:$L$6,MATCH(B12,'Vozidlá'!$A$6:$A$6,0)),1)),"","CHYBA"),IF(AND(INDEX($L$1:$L$1505,X12)&lt;&gt;"",ROUND(K12,1)=ROUND(INDEX($L$1:$L$1505,X12),1)),"","CHYBA")),"CHYBA"))</f>
        <v/>
      </c>
      <c r="R12" s="14">
        <f>IF(V12=0,"",IF(OR(NOT(ISNUMBER(A12)),B12="",C12="",NOT(ISNUMBER(D12)),NOT(ISNUMBER(E12)),NOT(ISNUMBER(F12)),NOT(ISNUMBER(G12)),I12="",J12="",NOT(ISNUMBER(K12)),NOT(ISNUMBER(L12)),AND(N12&lt;&gt;"Podnikateľská",N12&lt;&gt;"Súkromná"),AND(N12="Podnikateľská",H12=""),COUNTIFS('Vodiči'!$C$6:$C$8,C12&amp;"")&lt;&gt;1,COUNTIFS('Vozidlá'!$A$6:$A$6,B12&amp;"",'Vozidlá'!$B$6:$B$6,"&lt;&gt;")&lt;&gt;1,COUNTIFS('Vozidlá'!$A$6:$A$6,B12&amp;"",'Vozidlá'!$C$6:$C$6,"&lt;&gt;")&lt;&gt;1,COUNTIFS('Vozidlá'!$A$6:$A$6,B12&amp;"",'Vozidlá'!$D$6:$D$6,"&lt;&gt;")&lt;&gt;1,COUNTIFS('Vozidlá'!$A$6:$A$6,B12&amp;"",'Vozidlá'!$E$6:$E$6,"&lt;&gt;")&lt;&gt;1,COUNTIFS('Vozidlá'!$A$6:$A$6,B12&amp;"",'Vozidlá'!$K$6:$K$6,"&lt;&gt;")&lt;&gt;1,COUNTIFS('Vozidlá'!$A$6:$A$6,B12&amp;"",'Vozidlá'!$L$6:$L$6,"&lt;&gt;")&lt;&gt;1),"CHYBA",""))</f>
        <v/>
      </c>
      <c r="S12" s="14">
        <f>IF(V12=0,"",IF(N12="Podnikateľská",IF(H12="","",IF(OR(LEN(TRIM(SUBSTITUTE(SUBSTITUTE(H12,".",""),",","")))&lt;12,ISNUMBER(MATCH(TRIM(SUBSTITUTE(SUBSTITUTE(H12,".",""),",","")),'Zoznamy'!$G$2:$G$41,0))),"PREVERIŤ","")),IF(AND(N12="Súkromná",IFERROR(INDEX('Vozidlá'!$O$6:$O$6,MATCH(B12,'Vozidlá'!$A$6:$A$6,0))="áno",FALSE)),"PREVERIŤ","")))</f>
        <v/>
      </c>
      <c r="T12" s="14">
        <f>IF(OR(D12="",E12="",F12="",G12=""),"",IFERROR(IF(OR(F12+G12&lt;D12+E12,D12&lt;DATE(2027,1,1),D12&gt;=DATE(2028,1,1)),"CHYBA",""),"CHYBA"))</f>
        <v/>
      </c>
      <c r="U12" s="14">
        <f>IF(OR(V12=0,A12=""),"",IF(COUNTIFS($A$6:$A$1505,A12&amp;"",$B$6:$B$1505,B12&amp;"")&gt;1,"CHYBA",IF(X12="","",IF(X12=0,"",IFERROR(IF(INDEX($A$1:$A$1505,X12)="","",IF(A12=INDEX($A$1:$A$1505,X12)+1,"","PREVERIŤ")),"PREVERIŤ")))))</f>
        <v/>
      </c>
      <c r="V12" s="14">
        <f>IF(OR(A12&lt;&gt;"",B12&lt;&gt;"",C12&lt;&gt;"",D12&lt;&gt;"",E12&lt;&gt;"",F12&lt;&gt;"",G12&lt;&gt;"",H12&lt;&gt;"",I12&lt;&gt;"",J12&lt;&gt;"",K12&lt;&gt;"",L12&lt;&gt;"",N12&lt;&gt;"",O12&lt;&gt;""),1,0)</f>
        <v/>
      </c>
      <c r="W12" s="14">
        <f>IF(OR(V12=0,B12=""),"",COUNTIFS($B$6:B12,B12&amp;""))</f>
        <v/>
      </c>
      <c r="X12" s="14">
        <f>IF(OR(V12=0,B12=""),"",IF(W12=1,0,SUMIFS($Y$5:Y11,$B$5:B11,B12&amp;"",$W$5:W11,W12-1)))</f>
        <v/>
      </c>
      <c r="Y12" s="14">
        <f>IF(V12=0,"",ROW($A12))</f>
        <v/>
      </c>
    </row>
    <row r="13">
      <c r="A13" s="10" t="n"/>
      <c r="B13" s="10" t="n"/>
      <c r="C13" s="10" t="n"/>
      <c r="D13" s="12" t="n"/>
      <c r="E13" s="18" t="n"/>
      <c r="F13" s="12" t="n"/>
      <c r="G13" s="18" t="n"/>
      <c r="H13" s="10" t="n"/>
      <c r="I13" s="10" t="n"/>
      <c r="J13" s="10" t="n"/>
      <c r="K13" s="13" t="n"/>
      <c r="L13" s="13" t="n"/>
      <c r="M13" s="19">
        <f>IF(OR(K13="",L13=""),"",IF(AND(ISNUMBER(K13),ISNUMBER(L13)),L13-K13,"CHYBA"))</f>
        <v/>
      </c>
      <c r="N13" s="10" t="n"/>
      <c r="O13" s="10" t="n"/>
      <c r="P13" s="14">
        <f>IF(M13="","",IF(ISNUMBER(M13),IF(M13&lt;=0,"CHYBA",""),"CHYBA"))</f>
        <v/>
      </c>
      <c r="Q13" s="14">
        <f>IF(OR(V13=0,B13="",K13=""),"",IFERROR(IF(X13=0,IF(AND(COUNTIFS('Vozidlá'!$A$6:$A$6,B13&amp;"",'Vozidlá'!$L$6:$L$6,"&lt;&gt;")=1,ROUND(K13,1)=ROUND(INDEX('Vozidlá'!$L$6:$L$6,MATCH(B13,'Vozidlá'!$A$6:$A$6,0)),1)),"","CHYBA"),IF(AND(INDEX($L$1:$L$1505,X13)&lt;&gt;"",ROUND(K13,1)=ROUND(INDEX($L$1:$L$1505,X13),1)),"","CHYBA")),"CHYBA"))</f>
        <v/>
      </c>
      <c r="R13" s="14">
        <f>IF(V13=0,"",IF(OR(NOT(ISNUMBER(A13)),B13="",C13="",NOT(ISNUMBER(D13)),NOT(ISNUMBER(E13)),NOT(ISNUMBER(F13)),NOT(ISNUMBER(G13)),I13="",J13="",NOT(ISNUMBER(K13)),NOT(ISNUMBER(L13)),AND(N13&lt;&gt;"Podnikateľská",N13&lt;&gt;"Súkromná"),AND(N13="Podnikateľská",H13=""),COUNTIFS('Vodiči'!$C$6:$C$8,C13&amp;"")&lt;&gt;1,COUNTIFS('Vozidlá'!$A$6:$A$6,B13&amp;"",'Vozidlá'!$B$6:$B$6,"&lt;&gt;")&lt;&gt;1,COUNTIFS('Vozidlá'!$A$6:$A$6,B13&amp;"",'Vozidlá'!$C$6:$C$6,"&lt;&gt;")&lt;&gt;1,COUNTIFS('Vozidlá'!$A$6:$A$6,B13&amp;"",'Vozidlá'!$D$6:$D$6,"&lt;&gt;")&lt;&gt;1,COUNTIFS('Vozidlá'!$A$6:$A$6,B13&amp;"",'Vozidlá'!$E$6:$E$6,"&lt;&gt;")&lt;&gt;1,COUNTIFS('Vozidlá'!$A$6:$A$6,B13&amp;"",'Vozidlá'!$K$6:$K$6,"&lt;&gt;")&lt;&gt;1,COUNTIFS('Vozidlá'!$A$6:$A$6,B13&amp;"",'Vozidlá'!$L$6:$L$6,"&lt;&gt;")&lt;&gt;1),"CHYBA",""))</f>
        <v/>
      </c>
      <c r="S13" s="14">
        <f>IF(V13=0,"",IF(N13="Podnikateľská",IF(H13="","",IF(OR(LEN(TRIM(SUBSTITUTE(SUBSTITUTE(H13,".",""),",","")))&lt;12,ISNUMBER(MATCH(TRIM(SUBSTITUTE(SUBSTITUTE(H13,".",""),",","")),'Zoznamy'!$G$2:$G$41,0))),"PREVERIŤ","")),IF(AND(N13="Súkromná",IFERROR(INDEX('Vozidlá'!$O$6:$O$6,MATCH(B13,'Vozidlá'!$A$6:$A$6,0))="áno",FALSE)),"PREVERIŤ","")))</f>
        <v/>
      </c>
      <c r="T13" s="14">
        <f>IF(OR(D13="",E13="",F13="",G13=""),"",IFERROR(IF(OR(F13+G13&lt;D13+E13,D13&lt;DATE(2027,1,1),D13&gt;=DATE(2028,1,1)),"CHYBA",""),"CHYBA"))</f>
        <v/>
      </c>
      <c r="U13" s="14">
        <f>IF(OR(V13=0,A13=""),"",IF(COUNTIFS($A$6:$A$1505,A13&amp;"",$B$6:$B$1505,B13&amp;"")&gt;1,"CHYBA",IF(X13="","",IF(X13=0,"",IFERROR(IF(INDEX($A$1:$A$1505,X13)="","",IF(A13=INDEX($A$1:$A$1505,X13)+1,"","PREVERIŤ")),"PREVERIŤ")))))</f>
        <v/>
      </c>
      <c r="V13" s="14">
        <f>IF(OR(A13&lt;&gt;"",B13&lt;&gt;"",C13&lt;&gt;"",D13&lt;&gt;"",E13&lt;&gt;"",F13&lt;&gt;"",G13&lt;&gt;"",H13&lt;&gt;"",I13&lt;&gt;"",J13&lt;&gt;"",K13&lt;&gt;"",L13&lt;&gt;"",N13&lt;&gt;"",O13&lt;&gt;""),1,0)</f>
        <v/>
      </c>
      <c r="W13" s="14">
        <f>IF(OR(V13=0,B13=""),"",COUNTIFS($B$6:B13,B13&amp;""))</f>
        <v/>
      </c>
      <c r="X13" s="14">
        <f>IF(OR(V13=0,B13=""),"",IF(W13=1,0,SUMIFS($Y$5:Y12,$B$5:B12,B13&amp;"",$W$5:W12,W13-1)))</f>
        <v/>
      </c>
      <c r="Y13" s="14">
        <f>IF(V13=0,"",ROW($A13))</f>
        <v/>
      </c>
    </row>
    <row r="14">
      <c r="A14" s="10" t="n"/>
      <c r="B14" s="10" t="n"/>
      <c r="C14" s="10" t="n"/>
      <c r="D14" s="12" t="n"/>
      <c r="E14" s="18" t="n"/>
      <c r="F14" s="12" t="n"/>
      <c r="G14" s="18" t="n"/>
      <c r="H14" s="10" t="n"/>
      <c r="I14" s="10" t="n"/>
      <c r="J14" s="10" t="n"/>
      <c r="K14" s="13" t="n"/>
      <c r="L14" s="13" t="n"/>
      <c r="M14" s="19">
        <f>IF(OR(K14="",L14=""),"",IF(AND(ISNUMBER(K14),ISNUMBER(L14)),L14-K14,"CHYBA"))</f>
        <v/>
      </c>
      <c r="N14" s="10" t="n"/>
      <c r="O14" s="10" t="n"/>
      <c r="P14" s="14">
        <f>IF(M14="","",IF(ISNUMBER(M14),IF(M14&lt;=0,"CHYBA",""),"CHYBA"))</f>
        <v/>
      </c>
      <c r="Q14" s="14">
        <f>IF(OR(V14=0,B14="",K14=""),"",IFERROR(IF(X14=0,IF(AND(COUNTIFS('Vozidlá'!$A$6:$A$6,B14&amp;"",'Vozidlá'!$L$6:$L$6,"&lt;&gt;")=1,ROUND(K14,1)=ROUND(INDEX('Vozidlá'!$L$6:$L$6,MATCH(B14,'Vozidlá'!$A$6:$A$6,0)),1)),"","CHYBA"),IF(AND(INDEX($L$1:$L$1505,X14)&lt;&gt;"",ROUND(K14,1)=ROUND(INDEX($L$1:$L$1505,X14),1)),"","CHYBA")),"CHYBA"))</f>
        <v/>
      </c>
      <c r="R14" s="14">
        <f>IF(V14=0,"",IF(OR(NOT(ISNUMBER(A14)),B14="",C14="",NOT(ISNUMBER(D14)),NOT(ISNUMBER(E14)),NOT(ISNUMBER(F14)),NOT(ISNUMBER(G14)),I14="",J14="",NOT(ISNUMBER(K14)),NOT(ISNUMBER(L14)),AND(N14&lt;&gt;"Podnikateľská",N14&lt;&gt;"Súkromná"),AND(N14="Podnikateľská",H14=""),COUNTIFS('Vodiči'!$C$6:$C$8,C14&amp;"")&lt;&gt;1,COUNTIFS('Vozidlá'!$A$6:$A$6,B14&amp;"",'Vozidlá'!$B$6:$B$6,"&lt;&gt;")&lt;&gt;1,COUNTIFS('Vozidlá'!$A$6:$A$6,B14&amp;"",'Vozidlá'!$C$6:$C$6,"&lt;&gt;")&lt;&gt;1,COUNTIFS('Vozidlá'!$A$6:$A$6,B14&amp;"",'Vozidlá'!$D$6:$D$6,"&lt;&gt;")&lt;&gt;1,COUNTIFS('Vozidlá'!$A$6:$A$6,B14&amp;"",'Vozidlá'!$E$6:$E$6,"&lt;&gt;")&lt;&gt;1,COUNTIFS('Vozidlá'!$A$6:$A$6,B14&amp;"",'Vozidlá'!$K$6:$K$6,"&lt;&gt;")&lt;&gt;1,COUNTIFS('Vozidlá'!$A$6:$A$6,B14&amp;"",'Vozidlá'!$L$6:$L$6,"&lt;&gt;")&lt;&gt;1),"CHYBA",""))</f>
        <v/>
      </c>
      <c r="S14" s="14">
        <f>IF(V14=0,"",IF(N14="Podnikateľská",IF(H14="","",IF(OR(LEN(TRIM(SUBSTITUTE(SUBSTITUTE(H14,".",""),",","")))&lt;12,ISNUMBER(MATCH(TRIM(SUBSTITUTE(SUBSTITUTE(H14,".",""),",","")),'Zoznamy'!$G$2:$G$41,0))),"PREVERIŤ","")),IF(AND(N14="Súkromná",IFERROR(INDEX('Vozidlá'!$O$6:$O$6,MATCH(B14,'Vozidlá'!$A$6:$A$6,0))="áno",FALSE)),"PREVERIŤ","")))</f>
        <v/>
      </c>
      <c r="T14" s="14">
        <f>IF(OR(D14="",E14="",F14="",G14=""),"",IFERROR(IF(OR(F14+G14&lt;D14+E14,D14&lt;DATE(2027,1,1),D14&gt;=DATE(2028,1,1)),"CHYBA",""),"CHYBA"))</f>
        <v/>
      </c>
      <c r="U14" s="14">
        <f>IF(OR(V14=0,A14=""),"",IF(COUNTIFS($A$6:$A$1505,A14&amp;"",$B$6:$B$1505,B14&amp;"")&gt;1,"CHYBA",IF(X14="","",IF(X14=0,"",IFERROR(IF(INDEX($A$1:$A$1505,X14)="","",IF(A14=INDEX($A$1:$A$1505,X14)+1,"","PREVERIŤ")),"PREVERIŤ")))))</f>
        <v/>
      </c>
      <c r="V14" s="14">
        <f>IF(OR(A14&lt;&gt;"",B14&lt;&gt;"",C14&lt;&gt;"",D14&lt;&gt;"",E14&lt;&gt;"",F14&lt;&gt;"",G14&lt;&gt;"",H14&lt;&gt;"",I14&lt;&gt;"",J14&lt;&gt;"",K14&lt;&gt;"",L14&lt;&gt;"",N14&lt;&gt;"",O14&lt;&gt;""),1,0)</f>
        <v/>
      </c>
      <c r="W14" s="14">
        <f>IF(OR(V14=0,B14=""),"",COUNTIFS($B$6:B14,B14&amp;""))</f>
        <v/>
      </c>
      <c r="X14" s="14">
        <f>IF(OR(V14=0,B14=""),"",IF(W14=1,0,SUMIFS($Y$5:Y13,$B$5:B13,B14&amp;"",$W$5:W13,W14-1)))</f>
        <v/>
      </c>
      <c r="Y14" s="14">
        <f>IF(V14=0,"",ROW($A14))</f>
        <v/>
      </c>
    </row>
    <row r="15">
      <c r="A15" s="10" t="n"/>
      <c r="B15" s="10" t="n"/>
      <c r="C15" s="10" t="n"/>
      <c r="D15" s="12" t="n"/>
      <c r="E15" s="18" t="n"/>
      <c r="F15" s="12" t="n"/>
      <c r="G15" s="18" t="n"/>
      <c r="H15" s="10" t="n"/>
      <c r="I15" s="10" t="n"/>
      <c r="J15" s="10" t="n"/>
      <c r="K15" s="13" t="n"/>
      <c r="L15" s="13" t="n"/>
      <c r="M15" s="19">
        <f>IF(OR(K15="",L15=""),"",IF(AND(ISNUMBER(K15),ISNUMBER(L15)),L15-K15,"CHYBA"))</f>
        <v/>
      </c>
      <c r="N15" s="10" t="n"/>
      <c r="O15" s="10" t="n"/>
      <c r="P15" s="14">
        <f>IF(M15="","",IF(ISNUMBER(M15),IF(M15&lt;=0,"CHYBA",""),"CHYBA"))</f>
        <v/>
      </c>
      <c r="Q15" s="14">
        <f>IF(OR(V15=0,B15="",K15=""),"",IFERROR(IF(X15=0,IF(AND(COUNTIFS('Vozidlá'!$A$6:$A$6,B15&amp;"",'Vozidlá'!$L$6:$L$6,"&lt;&gt;")=1,ROUND(K15,1)=ROUND(INDEX('Vozidlá'!$L$6:$L$6,MATCH(B15,'Vozidlá'!$A$6:$A$6,0)),1)),"","CHYBA"),IF(AND(INDEX($L$1:$L$1505,X15)&lt;&gt;"",ROUND(K15,1)=ROUND(INDEX($L$1:$L$1505,X15),1)),"","CHYBA")),"CHYBA"))</f>
        <v/>
      </c>
      <c r="R15" s="14">
        <f>IF(V15=0,"",IF(OR(NOT(ISNUMBER(A15)),B15="",C15="",NOT(ISNUMBER(D15)),NOT(ISNUMBER(E15)),NOT(ISNUMBER(F15)),NOT(ISNUMBER(G15)),I15="",J15="",NOT(ISNUMBER(K15)),NOT(ISNUMBER(L15)),AND(N15&lt;&gt;"Podnikateľská",N15&lt;&gt;"Súkromná"),AND(N15="Podnikateľská",H15=""),COUNTIFS('Vodiči'!$C$6:$C$8,C15&amp;"")&lt;&gt;1,COUNTIFS('Vozidlá'!$A$6:$A$6,B15&amp;"",'Vozidlá'!$B$6:$B$6,"&lt;&gt;")&lt;&gt;1,COUNTIFS('Vozidlá'!$A$6:$A$6,B15&amp;"",'Vozidlá'!$C$6:$C$6,"&lt;&gt;")&lt;&gt;1,COUNTIFS('Vozidlá'!$A$6:$A$6,B15&amp;"",'Vozidlá'!$D$6:$D$6,"&lt;&gt;")&lt;&gt;1,COUNTIFS('Vozidlá'!$A$6:$A$6,B15&amp;"",'Vozidlá'!$E$6:$E$6,"&lt;&gt;")&lt;&gt;1,COUNTIFS('Vozidlá'!$A$6:$A$6,B15&amp;"",'Vozidlá'!$K$6:$K$6,"&lt;&gt;")&lt;&gt;1,COUNTIFS('Vozidlá'!$A$6:$A$6,B15&amp;"",'Vozidlá'!$L$6:$L$6,"&lt;&gt;")&lt;&gt;1),"CHYBA",""))</f>
        <v/>
      </c>
      <c r="S15" s="14">
        <f>IF(V15=0,"",IF(N15="Podnikateľská",IF(H15="","",IF(OR(LEN(TRIM(SUBSTITUTE(SUBSTITUTE(H15,".",""),",","")))&lt;12,ISNUMBER(MATCH(TRIM(SUBSTITUTE(SUBSTITUTE(H15,".",""),",","")),'Zoznamy'!$G$2:$G$41,0))),"PREVERIŤ","")),IF(AND(N15="Súkromná",IFERROR(INDEX('Vozidlá'!$O$6:$O$6,MATCH(B15,'Vozidlá'!$A$6:$A$6,0))="áno",FALSE)),"PREVERIŤ","")))</f>
        <v/>
      </c>
      <c r="T15" s="14">
        <f>IF(OR(D15="",E15="",F15="",G15=""),"",IFERROR(IF(OR(F15+G15&lt;D15+E15,D15&lt;DATE(2027,1,1),D15&gt;=DATE(2028,1,1)),"CHYBA",""),"CHYBA"))</f>
        <v/>
      </c>
      <c r="U15" s="14">
        <f>IF(OR(V15=0,A15=""),"",IF(COUNTIFS($A$6:$A$1505,A15&amp;"",$B$6:$B$1505,B15&amp;"")&gt;1,"CHYBA",IF(X15="","",IF(X15=0,"",IFERROR(IF(INDEX($A$1:$A$1505,X15)="","",IF(A15=INDEX($A$1:$A$1505,X15)+1,"","PREVERIŤ")),"PREVERIŤ")))))</f>
        <v/>
      </c>
      <c r="V15" s="14">
        <f>IF(OR(A15&lt;&gt;"",B15&lt;&gt;"",C15&lt;&gt;"",D15&lt;&gt;"",E15&lt;&gt;"",F15&lt;&gt;"",G15&lt;&gt;"",H15&lt;&gt;"",I15&lt;&gt;"",J15&lt;&gt;"",K15&lt;&gt;"",L15&lt;&gt;"",N15&lt;&gt;"",O15&lt;&gt;""),1,0)</f>
        <v/>
      </c>
      <c r="W15" s="14">
        <f>IF(OR(V15=0,B15=""),"",COUNTIFS($B$6:B15,B15&amp;""))</f>
        <v/>
      </c>
      <c r="X15" s="14">
        <f>IF(OR(V15=0,B15=""),"",IF(W15=1,0,SUMIFS($Y$5:Y14,$B$5:B14,B15&amp;"",$W$5:W14,W15-1)))</f>
        <v/>
      </c>
      <c r="Y15" s="14">
        <f>IF(V15=0,"",ROW($A15))</f>
        <v/>
      </c>
    </row>
    <row r="16">
      <c r="A16" s="10" t="n"/>
      <c r="B16" s="10" t="n"/>
      <c r="C16" s="10" t="n"/>
      <c r="D16" s="12" t="n"/>
      <c r="E16" s="18" t="n"/>
      <c r="F16" s="12" t="n"/>
      <c r="G16" s="18" t="n"/>
      <c r="H16" s="10" t="n"/>
      <c r="I16" s="10" t="n"/>
      <c r="J16" s="10" t="n"/>
      <c r="K16" s="13" t="n"/>
      <c r="L16" s="13" t="n"/>
      <c r="M16" s="19">
        <f>IF(OR(K16="",L16=""),"",IF(AND(ISNUMBER(K16),ISNUMBER(L16)),L16-K16,"CHYBA"))</f>
        <v/>
      </c>
      <c r="N16" s="10" t="n"/>
      <c r="O16" s="10" t="n"/>
      <c r="P16" s="14">
        <f>IF(M16="","",IF(ISNUMBER(M16),IF(M16&lt;=0,"CHYBA",""),"CHYBA"))</f>
        <v/>
      </c>
      <c r="Q16" s="14">
        <f>IF(OR(V16=0,B16="",K16=""),"",IFERROR(IF(X16=0,IF(AND(COUNTIFS('Vozidlá'!$A$6:$A$6,B16&amp;"",'Vozidlá'!$L$6:$L$6,"&lt;&gt;")=1,ROUND(K16,1)=ROUND(INDEX('Vozidlá'!$L$6:$L$6,MATCH(B16,'Vozidlá'!$A$6:$A$6,0)),1)),"","CHYBA"),IF(AND(INDEX($L$1:$L$1505,X16)&lt;&gt;"",ROUND(K16,1)=ROUND(INDEX($L$1:$L$1505,X16),1)),"","CHYBA")),"CHYBA"))</f>
        <v/>
      </c>
      <c r="R16" s="14">
        <f>IF(V16=0,"",IF(OR(NOT(ISNUMBER(A16)),B16="",C16="",NOT(ISNUMBER(D16)),NOT(ISNUMBER(E16)),NOT(ISNUMBER(F16)),NOT(ISNUMBER(G16)),I16="",J16="",NOT(ISNUMBER(K16)),NOT(ISNUMBER(L16)),AND(N16&lt;&gt;"Podnikateľská",N16&lt;&gt;"Súkromná"),AND(N16="Podnikateľská",H16=""),COUNTIFS('Vodiči'!$C$6:$C$8,C16&amp;"")&lt;&gt;1,COUNTIFS('Vozidlá'!$A$6:$A$6,B16&amp;"",'Vozidlá'!$B$6:$B$6,"&lt;&gt;")&lt;&gt;1,COUNTIFS('Vozidlá'!$A$6:$A$6,B16&amp;"",'Vozidlá'!$C$6:$C$6,"&lt;&gt;")&lt;&gt;1,COUNTIFS('Vozidlá'!$A$6:$A$6,B16&amp;"",'Vozidlá'!$D$6:$D$6,"&lt;&gt;")&lt;&gt;1,COUNTIFS('Vozidlá'!$A$6:$A$6,B16&amp;"",'Vozidlá'!$E$6:$E$6,"&lt;&gt;")&lt;&gt;1,COUNTIFS('Vozidlá'!$A$6:$A$6,B16&amp;"",'Vozidlá'!$K$6:$K$6,"&lt;&gt;")&lt;&gt;1,COUNTIFS('Vozidlá'!$A$6:$A$6,B16&amp;"",'Vozidlá'!$L$6:$L$6,"&lt;&gt;")&lt;&gt;1),"CHYBA",""))</f>
        <v/>
      </c>
      <c r="S16" s="14">
        <f>IF(V16=0,"",IF(N16="Podnikateľská",IF(H16="","",IF(OR(LEN(TRIM(SUBSTITUTE(SUBSTITUTE(H16,".",""),",","")))&lt;12,ISNUMBER(MATCH(TRIM(SUBSTITUTE(SUBSTITUTE(H16,".",""),",","")),'Zoznamy'!$G$2:$G$41,0))),"PREVERIŤ","")),IF(AND(N16="Súkromná",IFERROR(INDEX('Vozidlá'!$O$6:$O$6,MATCH(B16,'Vozidlá'!$A$6:$A$6,0))="áno",FALSE)),"PREVERIŤ","")))</f>
        <v/>
      </c>
      <c r="T16" s="14">
        <f>IF(OR(D16="",E16="",F16="",G16=""),"",IFERROR(IF(OR(F16+G16&lt;D16+E16,D16&lt;DATE(2027,1,1),D16&gt;=DATE(2028,1,1)),"CHYBA",""),"CHYBA"))</f>
        <v/>
      </c>
      <c r="U16" s="14">
        <f>IF(OR(V16=0,A16=""),"",IF(COUNTIFS($A$6:$A$1505,A16&amp;"",$B$6:$B$1505,B16&amp;"")&gt;1,"CHYBA",IF(X16="","",IF(X16=0,"",IFERROR(IF(INDEX($A$1:$A$1505,X16)="","",IF(A16=INDEX($A$1:$A$1505,X16)+1,"","PREVERIŤ")),"PREVERIŤ")))))</f>
        <v/>
      </c>
      <c r="V16" s="14">
        <f>IF(OR(A16&lt;&gt;"",B16&lt;&gt;"",C16&lt;&gt;"",D16&lt;&gt;"",E16&lt;&gt;"",F16&lt;&gt;"",G16&lt;&gt;"",H16&lt;&gt;"",I16&lt;&gt;"",J16&lt;&gt;"",K16&lt;&gt;"",L16&lt;&gt;"",N16&lt;&gt;"",O16&lt;&gt;""),1,0)</f>
        <v/>
      </c>
      <c r="W16" s="14">
        <f>IF(OR(V16=0,B16=""),"",COUNTIFS($B$6:B16,B16&amp;""))</f>
        <v/>
      </c>
      <c r="X16" s="14">
        <f>IF(OR(V16=0,B16=""),"",IF(W16=1,0,SUMIFS($Y$5:Y15,$B$5:B15,B16&amp;"",$W$5:W15,W16-1)))</f>
        <v/>
      </c>
      <c r="Y16" s="14">
        <f>IF(V16=0,"",ROW($A16))</f>
        <v/>
      </c>
    </row>
    <row r="17">
      <c r="A17" s="10" t="n"/>
      <c r="B17" s="10" t="n"/>
      <c r="C17" s="10" t="n"/>
      <c r="D17" s="12" t="n"/>
      <c r="E17" s="18" t="n"/>
      <c r="F17" s="12" t="n"/>
      <c r="G17" s="18" t="n"/>
      <c r="H17" s="10" t="n"/>
      <c r="I17" s="10" t="n"/>
      <c r="J17" s="10" t="n"/>
      <c r="K17" s="13" t="n"/>
      <c r="L17" s="13" t="n"/>
      <c r="M17" s="19">
        <f>IF(OR(K17="",L17=""),"",IF(AND(ISNUMBER(K17),ISNUMBER(L17)),L17-K17,"CHYBA"))</f>
        <v/>
      </c>
      <c r="N17" s="10" t="n"/>
      <c r="O17" s="10" t="n"/>
      <c r="P17" s="14">
        <f>IF(M17="","",IF(ISNUMBER(M17),IF(M17&lt;=0,"CHYBA",""),"CHYBA"))</f>
        <v/>
      </c>
      <c r="Q17" s="14">
        <f>IF(OR(V17=0,B17="",K17=""),"",IFERROR(IF(X17=0,IF(AND(COUNTIFS('Vozidlá'!$A$6:$A$6,B17&amp;"",'Vozidlá'!$L$6:$L$6,"&lt;&gt;")=1,ROUND(K17,1)=ROUND(INDEX('Vozidlá'!$L$6:$L$6,MATCH(B17,'Vozidlá'!$A$6:$A$6,0)),1)),"","CHYBA"),IF(AND(INDEX($L$1:$L$1505,X17)&lt;&gt;"",ROUND(K17,1)=ROUND(INDEX($L$1:$L$1505,X17),1)),"","CHYBA")),"CHYBA"))</f>
        <v/>
      </c>
      <c r="R17" s="14">
        <f>IF(V17=0,"",IF(OR(NOT(ISNUMBER(A17)),B17="",C17="",NOT(ISNUMBER(D17)),NOT(ISNUMBER(E17)),NOT(ISNUMBER(F17)),NOT(ISNUMBER(G17)),I17="",J17="",NOT(ISNUMBER(K17)),NOT(ISNUMBER(L17)),AND(N17&lt;&gt;"Podnikateľská",N17&lt;&gt;"Súkromná"),AND(N17="Podnikateľská",H17=""),COUNTIFS('Vodiči'!$C$6:$C$8,C17&amp;"")&lt;&gt;1,COUNTIFS('Vozidlá'!$A$6:$A$6,B17&amp;"",'Vozidlá'!$B$6:$B$6,"&lt;&gt;")&lt;&gt;1,COUNTIFS('Vozidlá'!$A$6:$A$6,B17&amp;"",'Vozidlá'!$C$6:$C$6,"&lt;&gt;")&lt;&gt;1,COUNTIFS('Vozidlá'!$A$6:$A$6,B17&amp;"",'Vozidlá'!$D$6:$D$6,"&lt;&gt;")&lt;&gt;1,COUNTIFS('Vozidlá'!$A$6:$A$6,B17&amp;"",'Vozidlá'!$E$6:$E$6,"&lt;&gt;")&lt;&gt;1,COUNTIFS('Vozidlá'!$A$6:$A$6,B17&amp;"",'Vozidlá'!$K$6:$K$6,"&lt;&gt;")&lt;&gt;1,COUNTIFS('Vozidlá'!$A$6:$A$6,B17&amp;"",'Vozidlá'!$L$6:$L$6,"&lt;&gt;")&lt;&gt;1),"CHYBA",""))</f>
        <v/>
      </c>
      <c r="S17" s="14">
        <f>IF(V17=0,"",IF(N17="Podnikateľská",IF(H17="","",IF(OR(LEN(TRIM(SUBSTITUTE(SUBSTITUTE(H17,".",""),",","")))&lt;12,ISNUMBER(MATCH(TRIM(SUBSTITUTE(SUBSTITUTE(H17,".",""),",","")),'Zoznamy'!$G$2:$G$41,0))),"PREVERIŤ","")),IF(AND(N17="Súkromná",IFERROR(INDEX('Vozidlá'!$O$6:$O$6,MATCH(B17,'Vozidlá'!$A$6:$A$6,0))="áno",FALSE)),"PREVERIŤ","")))</f>
        <v/>
      </c>
      <c r="T17" s="14">
        <f>IF(OR(D17="",E17="",F17="",G17=""),"",IFERROR(IF(OR(F17+G17&lt;D17+E17,D17&lt;DATE(2027,1,1),D17&gt;=DATE(2028,1,1)),"CHYBA",""),"CHYBA"))</f>
        <v/>
      </c>
      <c r="U17" s="14">
        <f>IF(OR(V17=0,A17=""),"",IF(COUNTIFS($A$6:$A$1505,A17&amp;"",$B$6:$B$1505,B17&amp;"")&gt;1,"CHYBA",IF(X17="","",IF(X17=0,"",IFERROR(IF(INDEX($A$1:$A$1505,X17)="","",IF(A17=INDEX($A$1:$A$1505,X17)+1,"","PREVERIŤ")),"PREVERIŤ")))))</f>
        <v/>
      </c>
      <c r="V17" s="14">
        <f>IF(OR(A17&lt;&gt;"",B17&lt;&gt;"",C17&lt;&gt;"",D17&lt;&gt;"",E17&lt;&gt;"",F17&lt;&gt;"",G17&lt;&gt;"",H17&lt;&gt;"",I17&lt;&gt;"",J17&lt;&gt;"",K17&lt;&gt;"",L17&lt;&gt;"",N17&lt;&gt;"",O17&lt;&gt;""),1,0)</f>
        <v/>
      </c>
      <c r="W17" s="14">
        <f>IF(OR(V17=0,B17=""),"",COUNTIFS($B$6:B17,B17&amp;""))</f>
        <v/>
      </c>
      <c r="X17" s="14">
        <f>IF(OR(V17=0,B17=""),"",IF(W17=1,0,SUMIFS($Y$5:Y16,$B$5:B16,B17&amp;"",$W$5:W16,W17-1)))</f>
        <v/>
      </c>
      <c r="Y17" s="14">
        <f>IF(V17=0,"",ROW($A17))</f>
        <v/>
      </c>
    </row>
    <row r="18">
      <c r="A18" s="10" t="n"/>
      <c r="B18" s="10" t="n"/>
      <c r="C18" s="10" t="n"/>
      <c r="D18" s="12" t="n"/>
      <c r="E18" s="18" t="n"/>
      <c r="F18" s="12" t="n"/>
      <c r="G18" s="18" t="n"/>
      <c r="H18" s="10" t="n"/>
      <c r="I18" s="10" t="n"/>
      <c r="J18" s="10" t="n"/>
      <c r="K18" s="13" t="n"/>
      <c r="L18" s="13" t="n"/>
      <c r="M18" s="19">
        <f>IF(OR(K18="",L18=""),"",IF(AND(ISNUMBER(K18),ISNUMBER(L18)),L18-K18,"CHYBA"))</f>
        <v/>
      </c>
      <c r="N18" s="10" t="n"/>
      <c r="O18" s="10" t="n"/>
      <c r="P18" s="14">
        <f>IF(M18="","",IF(ISNUMBER(M18),IF(M18&lt;=0,"CHYBA",""),"CHYBA"))</f>
        <v/>
      </c>
      <c r="Q18" s="14">
        <f>IF(OR(V18=0,B18="",K18=""),"",IFERROR(IF(X18=0,IF(AND(COUNTIFS('Vozidlá'!$A$6:$A$6,B18&amp;"",'Vozidlá'!$L$6:$L$6,"&lt;&gt;")=1,ROUND(K18,1)=ROUND(INDEX('Vozidlá'!$L$6:$L$6,MATCH(B18,'Vozidlá'!$A$6:$A$6,0)),1)),"","CHYBA"),IF(AND(INDEX($L$1:$L$1505,X18)&lt;&gt;"",ROUND(K18,1)=ROUND(INDEX($L$1:$L$1505,X18),1)),"","CHYBA")),"CHYBA"))</f>
        <v/>
      </c>
      <c r="R18" s="14">
        <f>IF(V18=0,"",IF(OR(NOT(ISNUMBER(A18)),B18="",C18="",NOT(ISNUMBER(D18)),NOT(ISNUMBER(E18)),NOT(ISNUMBER(F18)),NOT(ISNUMBER(G18)),I18="",J18="",NOT(ISNUMBER(K18)),NOT(ISNUMBER(L18)),AND(N18&lt;&gt;"Podnikateľská",N18&lt;&gt;"Súkromná"),AND(N18="Podnikateľská",H18=""),COUNTIFS('Vodiči'!$C$6:$C$8,C18&amp;"")&lt;&gt;1,COUNTIFS('Vozidlá'!$A$6:$A$6,B18&amp;"",'Vozidlá'!$B$6:$B$6,"&lt;&gt;")&lt;&gt;1,COUNTIFS('Vozidlá'!$A$6:$A$6,B18&amp;"",'Vozidlá'!$C$6:$C$6,"&lt;&gt;")&lt;&gt;1,COUNTIFS('Vozidlá'!$A$6:$A$6,B18&amp;"",'Vozidlá'!$D$6:$D$6,"&lt;&gt;")&lt;&gt;1,COUNTIFS('Vozidlá'!$A$6:$A$6,B18&amp;"",'Vozidlá'!$E$6:$E$6,"&lt;&gt;")&lt;&gt;1,COUNTIFS('Vozidlá'!$A$6:$A$6,B18&amp;"",'Vozidlá'!$K$6:$K$6,"&lt;&gt;")&lt;&gt;1,COUNTIFS('Vozidlá'!$A$6:$A$6,B18&amp;"",'Vozidlá'!$L$6:$L$6,"&lt;&gt;")&lt;&gt;1),"CHYBA",""))</f>
        <v/>
      </c>
      <c r="S18" s="14">
        <f>IF(V18=0,"",IF(N18="Podnikateľská",IF(H18="","",IF(OR(LEN(TRIM(SUBSTITUTE(SUBSTITUTE(H18,".",""),",","")))&lt;12,ISNUMBER(MATCH(TRIM(SUBSTITUTE(SUBSTITUTE(H18,".",""),",","")),'Zoznamy'!$G$2:$G$41,0))),"PREVERIŤ","")),IF(AND(N18="Súkromná",IFERROR(INDEX('Vozidlá'!$O$6:$O$6,MATCH(B18,'Vozidlá'!$A$6:$A$6,0))="áno",FALSE)),"PREVERIŤ","")))</f>
        <v/>
      </c>
      <c r="T18" s="14">
        <f>IF(OR(D18="",E18="",F18="",G18=""),"",IFERROR(IF(OR(F18+G18&lt;D18+E18,D18&lt;DATE(2027,1,1),D18&gt;=DATE(2028,1,1)),"CHYBA",""),"CHYBA"))</f>
        <v/>
      </c>
      <c r="U18" s="14">
        <f>IF(OR(V18=0,A18=""),"",IF(COUNTIFS($A$6:$A$1505,A18&amp;"",$B$6:$B$1505,B18&amp;"")&gt;1,"CHYBA",IF(X18="","",IF(X18=0,"",IFERROR(IF(INDEX($A$1:$A$1505,X18)="","",IF(A18=INDEX($A$1:$A$1505,X18)+1,"","PREVERIŤ")),"PREVERIŤ")))))</f>
        <v/>
      </c>
      <c r="V18" s="14">
        <f>IF(OR(A18&lt;&gt;"",B18&lt;&gt;"",C18&lt;&gt;"",D18&lt;&gt;"",E18&lt;&gt;"",F18&lt;&gt;"",G18&lt;&gt;"",H18&lt;&gt;"",I18&lt;&gt;"",J18&lt;&gt;"",K18&lt;&gt;"",L18&lt;&gt;"",N18&lt;&gt;"",O18&lt;&gt;""),1,0)</f>
        <v/>
      </c>
      <c r="W18" s="14">
        <f>IF(OR(V18=0,B18=""),"",COUNTIFS($B$6:B18,B18&amp;""))</f>
        <v/>
      </c>
      <c r="X18" s="14">
        <f>IF(OR(V18=0,B18=""),"",IF(W18=1,0,SUMIFS($Y$5:Y17,$B$5:B17,B18&amp;"",$W$5:W17,W18-1)))</f>
        <v/>
      </c>
      <c r="Y18" s="14">
        <f>IF(V18=0,"",ROW($A18))</f>
        <v/>
      </c>
    </row>
    <row r="19">
      <c r="A19" s="10" t="n"/>
      <c r="B19" s="10" t="n"/>
      <c r="C19" s="10" t="n"/>
      <c r="D19" s="12" t="n"/>
      <c r="E19" s="18" t="n"/>
      <c r="F19" s="12" t="n"/>
      <c r="G19" s="18" t="n"/>
      <c r="H19" s="10" t="n"/>
      <c r="I19" s="10" t="n"/>
      <c r="J19" s="10" t="n"/>
      <c r="K19" s="13" t="n"/>
      <c r="L19" s="13" t="n"/>
      <c r="M19" s="19">
        <f>IF(OR(K19="",L19=""),"",IF(AND(ISNUMBER(K19),ISNUMBER(L19)),L19-K19,"CHYBA"))</f>
        <v/>
      </c>
      <c r="N19" s="10" t="n"/>
      <c r="O19" s="10" t="n"/>
      <c r="P19" s="14">
        <f>IF(M19="","",IF(ISNUMBER(M19),IF(M19&lt;=0,"CHYBA",""),"CHYBA"))</f>
        <v/>
      </c>
      <c r="Q19" s="14">
        <f>IF(OR(V19=0,B19="",K19=""),"",IFERROR(IF(X19=0,IF(AND(COUNTIFS('Vozidlá'!$A$6:$A$6,B19&amp;"",'Vozidlá'!$L$6:$L$6,"&lt;&gt;")=1,ROUND(K19,1)=ROUND(INDEX('Vozidlá'!$L$6:$L$6,MATCH(B19,'Vozidlá'!$A$6:$A$6,0)),1)),"","CHYBA"),IF(AND(INDEX($L$1:$L$1505,X19)&lt;&gt;"",ROUND(K19,1)=ROUND(INDEX($L$1:$L$1505,X19),1)),"","CHYBA")),"CHYBA"))</f>
        <v/>
      </c>
      <c r="R19" s="14">
        <f>IF(V19=0,"",IF(OR(NOT(ISNUMBER(A19)),B19="",C19="",NOT(ISNUMBER(D19)),NOT(ISNUMBER(E19)),NOT(ISNUMBER(F19)),NOT(ISNUMBER(G19)),I19="",J19="",NOT(ISNUMBER(K19)),NOT(ISNUMBER(L19)),AND(N19&lt;&gt;"Podnikateľská",N19&lt;&gt;"Súkromná"),AND(N19="Podnikateľská",H19=""),COUNTIFS('Vodiči'!$C$6:$C$8,C19&amp;"")&lt;&gt;1,COUNTIFS('Vozidlá'!$A$6:$A$6,B19&amp;"",'Vozidlá'!$B$6:$B$6,"&lt;&gt;")&lt;&gt;1,COUNTIFS('Vozidlá'!$A$6:$A$6,B19&amp;"",'Vozidlá'!$C$6:$C$6,"&lt;&gt;")&lt;&gt;1,COUNTIFS('Vozidlá'!$A$6:$A$6,B19&amp;"",'Vozidlá'!$D$6:$D$6,"&lt;&gt;")&lt;&gt;1,COUNTIFS('Vozidlá'!$A$6:$A$6,B19&amp;"",'Vozidlá'!$E$6:$E$6,"&lt;&gt;")&lt;&gt;1,COUNTIFS('Vozidlá'!$A$6:$A$6,B19&amp;"",'Vozidlá'!$K$6:$K$6,"&lt;&gt;")&lt;&gt;1,COUNTIFS('Vozidlá'!$A$6:$A$6,B19&amp;"",'Vozidlá'!$L$6:$L$6,"&lt;&gt;")&lt;&gt;1),"CHYBA",""))</f>
        <v/>
      </c>
      <c r="S19" s="14">
        <f>IF(V19=0,"",IF(N19="Podnikateľská",IF(H19="","",IF(OR(LEN(TRIM(SUBSTITUTE(SUBSTITUTE(H19,".",""),",","")))&lt;12,ISNUMBER(MATCH(TRIM(SUBSTITUTE(SUBSTITUTE(H19,".",""),",","")),'Zoznamy'!$G$2:$G$41,0))),"PREVERIŤ","")),IF(AND(N19="Súkromná",IFERROR(INDEX('Vozidlá'!$O$6:$O$6,MATCH(B19,'Vozidlá'!$A$6:$A$6,0))="áno",FALSE)),"PREVERIŤ","")))</f>
        <v/>
      </c>
      <c r="T19" s="14">
        <f>IF(OR(D19="",E19="",F19="",G19=""),"",IFERROR(IF(OR(F19+G19&lt;D19+E19,D19&lt;DATE(2027,1,1),D19&gt;=DATE(2028,1,1)),"CHYBA",""),"CHYBA"))</f>
        <v/>
      </c>
      <c r="U19" s="14">
        <f>IF(OR(V19=0,A19=""),"",IF(COUNTIFS($A$6:$A$1505,A19&amp;"",$B$6:$B$1505,B19&amp;"")&gt;1,"CHYBA",IF(X19="","",IF(X19=0,"",IFERROR(IF(INDEX($A$1:$A$1505,X19)="","",IF(A19=INDEX($A$1:$A$1505,X19)+1,"","PREVERIŤ")),"PREVERIŤ")))))</f>
        <v/>
      </c>
      <c r="V19" s="14">
        <f>IF(OR(A19&lt;&gt;"",B19&lt;&gt;"",C19&lt;&gt;"",D19&lt;&gt;"",E19&lt;&gt;"",F19&lt;&gt;"",G19&lt;&gt;"",H19&lt;&gt;"",I19&lt;&gt;"",J19&lt;&gt;"",K19&lt;&gt;"",L19&lt;&gt;"",N19&lt;&gt;"",O19&lt;&gt;""),1,0)</f>
        <v/>
      </c>
      <c r="W19" s="14">
        <f>IF(OR(V19=0,B19=""),"",COUNTIFS($B$6:B19,B19&amp;""))</f>
        <v/>
      </c>
      <c r="X19" s="14">
        <f>IF(OR(V19=0,B19=""),"",IF(W19=1,0,SUMIFS($Y$5:Y18,$B$5:B18,B19&amp;"",$W$5:W18,W19-1)))</f>
        <v/>
      </c>
      <c r="Y19" s="14">
        <f>IF(V19=0,"",ROW($A19))</f>
        <v/>
      </c>
    </row>
    <row r="20">
      <c r="A20" s="10" t="n"/>
      <c r="B20" s="10" t="n"/>
      <c r="C20" s="10" t="n"/>
      <c r="D20" s="12" t="n"/>
      <c r="E20" s="18" t="n"/>
      <c r="F20" s="12" t="n"/>
      <c r="G20" s="18" t="n"/>
      <c r="H20" s="10" t="n"/>
      <c r="I20" s="10" t="n"/>
      <c r="J20" s="10" t="n"/>
      <c r="K20" s="13" t="n"/>
      <c r="L20" s="13" t="n"/>
      <c r="M20" s="19">
        <f>IF(OR(K20="",L20=""),"",IF(AND(ISNUMBER(K20),ISNUMBER(L20)),L20-K20,"CHYBA"))</f>
        <v/>
      </c>
      <c r="N20" s="10" t="n"/>
      <c r="O20" s="10" t="n"/>
      <c r="P20" s="14">
        <f>IF(M20="","",IF(ISNUMBER(M20),IF(M20&lt;=0,"CHYBA",""),"CHYBA"))</f>
        <v/>
      </c>
      <c r="Q20" s="14">
        <f>IF(OR(V20=0,B20="",K20=""),"",IFERROR(IF(X20=0,IF(AND(COUNTIFS('Vozidlá'!$A$6:$A$6,B20&amp;"",'Vozidlá'!$L$6:$L$6,"&lt;&gt;")=1,ROUND(K20,1)=ROUND(INDEX('Vozidlá'!$L$6:$L$6,MATCH(B20,'Vozidlá'!$A$6:$A$6,0)),1)),"","CHYBA"),IF(AND(INDEX($L$1:$L$1505,X20)&lt;&gt;"",ROUND(K20,1)=ROUND(INDEX($L$1:$L$1505,X20),1)),"","CHYBA")),"CHYBA"))</f>
        <v/>
      </c>
      <c r="R20" s="14">
        <f>IF(V20=0,"",IF(OR(NOT(ISNUMBER(A20)),B20="",C20="",NOT(ISNUMBER(D20)),NOT(ISNUMBER(E20)),NOT(ISNUMBER(F20)),NOT(ISNUMBER(G20)),I20="",J20="",NOT(ISNUMBER(K20)),NOT(ISNUMBER(L20)),AND(N20&lt;&gt;"Podnikateľská",N20&lt;&gt;"Súkromná"),AND(N20="Podnikateľská",H20=""),COUNTIFS('Vodiči'!$C$6:$C$8,C20&amp;"")&lt;&gt;1,COUNTIFS('Vozidlá'!$A$6:$A$6,B20&amp;"",'Vozidlá'!$B$6:$B$6,"&lt;&gt;")&lt;&gt;1,COUNTIFS('Vozidlá'!$A$6:$A$6,B20&amp;"",'Vozidlá'!$C$6:$C$6,"&lt;&gt;")&lt;&gt;1,COUNTIFS('Vozidlá'!$A$6:$A$6,B20&amp;"",'Vozidlá'!$D$6:$D$6,"&lt;&gt;")&lt;&gt;1,COUNTIFS('Vozidlá'!$A$6:$A$6,B20&amp;"",'Vozidlá'!$E$6:$E$6,"&lt;&gt;")&lt;&gt;1,COUNTIFS('Vozidlá'!$A$6:$A$6,B20&amp;"",'Vozidlá'!$K$6:$K$6,"&lt;&gt;")&lt;&gt;1,COUNTIFS('Vozidlá'!$A$6:$A$6,B20&amp;"",'Vozidlá'!$L$6:$L$6,"&lt;&gt;")&lt;&gt;1),"CHYBA",""))</f>
        <v/>
      </c>
      <c r="S20" s="14">
        <f>IF(V20=0,"",IF(N20="Podnikateľská",IF(H20="","",IF(OR(LEN(TRIM(SUBSTITUTE(SUBSTITUTE(H20,".",""),",","")))&lt;12,ISNUMBER(MATCH(TRIM(SUBSTITUTE(SUBSTITUTE(H20,".",""),",","")),'Zoznamy'!$G$2:$G$41,0))),"PREVERIŤ","")),IF(AND(N20="Súkromná",IFERROR(INDEX('Vozidlá'!$O$6:$O$6,MATCH(B20,'Vozidlá'!$A$6:$A$6,0))="áno",FALSE)),"PREVERIŤ","")))</f>
        <v/>
      </c>
      <c r="T20" s="14">
        <f>IF(OR(D20="",E20="",F20="",G20=""),"",IFERROR(IF(OR(F20+G20&lt;D20+E20,D20&lt;DATE(2027,1,1),D20&gt;=DATE(2028,1,1)),"CHYBA",""),"CHYBA"))</f>
        <v/>
      </c>
      <c r="U20" s="14">
        <f>IF(OR(V20=0,A20=""),"",IF(COUNTIFS($A$6:$A$1505,A20&amp;"",$B$6:$B$1505,B20&amp;"")&gt;1,"CHYBA",IF(X20="","",IF(X20=0,"",IFERROR(IF(INDEX($A$1:$A$1505,X20)="","",IF(A20=INDEX($A$1:$A$1505,X20)+1,"","PREVERIŤ")),"PREVERIŤ")))))</f>
        <v/>
      </c>
      <c r="V20" s="14">
        <f>IF(OR(A20&lt;&gt;"",B20&lt;&gt;"",C20&lt;&gt;"",D20&lt;&gt;"",E20&lt;&gt;"",F20&lt;&gt;"",G20&lt;&gt;"",H20&lt;&gt;"",I20&lt;&gt;"",J20&lt;&gt;"",K20&lt;&gt;"",L20&lt;&gt;"",N20&lt;&gt;"",O20&lt;&gt;""),1,0)</f>
        <v/>
      </c>
      <c r="W20" s="14">
        <f>IF(OR(V20=0,B20=""),"",COUNTIFS($B$6:B20,B20&amp;""))</f>
        <v/>
      </c>
      <c r="X20" s="14">
        <f>IF(OR(V20=0,B20=""),"",IF(W20=1,0,SUMIFS($Y$5:Y19,$B$5:B19,B20&amp;"",$W$5:W19,W20-1)))</f>
        <v/>
      </c>
      <c r="Y20" s="14">
        <f>IF(V20=0,"",ROW($A20))</f>
        <v/>
      </c>
    </row>
    <row r="21">
      <c r="A21" s="10" t="n"/>
      <c r="B21" s="10" t="n"/>
      <c r="C21" s="10" t="n"/>
      <c r="D21" s="12" t="n"/>
      <c r="E21" s="18" t="n"/>
      <c r="F21" s="12" t="n"/>
      <c r="G21" s="18" t="n"/>
      <c r="H21" s="10" t="n"/>
      <c r="I21" s="10" t="n"/>
      <c r="J21" s="10" t="n"/>
      <c r="K21" s="13" t="n"/>
      <c r="L21" s="13" t="n"/>
      <c r="M21" s="19">
        <f>IF(OR(K21="",L21=""),"",IF(AND(ISNUMBER(K21),ISNUMBER(L21)),L21-K21,"CHYBA"))</f>
        <v/>
      </c>
      <c r="N21" s="10" t="n"/>
      <c r="O21" s="10" t="n"/>
      <c r="P21" s="14">
        <f>IF(M21="","",IF(ISNUMBER(M21),IF(M21&lt;=0,"CHYBA",""),"CHYBA"))</f>
        <v/>
      </c>
      <c r="Q21" s="14">
        <f>IF(OR(V21=0,B21="",K21=""),"",IFERROR(IF(X21=0,IF(AND(COUNTIFS('Vozidlá'!$A$6:$A$6,B21&amp;"",'Vozidlá'!$L$6:$L$6,"&lt;&gt;")=1,ROUND(K21,1)=ROUND(INDEX('Vozidlá'!$L$6:$L$6,MATCH(B21,'Vozidlá'!$A$6:$A$6,0)),1)),"","CHYBA"),IF(AND(INDEX($L$1:$L$1505,X21)&lt;&gt;"",ROUND(K21,1)=ROUND(INDEX($L$1:$L$1505,X21),1)),"","CHYBA")),"CHYBA"))</f>
        <v/>
      </c>
      <c r="R21" s="14">
        <f>IF(V21=0,"",IF(OR(NOT(ISNUMBER(A21)),B21="",C21="",NOT(ISNUMBER(D21)),NOT(ISNUMBER(E21)),NOT(ISNUMBER(F21)),NOT(ISNUMBER(G21)),I21="",J21="",NOT(ISNUMBER(K21)),NOT(ISNUMBER(L21)),AND(N21&lt;&gt;"Podnikateľská",N21&lt;&gt;"Súkromná"),AND(N21="Podnikateľská",H21=""),COUNTIFS('Vodiči'!$C$6:$C$8,C21&amp;"")&lt;&gt;1,COUNTIFS('Vozidlá'!$A$6:$A$6,B21&amp;"",'Vozidlá'!$B$6:$B$6,"&lt;&gt;")&lt;&gt;1,COUNTIFS('Vozidlá'!$A$6:$A$6,B21&amp;"",'Vozidlá'!$C$6:$C$6,"&lt;&gt;")&lt;&gt;1,COUNTIFS('Vozidlá'!$A$6:$A$6,B21&amp;"",'Vozidlá'!$D$6:$D$6,"&lt;&gt;")&lt;&gt;1,COUNTIFS('Vozidlá'!$A$6:$A$6,B21&amp;"",'Vozidlá'!$E$6:$E$6,"&lt;&gt;")&lt;&gt;1,COUNTIFS('Vozidlá'!$A$6:$A$6,B21&amp;"",'Vozidlá'!$K$6:$K$6,"&lt;&gt;")&lt;&gt;1,COUNTIFS('Vozidlá'!$A$6:$A$6,B21&amp;"",'Vozidlá'!$L$6:$L$6,"&lt;&gt;")&lt;&gt;1),"CHYBA",""))</f>
        <v/>
      </c>
      <c r="S21" s="14">
        <f>IF(V21=0,"",IF(N21="Podnikateľská",IF(H21="","",IF(OR(LEN(TRIM(SUBSTITUTE(SUBSTITUTE(H21,".",""),",","")))&lt;12,ISNUMBER(MATCH(TRIM(SUBSTITUTE(SUBSTITUTE(H21,".",""),",","")),'Zoznamy'!$G$2:$G$41,0))),"PREVERIŤ","")),IF(AND(N21="Súkromná",IFERROR(INDEX('Vozidlá'!$O$6:$O$6,MATCH(B21,'Vozidlá'!$A$6:$A$6,0))="áno",FALSE)),"PREVERIŤ","")))</f>
        <v/>
      </c>
      <c r="T21" s="14">
        <f>IF(OR(D21="",E21="",F21="",G21=""),"",IFERROR(IF(OR(F21+G21&lt;D21+E21,D21&lt;DATE(2027,1,1),D21&gt;=DATE(2028,1,1)),"CHYBA",""),"CHYBA"))</f>
        <v/>
      </c>
      <c r="U21" s="14">
        <f>IF(OR(V21=0,A21=""),"",IF(COUNTIFS($A$6:$A$1505,A21&amp;"",$B$6:$B$1505,B21&amp;"")&gt;1,"CHYBA",IF(X21="","",IF(X21=0,"",IFERROR(IF(INDEX($A$1:$A$1505,X21)="","",IF(A21=INDEX($A$1:$A$1505,X21)+1,"","PREVERIŤ")),"PREVERIŤ")))))</f>
        <v/>
      </c>
      <c r="V21" s="14">
        <f>IF(OR(A21&lt;&gt;"",B21&lt;&gt;"",C21&lt;&gt;"",D21&lt;&gt;"",E21&lt;&gt;"",F21&lt;&gt;"",G21&lt;&gt;"",H21&lt;&gt;"",I21&lt;&gt;"",J21&lt;&gt;"",K21&lt;&gt;"",L21&lt;&gt;"",N21&lt;&gt;"",O21&lt;&gt;""),1,0)</f>
        <v/>
      </c>
      <c r="W21" s="14">
        <f>IF(OR(V21=0,B21=""),"",COUNTIFS($B$6:B21,B21&amp;""))</f>
        <v/>
      </c>
      <c r="X21" s="14">
        <f>IF(OR(V21=0,B21=""),"",IF(W21=1,0,SUMIFS($Y$5:Y20,$B$5:B20,B21&amp;"",$W$5:W20,W21-1)))</f>
        <v/>
      </c>
      <c r="Y21" s="14">
        <f>IF(V21=0,"",ROW($A21))</f>
        <v/>
      </c>
    </row>
    <row r="22">
      <c r="A22" s="10" t="n"/>
      <c r="B22" s="10" t="n"/>
      <c r="C22" s="10" t="n"/>
      <c r="D22" s="12" t="n"/>
      <c r="E22" s="18" t="n"/>
      <c r="F22" s="12" t="n"/>
      <c r="G22" s="18" t="n"/>
      <c r="H22" s="10" t="n"/>
      <c r="I22" s="10" t="n"/>
      <c r="J22" s="10" t="n"/>
      <c r="K22" s="13" t="n"/>
      <c r="L22" s="13" t="n"/>
      <c r="M22" s="19">
        <f>IF(OR(K22="",L22=""),"",IF(AND(ISNUMBER(K22),ISNUMBER(L22)),L22-K22,"CHYBA"))</f>
        <v/>
      </c>
      <c r="N22" s="10" t="n"/>
      <c r="O22" s="10" t="n"/>
      <c r="P22" s="14">
        <f>IF(M22="","",IF(ISNUMBER(M22),IF(M22&lt;=0,"CHYBA",""),"CHYBA"))</f>
        <v/>
      </c>
      <c r="Q22" s="14">
        <f>IF(OR(V22=0,B22="",K22=""),"",IFERROR(IF(X22=0,IF(AND(COUNTIFS('Vozidlá'!$A$6:$A$6,B22&amp;"",'Vozidlá'!$L$6:$L$6,"&lt;&gt;")=1,ROUND(K22,1)=ROUND(INDEX('Vozidlá'!$L$6:$L$6,MATCH(B22,'Vozidlá'!$A$6:$A$6,0)),1)),"","CHYBA"),IF(AND(INDEX($L$1:$L$1505,X22)&lt;&gt;"",ROUND(K22,1)=ROUND(INDEX($L$1:$L$1505,X22),1)),"","CHYBA")),"CHYBA"))</f>
        <v/>
      </c>
      <c r="R22" s="14">
        <f>IF(V22=0,"",IF(OR(NOT(ISNUMBER(A22)),B22="",C22="",NOT(ISNUMBER(D22)),NOT(ISNUMBER(E22)),NOT(ISNUMBER(F22)),NOT(ISNUMBER(G22)),I22="",J22="",NOT(ISNUMBER(K22)),NOT(ISNUMBER(L22)),AND(N22&lt;&gt;"Podnikateľská",N22&lt;&gt;"Súkromná"),AND(N22="Podnikateľská",H22=""),COUNTIFS('Vodiči'!$C$6:$C$8,C22&amp;"")&lt;&gt;1,COUNTIFS('Vozidlá'!$A$6:$A$6,B22&amp;"",'Vozidlá'!$B$6:$B$6,"&lt;&gt;")&lt;&gt;1,COUNTIFS('Vozidlá'!$A$6:$A$6,B22&amp;"",'Vozidlá'!$C$6:$C$6,"&lt;&gt;")&lt;&gt;1,COUNTIFS('Vozidlá'!$A$6:$A$6,B22&amp;"",'Vozidlá'!$D$6:$D$6,"&lt;&gt;")&lt;&gt;1,COUNTIFS('Vozidlá'!$A$6:$A$6,B22&amp;"",'Vozidlá'!$E$6:$E$6,"&lt;&gt;")&lt;&gt;1,COUNTIFS('Vozidlá'!$A$6:$A$6,B22&amp;"",'Vozidlá'!$K$6:$K$6,"&lt;&gt;")&lt;&gt;1,COUNTIFS('Vozidlá'!$A$6:$A$6,B22&amp;"",'Vozidlá'!$L$6:$L$6,"&lt;&gt;")&lt;&gt;1),"CHYBA",""))</f>
        <v/>
      </c>
      <c r="S22" s="14">
        <f>IF(V22=0,"",IF(N22="Podnikateľská",IF(H22="","",IF(OR(LEN(TRIM(SUBSTITUTE(SUBSTITUTE(H22,".",""),",","")))&lt;12,ISNUMBER(MATCH(TRIM(SUBSTITUTE(SUBSTITUTE(H22,".",""),",","")),'Zoznamy'!$G$2:$G$41,0))),"PREVERIŤ","")),IF(AND(N22="Súkromná",IFERROR(INDEX('Vozidlá'!$O$6:$O$6,MATCH(B22,'Vozidlá'!$A$6:$A$6,0))="áno",FALSE)),"PREVERIŤ","")))</f>
        <v/>
      </c>
      <c r="T22" s="14">
        <f>IF(OR(D22="",E22="",F22="",G22=""),"",IFERROR(IF(OR(F22+G22&lt;D22+E22,D22&lt;DATE(2027,1,1),D22&gt;=DATE(2028,1,1)),"CHYBA",""),"CHYBA"))</f>
        <v/>
      </c>
      <c r="U22" s="14">
        <f>IF(OR(V22=0,A22=""),"",IF(COUNTIFS($A$6:$A$1505,A22&amp;"",$B$6:$B$1505,B22&amp;"")&gt;1,"CHYBA",IF(X22="","",IF(X22=0,"",IFERROR(IF(INDEX($A$1:$A$1505,X22)="","",IF(A22=INDEX($A$1:$A$1505,X22)+1,"","PREVERIŤ")),"PREVERIŤ")))))</f>
        <v/>
      </c>
      <c r="V22" s="14">
        <f>IF(OR(A22&lt;&gt;"",B22&lt;&gt;"",C22&lt;&gt;"",D22&lt;&gt;"",E22&lt;&gt;"",F22&lt;&gt;"",G22&lt;&gt;"",H22&lt;&gt;"",I22&lt;&gt;"",J22&lt;&gt;"",K22&lt;&gt;"",L22&lt;&gt;"",N22&lt;&gt;"",O22&lt;&gt;""),1,0)</f>
        <v/>
      </c>
      <c r="W22" s="14">
        <f>IF(OR(V22=0,B22=""),"",COUNTIFS($B$6:B22,B22&amp;""))</f>
        <v/>
      </c>
      <c r="X22" s="14">
        <f>IF(OR(V22=0,B22=""),"",IF(W22=1,0,SUMIFS($Y$5:Y21,$B$5:B21,B22&amp;"",$W$5:W21,W22-1)))</f>
        <v/>
      </c>
      <c r="Y22" s="14">
        <f>IF(V22=0,"",ROW($A22))</f>
        <v/>
      </c>
    </row>
    <row r="23">
      <c r="A23" s="10" t="n"/>
      <c r="B23" s="10" t="n"/>
      <c r="C23" s="10" t="n"/>
      <c r="D23" s="12" t="n"/>
      <c r="E23" s="18" t="n"/>
      <c r="F23" s="12" t="n"/>
      <c r="G23" s="18" t="n"/>
      <c r="H23" s="10" t="n"/>
      <c r="I23" s="10" t="n"/>
      <c r="J23" s="10" t="n"/>
      <c r="K23" s="13" t="n"/>
      <c r="L23" s="13" t="n"/>
      <c r="M23" s="19">
        <f>IF(OR(K23="",L23=""),"",IF(AND(ISNUMBER(K23),ISNUMBER(L23)),L23-K23,"CHYBA"))</f>
        <v/>
      </c>
      <c r="N23" s="10" t="n"/>
      <c r="O23" s="10" t="n"/>
      <c r="P23" s="14">
        <f>IF(M23="","",IF(ISNUMBER(M23),IF(M23&lt;=0,"CHYBA",""),"CHYBA"))</f>
        <v/>
      </c>
      <c r="Q23" s="14">
        <f>IF(OR(V23=0,B23="",K23=""),"",IFERROR(IF(X23=0,IF(AND(COUNTIFS('Vozidlá'!$A$6:$A$6,B23&amp;"",'Vozidlá'!$L$6:$L$6,"&lt;&gt;")=1,ROUND(K23,1)=ROUND(INDEX('Vozidlá'!$L$6:$L$6,MATCH(B23,'Vozidlá'!$A$6:$A$6,0)),1)),"","CHYBA"),IF(AND(INDEX($L$1:$L$1505,X23)&lt;&gt;"",ROUND(K23,1)=ROUND(INDEX($L$1:$L$1505,X23),1)),"","CHYBA")),"CHYBA"))</f>
        <v/>
      </c>
      <c r="R23" s="14">
        <f>IF(V23=0,"",IF(OR(NOT(ISNUMBER(A23)),B23="",C23="",NOT(ISNUMBER(D23)),NOT(ISNUMBER(E23)),NOT(ISNUMBER(F23)),NOT(ISNUMBER(G23)),I23="",J23="",NOT(ISNUMBER(K23)),NOT(ISNUMBER(L23)),AND(N23&lt;&gt;"Podnikateľská",N23&lt;&gt;"Súkromná"),AND(N23="Podnikateľská",H23=""),COUNTIFS('Vodiči'!$C$6:$C$8,C23&amp;"")&lt;&gt;1,COUNTIFS('Vozidlá'!$A$6:$A$6,B23&amp;"",'Vozidlá'!$B$6:$B$6,"&lt;&gt;")&lt;&gt;1,COUNTIFS('Vozidlá'!$A$6:$A$6,B23&amp;"",'Vozidlá'!$C$6:$C$6,"&lt;&gt;")&lt;&gt;1,COUNTIFS('Vozidlá'!$A$6:$A$6,B23&amp;"",'Vozidlá'!$D$6:$D$6,"&lt;&gt;")&lt;&gt;1,COUNTIFS('Vozidlá'!$A$6:$A$6,B23&amp;"",'Vozidlá'!$E$6:$E$6,"&lt;&gt;")&lt;&gt;1,COUNTIFS('Vozidlá'!$A$6:$A$6,B23&amp;"",'Vozidlá'!$K$6:$K$6,"&lt;&gt;")&lt;&gt;1,COUNTIFS('Vozidlá'!$A$6:$A$6,B23&amp;"",'Vozidlá'!$L$6:$L$6,"&lt;&gt;")&lt;&gt;1),"CHYBA",""))</f>
        <v/>
      </c>
      <c r="S23" s="14">
        <f>IF(V23=0,"",IF(N23="Podnikateľská",IF(H23="","",IF(OR(LEN(TRIM(SUBSTITUTE(SUBSTITUTE(H23,".",""),",","")))&lt;12,ISNUMBER(MATCH(TRIM(SUBSTITUTE(SUBSTITUTE(H23,".",""),",","")),'Zoznamy'!$G$2:$G$41,0))),"PREVERIŤ","")),IF(AND(N23="Súkromná",IFERROR(INDEX('Vozidlá'!$O$6:$O$6,MATCH(B23,'Vozidlá'!$A$6:$A$6,0))="áno",FALSE)),"PREVERIŤ","")))</f>
        <v/>
      </c>
      <c r="T23" s="14">
        <f>IF(OR(D23="",E23="",F23="",G23=""),"",IFERROR(IF(OR(F23+G23&lt;D23+E23,D23&lt;DATE(2027,1,1),D23&gt;=DATE(2028,1,1)),"CHYBA",""),"CHYBA"))</f>
        <v/>
      </c>
      <c r="U23" s="14">
        <f>IF(OR(V23=0,A23=""),"",IF(COUNTIFS($A$6:$A$1505,A23&amp;"",$B$6:$B$1505,B23&amp;"")&gt;1,"CHYBA",IF(X23="","",IF(X23=0,"",IFERROR(IF(INDEX($A$1:$A$1505,X23)="","",IF(A23=INDEX($A$1:$A$1505,X23)+1,"","PREVERIŤ")),"PREVERIŤ")))))</f>
        <v/>
      </c>
      <c r="V23" s="14">
        <f>IF(OR(A23&lt;&gt;"",B23&lt;&gt;"",C23&lt;&gt;"",D23&lt;&gt;"",E23&lt;&gt;"",F23&lt;&gt;"",G23&lt;&gt;"",H23&lt;&gt;"",I23&lt;&gt;"",J23&lt;&gt;"",K23&lt;&gt;"",L23&lt;&gt;"",N23&lt;&gt;"",O23&lt;&gt;""),1,0)</f>
        <v/>
      </c>
      <c r="W23" s="14">
        <f>IF(OR(V23=0,B23=""),"",COUNTIFS($B$6:B23,B23&amp;""))</f>
        <v/>
      </c>
      <c r="X23" s="14">
        <f>IF(OR(V23=0,B23=""),"",IF(W23=1,0,SUMIFS($Y$5:Y22,$B$5:B22,B23&amp;"",$W$5:W22,W23-1)))</f>
        <v/>
      </c>
      <c r="Y23" s="14">
        <f>IF(V23=0,"",ROW($A23))</f>
        <v/>
      </c>
    </row>
    <row r="24">
      <c r="A24" s="10" t="n"/>
      <c r="B24" s="10" t="n"/>
      <c r="C24" s="10" t="n"/>
      <c r="D24" s="12" t="n"/>
      <c r="E24" s="18" t="n"/>
      <c r="F24" s="12" t="n"/>
      <c r="G24" s="18" t="n"/>
      <c r="H24" s="10" t="n"/>
      <c r="I24" s="10" t="n"/>
      <c r="J24" s="10" t="n"/>
      <c r="K24" s="13" t="n"/>
      <c r="L24" s="13" t="n"/>
      <c r="M24" s="19">
        <f>IF(OR(K24="",L24=""),"",IF(AND(ISNUMBER(K24),ISNUMBER(L24)),L24-K24,"CHYBA"))</f>
        <v/>
      </c>
      <c r="N24" s="10" t="n"/>
      <c r="O24" s="10" t="n"/>
      <c r="P24" s="14">
        <f>IF(M24="","",IF(ISNUMBER(M24),IF(M24&lt;=0,"CHYBA",""),"CHYBA"))</f>
        <v/>
      </c>
      <c r="Q24" s="14">
        <f>IF(OR(V24=0,B24="",K24=""),"",IFERROR(IF(X24=0,IF(AND(COUNTIFS('Vozidlá'!$A$6:$A$6,B24&amp;"",'Vozidlá'!$L$6:$L$6,"&lt;&gt;")=1,ROUND(K24,1)=ROUND(INDEX('Vozidlá'!$L$6:$L$6,MATCH(B24,'Vozidlá'!$A$6:$A$6,0)),1)),"","CHYBA"),IF(AND(INDEX($L$1:$L$1505,X24)&lt;&gt;"",ROUND(K24,1)=ROUND(INDEX($L$1:$L$1505,X24),1)),"","CHYBA")),"CHYBA"))</f>
        <v/>
      </c>
      <c r="R24" s="14">
        <f>IF(V24=0,"",IF(OR(NOT(ISNUMBER(A24)),B24="",C24="",NOT(ISNUMBER(D24)),NOT(ISNUMBER(E24)),NOT(ISNUMBER(F24)),NOT(ISNUMBER(G24)),I24="",J24="",NOT(ISNUMBER(K24)),NOT(ISNUMBER(L24)),AND(N24&lt;&gt;"Podnikateľská",N24&lt;&gt;"Súkromná"),AND(N24="Podnikateľská",H24=""),COUNTIFS('Vodiči'!$C$6:$C$8,C24&amp;"")&lt;&gt;1,COUNTIFS('Vozidlá'!$A$6:$A$6,B24&amp;"",'Vozidlá'!$B$6:$B$6,"&lt;&gt;")&lt;&gt;1,COUNTIFS('Vozidlá'!$A$6:$A$6,B24&amp;"",'Vozidlá'!$C$6:$C$6,"&lt;&gt;")&lt;&gt;1,COUNTIFS('Vozidlá'!$A$6:$A$6,B24&amp;"",'Vozidlá'!$D$6:$D$6,"&lt;&gt;")&lt;&gt;1,COUNTIFS('Vozidlá'!$A$6:$A$6,B24&amp;"",'Vozidlá'!$E$6:$E$6,"&lt;&gt;")&lt;&gt;1,COUNTIFS('Vozidlá'!$A$6:$A$6,B24&amp;"",'Vozidlá'!$K$6:$K$6,"&lt;&gt;")&lt;&gt;1,COUNTIFS('Vozidlá'!$A$6:$A$6,B24&amp;"",'Vozidlá'!$L$6:$L$6,"&lt;&gt;")&lt;&gt;1),"CHYBA",""))</f>
        <v/>
      </c>
      <c r="S24" s="14">
        <f>IF(V24=0,"",IF(N24="Podnikateľská",IF(H24="","",IF(OR(LEN(TRIM(SUBSTITUTE(SUBSTITUTE(H24,".",""),",","")))&lt;12,ISNUMBER(MATCH(TRIM(SUBSTITUTE(SUBSTITUTE(H24,".",""),",","")),'Zoznamy'!$G$2:$G$41,0))),"PREVERIŤ","")),IF(AND(N24="Súkromná",IFERROR(INDEX('Vozidlá'!$O$6:$O$6,MATCH(B24,'Vozidlá'!$A$6:$A$6,0))="áno",FALSE)),"PREVERIŤ","")))</f>
        <v/>
      </c>
      <c r="T24" s="14">
        <f>IF(OR(D24="",E24="",F24="",G24=""),"",IFERROR(IF(OR(F24+G24&lt;D24+E24,D24&lt;DATE(2027,1,1),D24&gt;=DATE(2028,1,1)),"CHYBA",""),"CHYBA"))</f>
        <v/>
      </c>
      <c r="U24" s="14">
        <f>IF(OR(V24=0,A24=""),"",IF(COUNTIFS($A$6:$A$1505,A24&amp;"",$B$6:$B$1505,B24&amp;"")&gt;1,"CHYBA",IF(X24="","",IF(X24=0,"",IFERROR(IF(INDEX($A$1:$A$1505,X24)="","",IF(A24=INDEX($A$1:$A$1505,X24)+1,"","PREVERIŤ")),"PREVERIŤ")))))</f>
        <v/>
      </c>
      <c r="V24" s="14">
        <f>IF(OR(A24&lt;&gt;"",B24&lt;&gt;"",C24&lt;&gt;"",D24&lt;&gt;"",E24&lt;&gt;"",F24&lt;&gt;"",G24&lt;&gt;"",H24&lt;&gt;"",I24&lt;&gt;"",J24&lt;&gt;"",K24&lt;&gt;"",L24&lt;&gt;"",N24&lt;&gt;"",O24&lt;&gt;""),1,0)</f>
        <v/>
      </c>
      <c r="W24" s="14">
        <f>IF(OR(V24=0,B24=""),"",COUNTIFS($B$6:B24,B24&amp;""))</f>
        <v/>
      </c>
      <c r="X24" s="14">
        <f>IF(OR(V24=0,B24=""),"",IF(W24=1,0,SUMIFS($Y$5:Y23,$B$5:B23,B24&amp;"",$W$5:W23,W24-1)))</f>
        <v/>
      </c>
      <c r="Y24" s="14">
        <f>IF(V24=0,"",ROW($A24))</f>
        <v/>
      </c>
    </row>
    <row r="25">
      <c r="A25" s="10" t="n"/>
      <c r="B25" s="10" t="n"/>
      <c r="C25" s="10" t="n"/>
      <c r="D25" s="12" t="n"/>
      <c r="E25" s="18" t="n"/>
      <c r="F25" s="12" t="n"/>
      <c r="G25" s="18" t="n"/>
      <c r="H25" s="10" t="n"/>
      <c r="I25" s="10" t="n"/>
      <c r="J25" s="10" t="n"/>
      <c r="K25" s="13" t="n"/>
      <c r="L25" s="13" t="n"/>
      <c r="M25" s="19">
        <f>IF(OR(K25="",L25=""),"",IF(AND(ISNUMBER(K25),ISNUMBER(L25)),L25-K25,"CHYBA"))</f>
        <v/>
      </c>
      <c r="N25" s="10" t="n"/>
      <c r="O25" s="10" t="n"/>
      <c r="P25" s="14">
        <f>IF(M25="","",IF(ISNUMBER(M25),IF(M25&lt;=0,"CHYBA",""),"CHYBA"))</f>
        <v/>
      </c>
      <c r="Q25" s="14">
        <f>IF(OR(V25=0,B25="",K25=""),"",IFERROR(IF(X25=0,IF(AND(COUNTIFS('Vozidlá'!$A$6:$A$6,B25&amp;"",'Vozidlá'!$L$6:$L$6,"&lt;&gt;")=1,ROUND(K25,1)=ROUND(INDEX('Vozidlá'!$L$6:$L$6,MATCH(B25,'Vozidlá'!$A$6:$A$6,0)),1)),"","CHYBA"),IF(AND(INDEX($L$1:$L$1505,X25)&lt;&gt;"",ROUND(K25,1)=ROUND(INDEX($L$1:$L$1505,X25),1)),"","CHYBA")),"CHYBA"))</f>
        <v/>
      </c>
      <c r="R25" s="14">
        <f>IF(V25=0,"",IF(OR(NOT(ISNUMBER(A25)),B25="",C25="",NOT(ISNUMBER(D25)),NOT(ISNUMBER(E25)),NOT(ISNUMBER(F25)),NOT(ISNUMBER(G25)),I25="",J25="",NOT(ISNUMBER(K25)),NOT(ISNUMBER(L25)),AND(N25&lt;&gt;"Podnikateľská",N25&lt;&gt;"Súkromná"),AND(N25="Podnikateľská",H25=""),COUNTIFS('Vodiči'!$C$6:$C$8,C25&amp;"")&lt;&gt;1,COUNTIFS('Vozidlá'!$A$6:$A$6,B25&amp;"",'Vozidlá'!$B$6:$B$6,"&lt;&gt;")&lt;&gt;1,COUNTIFS('Vozidlá'!$A$6:$A$6,B25&amp;"",'Vozidlá'!$C$6:$C$6,"&lt;&gt;")&lt;&gt;1,COUNTIFS('Vozidlá'!$A$6:$A$6,B25&amp;"",'Vozidlá'!$D$6:$D$6,"&lt;&gt;")&lt;&gt;1,COUNTIFS('Vozidlá'!$A$6:$A$6,B25&amp;"",'Vozidlá'!$E$6:$E$6,"&lt;&gt;")&lt;&gt;1,COUNTIFS('Vozidlá'!$A$6:$A$6,B25&amp;"",'Vozidlá'!$K$6:$K$6,"&lt;&gt;")&lt;&gt;1,COUNTIFS('Vozidlá'!$A$6:$A$6,B25&amp;"",'Vozidlá'!$L$6:$L$6,"&lt;&gt;")&lt;&gt;1),"CHYBA",""))</f>
        <v/>
      </c>
      <c r="S25" s="14">
        <f>IF(V25=0,"",IF(N25="Podnikateľská",IF(H25="","",IF(OR(LEN(TRIM(SUBSTITUTE(SUBSTITUTE(H25,".",""),",","")))&lt;12,ISNUMBER(MATCH(TRIM(SUBSTITUTE(SUBSTITUTE(H25,".",""),",","")),'Zoznamy'!$G$2:$G$41,0))),"PREVERIŤ","")),IF(AND(N25="Súkromná",IFERROR(INDEX('Vozidlá'!$O$6:$O$6,MATCH(B25,'Vozidlá'!$A$6:$A$6,0))="áno",FALSE)),"PREVERIŤ","")))</f>
        <v/>
      </c>
      <c r="T25" s="14">
        <f>IF(OR(D25="",E25="",F25="",G25=""),"",IFERROR(IF(OR(F25+G25&lt;D25+E25,D25&lt;DATE(2027,1,1),D25&gt;=DATE(2028,1,1)),"CHYBA",""),"CHYBA"))</f>
        <v/>
      </c>
      <c r="U25" s="14">
        <f>IF(OR(V25=0,A25=""),"",IF(COUNTIFS($A$6:$A$1505,A25&amp;"",$B$6:$B$1505,B25&amp;"")&gt;1,"CHYBA",IF(X25="","",IF(X25=0,"",IFERROR(IF(INDEX($A$1:$A$1505,X25)="","",IF(A25=INDEX($A$1:$A$1505,X25)+1,"","PREVERIŤ")),"PREVERIŤ")))))</f>
        <v/>
      </c>
      <c r="V25" s="14">
        <f>IF(OR(A25&lt;&gt;"",B25&lt;&gt;"",C25&lt;&gt;"",D25&lt;&gt;"",E25&lt;&gt;"",F25&lt;&gt;"",G25&lt;&gt;"",H25&lt;&gt;"",I25&lt;&gt;"",J25&lt;&gt;"",K25&lt;&gt;"",L25&lt;&gt;"",N25&lt;&gt;"",O25&lt;&gt;""),1,0)</f>
        <v/>
      </c>
      <c r="W25" s="14">
        <f>IF(OR(V25=0,B25=""),"",COUNTIFS($B$6:B25,B25&amp;""))</f>
        <v/>
      </c>
      <c r="X25" s="14">
        <f>IF(OR(V25=0,B25=""),"",IF(W25=1,0,SUMIFS($Y$5:Y24,$B$5:B24,B25&amp;"",$W$5:W24,W25-1)))</f>
        <v/>
      </c>
      <c r="Y25" s="14">
        <f>IF(V25=0,"",ROW($A25))</f>
        <v/>
      </c>
    </row>
    <row r="26">
      <c r="A26" s="10" t="n"/>
      <c r="B26" s="10" t="n"/>
      <c r="C26" s="10" t="n"/>
      <c r="D26" s="12" t="n"/>
      <c r="E26" s="18" t="n"/>
      <c r="F26" s="12" t="n"/>
      <c r="G26" s="18" t="n"/>
      <c r="H26" s="10" t="n"/>
      <c r="I26" s="10" t="n"/>
      <c r="J26" s="10" t="n"/>
      <c r="K26" s="13" t="n"/>
      <c r="L26" s="13" t="n"/>
      <c r="M26" s="19">
        <f>IF(OR(K26="",L26=""),"",IF(AND(ISNUMBER(K26),ISNUMBER(L26)),L26-K26,"CHYBA"))</f>
        <v/>
      </c>
      <c r="N26" s="10" t="n"/>
      <c r="O26" s="10" t="n"/>
      <c r="P26" s="14">
        <f>IF(M26="","",IF(ISNUMBER(M26),IF(M26&lt;=0,"CHYBA",""),"CHYBA"))</f>
        <v/>
      </c>
      <c r="Q26" s="14">
        <f>IF(OR(V26=0,B26="",K26=""),"",IFERROR(IF(X26=0,IF(AND(COUNTIFS('Vozidlá'!$A$6:$A$6,B26&amp;"",'Vozidlá'!$L$6:$L$6,"&lt;&gt;")=1,ROUND(K26,1)=ROUND(INDEX('Vozidlá'!$L$6:$L$6,MATCH(B26,'Vozidlá'!$A$6:$A$6,0)),1)),"","CHYBA"),IF(AND(INDEX($L$1:$L$1505,X26)&lt;&gt;"",ROUND(K26,1)=ROUND(INDEX($L$1:$L$1505,X26),1)),"","CHYBA")),"CHYBA"))</f>
        <v/>
      </c>
      <c r="R26" s="14">
        <f>IF(V26=0,"",IF(OR(NOT(ISNUMBER(A26)),B26="",C26="",NOT(ISNUMBER(D26)),NOT(ISNUMBER(E26)),NOT(ISNUMBER(F26)),NOT(ISNUMBER(G26)),I26="",J26="",NOT(ISNUMBER(K26)),NOT(ISNUMBER(L26)),AND(N26&lt;&gt;"Podnikateľská",N26&lt;&gt;"Súkromná"),AND(N26="Podnikateľská",H26=""),COUNTIFS('Vodiči'!$C$6:$C$8,C26&amp;"")&lt;&gt;1,COUNTIFS('Vozidlá'!$A$6:$A$6,B26&amp;"",'Vozidlá'!$B$6:$B$6,"&lt;&gt;")&lt;&gt;1,COUNTIFS('Vozidlá'!$A$6:$A$6,B26&amp;"",'Vozidlá'!$C$6:$C$6,"&lt;&gt;")&lt;&gt;1,COUNTIFS('Vozidlá'!$A$6:$A$6,B26&amp;"",'Vozidlá'!$D$6:$D$6,"&lt;&gt;")&lt;&gt;1,COUNTIFS('Vozidlá'!$A$6:$A$6,B26&amp;"",'Vozidlá'!$E$6:$E$6,"&lt;&gt;")&lt;&gt;1,COUNTIFS('Vozidlá'!$A$6:$A$6,B26&amp;"",'Vozidlá'!$K$6:$K$6,"&lt;&gt;")&lt;&gt;1,COUNTIFS('Vozidlá'!$A$6:$A$6,B26&amp;"",'Vozidlá'!$L$6:$L$6,"&lt;&gt;")&lt;&gt;1),"CHYBA",""))</f>
        <v/>
      </c>
      <c r="S26" s="14">
        <f>IF(V26=0,"",IF(N26="Podnikateľská",IF(H26="","",IF(OR(LEN(TRIM(SUBSTITUTE(SUBSTITUTE(H26,".",""),",","")))&lt;12,ISNUMBER(MATCH(TRIM(SUBSTITUTE(SUBSTITUTE(H26,".",""),",","")),'Zoznamy'!$G$2:$G$41,0))),"PREVERIŤ","")),IF(AND(N26="Súkromná",IFERROR(INDEX('Vozidlá'!$O$6:$O$6,MATCH(B26,'Vozidlá'!$A$6:$A$6,0))="áno",FALSE)),"PREVERIŤ","")))</f>
        <v/>
      </c>
      <c r="T26" s="14">
        <f>IF(OR(D26="",E26="",F26="",G26=""),"",IFERROR(IF(OR(F26+G26&lt;D26+E26,D26&lt;DATE(2027,1,1),D26&gt;=DATE(2028,1,1)),"CHYBA",""),"CHYBA"))</f>
        <v/>
      </c>
      <c r="U26" s="14">
        <f>IF(OR(V26=0,A26=""),"",IF(COUNTIFS($A$6:$A$1505,A26&amp;"",$B$6:$B$1505,B26&amp;"")&gt;1,"CHYBA",IF(X26="","",IF(X26=0,"",IFERROR(IF(INDEX($A$1:$A$1505,X26)="","",IF(A26=INDEX($A$1:$A$1505,X26)+1,"","PREVERIŤ")),"PREVERIŤ")))))</f>
        <v/>
      </c>
      <c r="V26" s="14">
        <f>IF(OR(A26&lt;&gt;"",B26&lt;&gt;"",C26&lt;&gt;"",D26&lt;&gt;"",E26&lt;&gt;"",F26&lt;&gt;"",G26&lt;&gt;"",H26&lt;&gt;"",I26&lt;&gt;"",J26&lt;&gt;"",K26&lt;&gt;"",L26&lt;&gt;"",N26&lt;&gt;"",O26&lt;&gt;""),1,0)</f>
        <v/>
      </c>
      <c r="W26" s="14">
        <f>IF(OR(V26=0,B26=""),"",COUNTIFS($B$6:B26,B26&amp;""))</f>
        <v/>
      </c>
      <c r="X26" s="14">
        <f>IF(OR(V26=0,B26=""),"",IF(W26=1,0,SUMIFS($Y$5:Y25,$B$5:B25,B26&amp;"",$W$5:W25,W26-1)))</f>
        <v/>
      </c>
      <c r="Y26" s="14">
        <f>IF(V26=0,"",ROW($A26))</f>
        <v/>
      </c>
    </row>
    <row r="27">
      <c r="A27" s="10" t="n"/>
      <c r="B27" s="10" t="n"/>
      <c r="C27" s="10" t="n"/>
      <c r="D27" s="12" t="n"/>
      <c r="E27" s="18" t="n"/>
      <c r="F27" s="12" t="n"/>
      <c r="G27" s="18" t="n"/>
      <c r="H27" s="10" t="n"/>
      <c r="I27" s="10" t="n"/>
      <c r="J27" s="10" t="n"/>
      <c r="K27" s="13" t="n"/>
      <c r="L27" s="13" t="n"/>
      <c r="M27" s="19">
        <f>IF(OR(K27="",L27=""),"",IF(AND(ISNUMBER(K27),ISNUMBER(L27)),L27-K27,"CHYBA"))</f>
        <v/>
      </c>
      <c r="N27" s="10" t="n"/>
      <c r="O27" s="10" t="n"/>
      <c r="P27" s="14">
        <f>IF(M27="","",IF(ISNUMBER(M27),IF(M27&lt;=0,"CHYBA",""),"CHYBA"))</f>
        <v/>
      </c>
      <c r="Q27" s="14">
        <f>IF(OR(V27=0,B27="",K27=""),"",IFERROR(IF(X27=0,IF(AND(COUNTIFS('Vozidlá'!$A$6:$A$6,B27&amp;"",'Vozidlá'!$L$6:$L$6,"&lt;&gt;")=1,ROUND(K27,1)=ROUND(INDEX('Vozidlá'!$L$6:$L$6,MATCH(B27,'Vozidlá'!$A$6:$A$6,0)),1)),"","CHYBA"),IF(AND(INDEX($L$1:$L$1505,X27)&lt;&gt;"",ROUND(K27,1)=ROUND(INDEX($L$1:$L$1505,X27),1)),"","CHYBA")),"CHYBA"))</f>
        <v/>
      </c>
      <c r="R27" s="14">
        <f>IF(V27=0,"",IF(OR(NOT(ISNUMBER(A27)),B27="",C27="",NOT(ISNUMBER(D27)),NOT(ISNUMBER(E27)),NOT(ISNUMBER(F27)),NOT(ISNUMBER(G27)),I27="",J27="",NOT(ISNUMBER(K27)),NOT(ISNUMBER(L27)),AND(N27&lt;&gt;"Podnikateľská",N27&lt;&gt;"Súkromná"),AND(N27="Podnikateľská",H27=""),COUNTIFS('Vodiči'!$C$6:$C$8,C27&amp;"")&lt;&gt;1,COUNTIFS('Vozidlá'!$A$6:$A$6,B27&amp;"",'Vozidlá'!$B$6:$B$6,"&lt;&gt;")&lt;&gt;1,COUNTIFS('Vozidlá'!$A$6:$A$6,B27&amp;"",'Vozidlá'!$C$6:$C$6,"&lt;&gt;")&lt;&gt;1,COUNTIFS('Vozidlá'!$A$6:$A$6,B27&amp;"",'Vozidlá'!$D$6:$D$6,"&lt;&gt;")&lt;&gt;1,COUNTIFS('Vozidlá'!$A$6:$A$6,B27&amp;"",'Vozidlá'!$E$6:$E$6,"&lt;&gt;")&lt;&gt;1,COUNTIFS('Vozidlá'!$A$6:$A$6,B27&amp;"",'Vozidlá'!$K$6:$K$6,"&lt;&gt;")&lt;&gt;1,COUNTIFS('Vozidlá'!$A$6:$A$6,B27&amp;"",'Vozidlá'!$L$6:$L$6,"&lt;&gt;")&lt;&gt;1),"CHYBA",""))</f>
        <v/>
      </c>
      <c r="S27" s="14">
        <f>IF(V27=0,"",IF(N27="Podnikateľská",IF(H27="","",IF(OR(LEN(TRIM(SUBSTITUTE(SUBSTITUTE(H27,".",""),",","")))&lt;12,ISNUMBER(MATCH(TRIM(SUBSTITUTE(SUBSTITUTE(H27,".",""),",","")),'Zoznamy'!$G$2:$G$41,0))),"PREVERIŤ","")),IF(AND(N27="Súkromná",IFERROR(INDEX('Vozidlá'!$O$6:$O$6,MATCH(B27,'Vozidlá'!$A$6:$A$6,0))="áno",FALSE)),"PREVERIŤ","")))</f>
        <v/>
      </c>
      <c r="T27" s="14">
        <f>IF(OR(D27="",E27="",F27="",G27=""),"",IFERROR(IF(OR(F27+G27&lt;D27+E27,D27&lt;DATE(2027,1,1),D27&gt;=DATE(2028,1,1)),"CHYBA",""),"CHYBA"))</f>
        <v/>
      </c>
      <c r="U27" s="14">
        <f>IF(OR(V27=0,A27=""),"",IF(COUNTIFS($A$6:$A$1505,A27&amp;"",$B$6:$B$1505,B27&amp;"")&gt;1,"CHYBA",IF(X27="","",IF(X27=0,"",IFERROR(IF(INDEX($A$1:$A$1505,X27)="","",IF(A27=INDEX($A$1:$A$1505,X27)+1,"","PREVERIŤ")),"PREVERIŤ")))))</f>
        <v/>
      </c>
      <c r="V27" s="14">
        <f>IF(OR(A27&lt;&gt;"",B27&lt;&gt;"",C27&lt;&gt;"",D27&lt;&gt;"",E27&lt;&gt;"",F27&lt;&gt;"",G27&lt;&gt;"",H27&lt;&gt;"",I27&lt;&gt;"",J27&lt;&gt;"",K27&lt;&gt;"",L27&lt;&gt;"",N27&lt;&gt;"",O27&lt;&gt;""),1,0)</f>
        <v/>
      </c>
      <c r="W27" s="14">
        <f>IF(OR(V27=0,B27=""),"",COUNTIFS($B$6:B27,B27&amp;""))</f>
        <v/>
      </c>
      <c r="X27" s="14">
        <f>IF(OR(V27=0,B27=""),"",IF(W27=1,0,SUMIFS($Y$5:Y26,$B$5:B26,B27&amp;"",$W$5:W26,W27-1)))</f>
        <v/>
      </c>
      <c r="Y27" s="14">
        <f>IF(V27=0,"",ROW($A27))</f>
        <v/>
      </c>
    </row>
    <row r="28">
      <c r="A28" s="10" t="n"/>
      <c r="B28" s="10" t="n"/>
      <c r="C28" s="10" t="n"/>
      <c r="D28" s="12" t="n"/>
      <c r="E28" s="18" t="n"/>
      <c r="F28" s="12" t="n"/>
      <c r="G28" s="18" t="n"/>
      <c r="H28" s="10" t="n"/>
      <c r="I28" s="10" t="n"/>
      <c r="J28" s="10" t="n"/>
      <c r="K28" s="13" t="n"/>
      <c r="L28" s="13" t="n"/>
      <c r="M28" s="19">
        <f>IF(OR(K28="",L28=""),"",IF(AND(ISNUMBER(K28),ISNUMBER(L28)),L28-K28,"CHYBA"))</f>
        <v/>
      </c>
      <c r="N28" s="10" t="n"/>
      <c r="O28" s="10" t="n"/>
      <c r="P28" s="14">
        <f>IF(M28="","",IF(ISNUMBER(M28),IF(M28&lt;=0,"CHYBA",""),"CHYBA"))</f>
        <v/>
      </c>
      <c r="Q28" s="14">
        <f>IF(OR(V28=0,B28="",K28=""),"",IFERROR(IF(X28=0,IF(AND(COUNTIFS('Vozidlá'!$A$6:$A$6,B28&amp;"",'Vozidlá'!$L$6:$L$6,"&lt;&gt;")=1,ROUND(K28,1)=ROUND(INDEX('Vozidlá'!$L$6:$L$6,MATCH(B28,'Vozidlá'!$A$6:$A$6,0)),1)),"","CHYBA"),IF(AND(INDEX($L$1:$L$1505,X28)&lt;&gt;"",ROUND(K28,1)=ROUND(INDEX($L$1:$L$1505,X28),1)),"","CHYBA")),"CHYBA"))</f>
        <v/>
      </c>
      <c r="R28" s="14">
        <f>IF(V28=0,"",IF(OR(NOT(ISNUMBER(A28)),B28="",C28="",NOT(ISNUMBER(D28)),NOT(ISNUMBER(E28)),NOT(ISNUMBER(F28)),NOT(ISNUMBER(G28)),I28="",J28="",NOT(ISNUMBER(K28)),NOT(ISNUMBER(L28)),AND(N28&lt;&gt;"Podnikateľská",N28&lt;&gt;"Súkromná"),AND(N28="Podnikateľská",H28=""),COUNTIFS('Vodiči'!$C$6:$C$8,C28&amp;"")&lt;&gt;1,COUNTIFS('Vozidlá'!$A$6:$A$6,B28&amp;"",'Vozidlá'!$B$6:$B$6,"&lt;&gt;")&lt;&gt;1,COUNTIFS('Vozidlá'!$A$6:$A$6,B28&amp;"",'Vozidlá'!$C$6:$C$6,"&lt;&gt;")&lt;&gt;1,COUNTIFS('Vozidlá'!$A$6:$A$6,B28&amp;"",'Vozidlá'!$D$6:$D$6,"&lt;&gt;")&lt;&gt;1,COUNTIFS('Vozidlá'!$A$6:$A$6,B28&amp;"",'Vozidlá'!$E$6:$E$6,"&lt;&gt;")&lt;&gt;1,COUNTIFS('Vozidlá'!$A$6:$A$6,B28&amp;"",'Vozidlá'!$K$6:$K$6,"&lt;&gt;")&lt;&gt;1,COUNTIFS('Vozidlá'!$A$6:$A$6,B28&amp;"",'Vozidlá'!$L$6:$L$6,"&lt;&gt;")&lt;&gt;1),"CHYBA",""))</f>
        <v/>
      </c>
      <c r="S28" s="14">
        <f>IF(V28=0,"",IF(N28="Podnikateľská",IF(H28="","",IF(OR(LEN(TRIM(SUBSTITUTE(SUBSTITUTE(H28,".",""),",","")))&lt;12,ISNUMBER(MATCH(TRIM(SUBSTITUTE(SUBSTITUTE(H28,".",""),",","")),'Zoznamy'!$G$2:$G$41,0))),"PREVERIŤ","")),IF(AND(N28="Súkromná",IFERROR(INDEX('Vozidlá'!$O$6:$O$6,MATCH(B28,'Vozidlá'!$A$6:$A$6,0))="áno",FALSE)),"PREVERIŤ","")))</f>
        <v/>
      </c>
      <c r="T28" s="14">
        <f>IF(OR(D28="",E28="",F28="",G28=""),"",IFERROR(IF(OR(F28+G28&lt;D28+E28,D28&lt;DATE(2027,1,1),D28&gt;=DATE(2028,1,1)),"CHYBA",""),"CHYBA"))</f>
        <v/>
      </c>
      <c r="U28" s="14">
        <f>IF(OR(V28=0,A28=""),"",IF(COUNTIFS($A$6:$A$1505,A28&amp;"",$B$6:$B$1505,B28&amp;"")&gt;1,"CHYBA",IF(X28="","",IF(X28=0,"",IFERROR(IF(INDEX($A$1:$A$1505,X28)="","",IF(A28=INDEX($A$1:$A$1505,X28)+1,"","PREVERIŤ")),"PREVERIŤ")))))</f>
        <v/>
      </c>
      <c r="V28" s="14">
        <f>IF(OR(A28&lt;&gt;"",B28&lt;&gt;"",C28&lt;&gt;"",D28&lt;&gt;"",E28&lt;&gt;"",F28&lt;&gt;"",G28&lt;&gt;"",H28&lt;&gt;"",I28&lt;&gt;"",J28&lt;&gt;"",K28&lt;&gt;"",L28&lt;&gt;"",N28&lt;&gt;"",O28&lt;&gt;""),1,0)</f>
        <v/>
      </c>
      <c r="W28" s="14">
        <f>IF(OR(V28=0,B28=""),"",COUNTIFS($B$6:B28,B28&amp;""))</f>
        <v/>
      </c>
      <c r="X28" s="14">
        <f>IF(OR(V28=0,B28=""),"",IF(W28=1,0,SUMIFS($Y$5:Y27,$B$5:B27,B28&amp;"",$W$5:W27,W28-1)))</f>
        <v/>
      </c>
      <c r="Y28" s="14">
        <f>IF(V28=0,"",ROW($A28))</f>
        <v/>
      </c>
    </row>
    <row r="29">
      <c r="A29" s="10" t="n"/>
      <c r="B29" s="10" t="n"/>
      <c r="C29" s="10" t="n"/>
      <c r="D29" s="12" t="n"/>
      <c r="E29" s="18" t="n"/>
      <c r="F29" s="12" t="n"/>
      <c r="G29" s="18" t="n"/>
      <c r="H29" s="10" t="n"/>
      <c r="I29" s="10" t="n"/>
      <c r="J29" s="10" t="n"/>
      <c r="K29" s="13" t="n"/>
      <c r="L29" s="13" t="n"/>
      <c r="M29" s="19">
        <f>IF(OR(K29="",L29=""),"",IF(AND(ISNUMBER(K29),ISNUMBER(L29)),L29-K29,"CHYBA"))</f>
        <v/>
      </c>
      <c r="N29" s="10" t="n"/>
      <c r="O29" s="10" t="n"/>
      <c r="P29" s="14">
        <f>IF(M29="","",IF(ISNUMBER(M29),IF(M29&lt;=0,"CHYBA",""),"CHYBA"))</f>
        <v/>
      </c>
      <c r="Q29" s="14">
        <f>IF(OR(V29=0,B29="",K29=""),"",IFERROR(IF(X29=0,IF(AND(COUNTIFS('Vozidlá'!$A$6:$A$6,B29&amp;"",'Vozidlá'!$L$6:$L$6,"&lt;&gt;")=1,ROUND(K29,1)=ROUND(INDEX('Vozidlá'!$L$6:$L$6,MATCH(B29,'Vozidlá'!$A$6:$A$6,0)),1)),"","CHYBA"),IF(AND(INDEX($L$1:$L$1505,X29)&lt;&gt;"",ROUND(K29,1)=ROUND(INDEX($L$1:$L$1505,X29),1)),"","CHYBA")),"CHYBA"))</f>
        <v/>
      </c>
      <c r="R29" s="14">
        <f>IF(V29=0,"",IF(OR(NOT(ISNUMBER(A29)),B29="",C29="",NOT(ISNUMBER(D29)),NOT(ISNUMBER(E29)),NOT(ISNUMBER(F29)),NOT(ISNUMBER(G29)),I29="",J29="",NOT(ISNUMBER(K29)),NOT(ISNUMBER(L29)),AND(N29&lt;&gt;"Podnikateľská",N29&lt;&gt;"Súkromná"),AND(N29="Podnikateľská",H29=""),COUNTIFS('Vodiči'!$C$6:$C$8,C29&amp;"")&lt;&gt;1,COUNTIFS('Vozidlá'!$A$6:$A$6,B29&amp;"",'Vozidlá'!$B$6:$B$6,"&lt;&gt;")&lt;&gt;1,COUNTIFS('Vozidlá'!$A$6:$A$6,B29&amp;"",'Vozidlá'!$C$6:$C$6,"&lt;&gt;")&lt;&gt;1,COUNTIFS('Vozidlá'!$A$6:$A$6,B29&amp;"",'Vozidlá'!$D$6:$D$6,"&lt;&gt;")&lt;&gt;1,COUNTIFS('Vozidlá'!$A$6:$A$6,B29&amp;"",'Vozidlá'!$E$6:$E$6,"&lt;&gt;")&lt;&gt;1,COUNTIFS('Vozidlá'!$A$6:$A$6,B29&amp;"",'Vozidlá'!$K$6:$K$6,"&lt;&gt;")&lt;&gt;1,COUNTIFS('Vozidlá'!$A$6:$A$6,B29&amp;"",'Vozidlá'!$L$6:$L$6,"&lt;&gt;")&lt;&gt;1),"CHYBA",""))</f>
        <v/>
      </c>
      <c r="S29" s="14">
        <f>IF(V29=0,"",IF(N29="Podnikateľská",IF(H29="","",IF(OR(LEN(TRIM(SUBSTITUTE(SUBSTITUTE(H29,".",""),",","")))&lt;12,ISNUMBER(MATCH(TRIM(SUBSTITUTE(SUBSTITUTE(H29,".",""),",","")),'Zoznamy'!$G$2:$G$41,0))),"PREVERIŤ","")),IF(AND(N29="Súkromná",IFERROR(INDEX('Vozidlá'!$O$6:$O$6,MATCH(B29,'Vozidlá'!$A$6:$A$6,0))="áno",FALSE)),"PREVERIŤ","")))</f>
        <v/>
      </c>
      <c r="T29" s="14">
        <f>IF(OR(D29="",E29="",F29="",G29=""),"",IFERROR(IF(OR(F29+G29&lt;D29+E29,D29&lt;DATE(2027,1,1),D29&gt;=DATE(2028,1,1)),"CHYBA",""),"CHYBA"))</f>
        <v/>
      </c>
      <c r="U29" s="14">
        <f>IF(OR(V29=0,A29=""),"",IF(COUNTIFS($A$6:$A$1505,A29&amp;"",$B$6:$B$1505,B29&amp;"")&gt;1,"CHYBA",IF(X29="","",IF(X29=0,"",IFERROR(IF(INDEX($A$1:$A$1505,X29)="","",IF(A29=INDEX($A$1:$A$1505,X29)+1,"","PREVERIŤ")),"PREVERIŤ")))))</f>
        <v/>
      </c>
      <c r="V29" s="14">
        <f>IF(OR(A29&lt;&gt;"",B29&lt;&gt;"",C29&lt;&gt;"",D29&lt;&gt;"",E29&lt;&gt;"",F29&lt;&gt;"",G29&lt;&gt;"",H29&lt;&gt;"",I29&lt;&gt;"",J29&lt;&gt;"",K29&lt;&gt;"",L29&lt;&gt;"",N29&lt;&gt;"",O29&lt;&gt;""),1,0)</f>
        <v/>
      </c>
      <c r="W29" s="14">
        <f>IF(OR(V29=0,B29=""),"",COUNTIFS($B$6:B29,B29&amp;""))</f>
        <v/>
      </c>
      <c r="X29" s="14">
        <f>IF(OR(V29=0,B29=""),"",IF(W29=1,0,SUMIFS($Y$5:Y28,$B$5:B28,B29&amp;"",$W$5:W28,W29-1)))</f>
        <v/>
      </c>
      <c r="Y29" s="14">
        <f>IF(V29=0,"",ROW($A29))</f>
        <v/>
      </c>
    </row>
    <row r="30">
      <c r="A30" s="10" t="n"/>
      <c r="B30" s="10" t="n"/>
      <c r="C30" s="10" t="n"/>
      <c r="D30" s="12" t="n"/>
      <c r="E30" s="18" t="n"/>
      <c r="F30" s="12" t="n"/>
      <c r="G30" s="18" t="n"/>
      <c r="H30" s="10" t="n"/>
      <c r="I30" s="10" t="n"/>
      <c r="J30" s="10" t="n"/>
      <c r="K30" s="13" t="n"/>
      <c r="L30" s="13" t="n"/>
      <c r="M30" s="19">
        <f>IF(OR(K30="",L30=""),"",IF(AND(ISNUMBER(K30),ISNUMBER(L30)),L30-K30,"CHYBA"))</f>
        <v/>
      </c>
      <c r="N30" s="10" t="n"/>
      <c r="O30" s="10" t="n"/>
      <c r="P30" s="14">
        <f>IF(M30="","",IF(ISNUMBER(M30),IF(M30&lt;=0,"CHYBA",""),"CHYBA"))</f>
        <v/>
      </c>
      <c r="Q30" s="14">
        <f>IF(OR(V30=0,B30="",K30=""),"",IFERROR(IF(X30=0,IF(AND(COUNTIFS('Vozidlá'!$A$6:$A$6,B30&amp;"",'Vozidlá'!$L$6:$L$6,"&lt;&gt;")=1,ROUND(K30,1)=ROUND(INDEX('Vozidlá'!$L$6:$L$6,MATCH(B30,'Vozidlá'!$A$6:$A$6,0)),1)),"","CHYBA"),IF(AND(INDEX($L$1:$L$1505,X30)&lt;&gt;"",ROUND(K30,1)=ROUND(INDEX($L$1:$L$1505,X30),1)),"","CHYBA")),"CHYBA"))</f>
        <v/>
      </c>
      <c r="R30" s="14">
        <f>IF(V30=0,"",IF(OR(NOT(ISNUMBER(A30)),B30="",C30="",NOT(ISNUMBER(D30)),NOT(ISNUMBER(E30)),NOT(ISNUMBER(F30)),NOT(ISNUMBER(G30)),I30="",J30="",NOT(ISNUMBER(K30)),NOT(ISNUMBER(L30)),AND(N30&lt;&gt;"Podnikateľská",N30&lt;&gt;"Súkromná"),AND(N30="Podnikateľská",H30=""),COUNTIFS('Vodiči'!$C$6:$C$8,C30&amp;"")&lt;&gt;1,COUNTIFS('Vozidlá'!$A$6:$A$6,B30&amp;"",'Vozidlá'!$B$6:$B$6,"&lt;&gt;")&lt;&gt;1,COUNTIFS('Vozidlá'!$A$6:$A$6,B30&amp;"",'Vozidlá'!$C$6:$C$6,"&lt;&gt;")&lt;&gt;1,COUNTIFS('Vozidlá'!$A$6:$A$6,B30&amp;"",'Vozidlá'!$D$6:$D$6,"&lt;&gt;")&lt;&gt;1,COUNTIFS('Vozidlá'!$A$6:$A$6,B30&amp;"",'Vozidlá'!$E$6:$E$6,"&lt;&gt;")&lt;&gt;1,COUNTIFS('Vozidlá'!$A$6:$A$6,B30&amp;"",'Vozidlá'!$K$6:$K$6,"&lt;&gt;")&lt;&gt;1,COUNTIFS('Vozidlá'!$A$6:$A$6,B30&amp;"",'Vozidlá'!$L$6:$L$6,"&lt;&gt;")&lt;&gt;1),"CHYBA",""))</f>
        <v/>
      </c>
      <c r="S30" s="14">
        <f>IF(V30=0,"",IF(N30="Podnikateľská",IF(H30="","",IF(OR(LEN(TRIM(SUBSTITUTE(SUBSTITUTE(H30,".",""),",","")))&lt;12,ISNUMBER(MATCH(TRIM(SUBSTITUTE(SUBSTITUTE(H30,".",""),",","")),'Zoznamy'!$G$2:$G$41,0))),"PREVERIŤ","")),IF(AND(N30="Súkromná",IFERROR(INDEX('Vozidlá'!$O$6:$O$6,MATCH(B30,'Vozidlá'!$A$6:$A$6,0))="áno",FALSE)),"PREVERIŤ","")))</f>
        <v/>
      </c>
      <c r="T30" s="14">
        <f>IF(OR(D30="",E30="",F30="",G30=""),"",IFERROR(IF(OR(F30+G30&lt;D30+E30,D30&lt;DATE(2027,1,1),D30&gt;=DATE(2028,1,1)),"CHYBA",""),"CHYBA"))</f>
        <v/>
      </c>
      <c r="U30" s="14">
        <f>IF(OR(V30=0,A30=""),"",IF(COUNTIFS($A$6:$A$1505,A30&amp;"",$B$6:$B$1505,B30&amp;"")&gt;1,"CHYBA",IF(X30="","",IF(X30=0,"",IFERROR(IF(INDEX($A$1:$A$1505,X30)="","",IF(A30=INDEX($A$1:$A$1505,X30)+1,"","PREVERIŤ")),"PREVERIŤ")))))</f>
        <v/>
      </c>
      <c r="V30" s="14">
        <f>IF(OR(A30&lt;&gt;"",B30&lt;&gt;"",C30&lt;&gt;"",D30&lt;&gt;"",E30&lt;&gt;"",F30&lt;&gt;"",G30&lt;&gt;"",H30&lt;&gt;"",I30&lt;&gt;"",J30&lt;&gt;"",K30&lt;&gt;"",L30&lt;&gt;"",N30&lt;&gt;"",O30&lt;&gt;""),1,0)</f>
        <v/>
      </c>
      <c r="W30" s="14">
        <f>IF(OR(V30=0,B30=""),"",COUNTIFS($B$6:B30,B30&amp;""))</f>
        <v/>
      </c>
      <c r="X30" s="14">
        <f>IF(OR(V30=0,B30=""),"",IF(W30=1,0,SUMIFS($Y$5:Y29,$B$5:B29,B30&amp;"",$W$5:W29,W30-1)))</f>
        <v/>
      </c>
      <c r="Y30" s="14">
        <f>IF(V30=0,"",ROW($A30))</f>
        <v/>
      </c>
    </row>
    <row r="31">
      <c r="A31" s="10" t="n"/>
      <c r="B31" s="10" t="n"/>
      <c r="C31" s="10" t="n"/>
      <c r="D31" s="12" t="n"/>
      <c r="E31" s="18" t="n"/>
      <c r="F31" s="12" t="n"/>
      <c r="G31" s="18" t="n"/>
      <c r="H31" s="10" t="n"/>
      <c r="I31" s="10" t="n"/>
      <c r="J31" s="10" t="n"/>
      <c r="K31" s="13" t="n"/>
      <c r="L31" s="13" t="n"/>
      <c r="M31" s="19">
        <f>IF(OR(K31="",L31=""),"",IF(AND(ISNUMBER(K31),ISNUMBER(L31)),L31-K31,"CHYBA"))</f>
        <v/>
      </c>
      <c r="N31" s="10" t="n"/>
      <c r="O31" s="10" t="n"/>
      <c r="P31" s="14">
        <f>IF(M31="","",IF(ISNUMBER(M31),IF(M31&lt;=0,"CHYBA",""),"CHYBA"))</f>
        <v/>
      </c>
      <c r="Q31" s="14">
        <f>IF(OR(V31=0,B31="",K31=""),"",IFERROR(IF(X31=0,IF(AND(COUNTIFS('Vozidlá'!$A$6:$A$6,B31&amp;"",'Vozidlá'!$L$6:$L$6,"&lt;&gt;")=1,ROUND(K31,1)=ROUND(INDEX('Vozidlá'!$L$6:$L$6,MATCH(B31,'Vozidlá'!$A$6:$A$6,0)),1)),"","CHYBA"),IF(AND(INDEX($L$1:$L$1505,X31)&lt;&gt;"",ROUND(K31,1)=ROUND(INDEX($L$1:$L$1505,X31),1)),"","CHYBA")),"CHYBA"))</f>
        <v/>
      </c>
      <c r="R31" s="14">
        <f>IF(V31=0,"",IF(OR(NOT(ISNUMBER(A31)),B31="",C31="",NOT(ISNUMBER(D31)),NOT(ISNUMBER(E31)),NOT(ISNUMBER(F31)),NOT(ISNUMBER(G31)),I31="",J31="",NOT(ISNUMBER(K31)),NOT(ISNUMBER(L31)),AND(N31&lt;&gt;"Podnikateľská",N31&lt;&gt;"Súkromná"),AND(N31="Podnikateľská",H31=""),COUNTIFS('Vodiči'!$C$6:$C$8,C31&amp;"")&lt;&gt;1,COUNTIFS('Vozidlá'!$A$6:$A$6,B31&amp;"",'Vozidlá'!$B$6:$B$6,"&lt;&gt;")&lt;&gt;1,COUNTIFS('Vozidlá'!$A$6:$A$6,B31&amp;"",'Vozidlá'!$C$6:$C$6,"&lt;&gt;")&lt;&gt;1,COUNTIFS('Vozidlá'!$A$6:$A$6,B31&amp;"",'Vozidlá'!$D$6:$D$6,"&lt;&gt;")&lt;&gt;1,COUNTIFS('Vozidlá'!$A$6:$A$6,B31&amp;"",'Vozidlá'!$E$6:$E$6,"&lt;&gt;")&lt;&gt;1,COUNTIFS('Vozidlá'!$A$6:$A$6,B31&amp;"",'Vozidlá'!$K$6:$K$6,"&lt;&gt;")&lt;&gt;1,COUNTIFS('Vozidlá'!$A$6:$A$6,B31&amp;"",'Vozidlá'!$L$6:$L$6,"&lt;&gt;")&lt;&gt;1),"CHYBA",""))</f>
        <v/>
      </c>
      <c r="S31" s="14">
        <f>IF(V31=0,"",IF(N31="Podnikateľská",IF(H31="","",IF(OR(LEN(TRIM(SUBSTITUTE(SUBSTITUTE(H31,".",""),",","")))&lt;12,ISNUMBER(MATCH(TRIM(SUBSTITUTE(SUBSTITUTE(H31,".",""),",","")),'Zoznamy'!$G$2:$G$41,0))),"PREVERIŤ","")),IF(AND(N31="Súkromná",IFERROR(INDEX('Vozidlá'!$O$6:$O$6,MATCH(B31,'Vozidlá'!$A$6:$A$6,0))="áno",FALSE)),"PREVERIŤ","")))</f>
        <v/>
      </c>
      <c r="T31" s="14">
        <f>IF(OR(D31="",E31="",F31="",G31=""),"",IFERROR(IF(OR(F31+G31&lt;D31+E31,D31&lt;DATE(2027,1,1),D31&gt;=DATE(2028,1,1)),"CHYBA",""),"CHYBA"))</f>
        <v/>
      </c>
      <c r="U31" s="14">
        <f>IF(OR(V31=0,A31=""),"",IF(COUNTIFS($A$6:$A$1505,A31&amp;"",$B$6:$B$1505,B31&amp;"")&gt;1,"CHYBA",IF(X31="","",IF(X31=0,"",IFERROR(IF(INDEX($A$1:$A$1505,X31)="","",IF(A31=INDEX($A$1:$A$1505,X31)+1,"","PREVERIŤ")),"PREVERIŤ")))))</f>
        <v/>
      </c>
      <c r="V31" s="14">
        <f>IF(OR(A31&lt;&gt;"",B31&lt;&gt;"",C31&lt;&gt;"",D31&lt;&gt;"",E31&lt;&gt;"",F31&lt;&gt;"",G31&lt;&gt;"",H31&lt;&gt;"",I31&lt;&gt;"",J31&lt;&gt;"",K31&lt;&gt;"",L31&lt;&gt;"",N31&lt;&gt;"",O31&lt;&gt;""),1,0)</f>
        <v/>
      </c>
      <c r="W31" s="14">
        <f>IF(OR(V31=0,B31=""),"",COUNTIFS($B$6:B31,B31&amp;""))</f>
        <v/>
      </c>
      <c r="X31" s="14">
        <f>IF(OR(V31=0,B31=""),"",IF(W31=1,0,SUMIFS($Y$5:Y30,$B$5:B30,B31&amp;"",$W$5:W30,W31-1)))</f>
        <v/>
      </c>
      <c r="Y31" s="14">
        <f>IF(V31=0,"",ROW($A31))</f>
        <v/>
      </c>
    </row>
    <row r="32">
      <c r="A32" s="10" t="n"/>
      <c r="B32" s="10" t="n"/>
      <c r="C32" s="10" t="n"/>
      <c r="D32" s="12" t="n"/>
      <c r="E32" s="18" t="n"/>
      <c r="F32" s="12" t="n"/>
      <c r="G32" s="18" t="n"/>
      <c r="H32" s="10" t="n"/>
      <c r="I32" s="10" t="n"/>
      <c r="J32" s="10" t="n"/>
      <c r="K32" s="13" t="n"/>
      <c r="L32" s="13" t="n"/>
      <c r="M32" s="19">
        <f>IF(OR(K32="",L32=""),"",IF(AND(ISNUMBER(K32),ISNUMBER(L32)),L32-K32,"CHYBA"))</f>
        <v/>
      </c>
      <c r="N32" s="10" t="n"/>
      <c r="O32" s="10" t="n"/>
      <c r="P32" s="14">
        <f>IF(M32="","",IF(ISNUMBER(M32),IF(M32&lt;=0,"CHYBA",""),"CHYBA"))</f>
        <v/>
      </c>
      <c r="Q32" s="14">
        <f>IF(OR(V32=0,B32="",K32=""),"",IFERROR(IF(X32=0,IF(AND(COUNTIFS('Vozidlá'!$A$6:$A$6,B32&amp;"",'Vozidlá'!$L$6:$L$6,"&lt;&gt;")=1,ROUND(K32,1)=ROUND(INDEX('Vozidlá'!$L$6:$L$6,MATCH(B32,'Vozidlá'!$A$6:$A$6,0)),1)),"","CHYBA"),IF(AND(INDEX($L$1:$L$1505,X32)&lt;&gt;"",ROUND(K32,1)=ROUND(INDEX($L$1:$L$1505,X32),1)),"","CHYBA")),"CHYBA"))</f>
        <v/>
      </c>
      <c r="R32" s="14">
        <f>IF(V32=0,"",IF(OR(NOT(ISNUMBER(A32)),B32="",C32="",NOT(ISNUMBER(D32)),NOT(ISNUMBER(E32)),NOT(ISNUMBER(F32)),NOT(ISNUMBER(G32)),I32="",J32="",NOT(ISNUMBER(K32)),NOT(ISNUMBER(L32)),AND(N32&lt;&gt;"Podnikateľská",N32&lt;&gt;"Súkromná"),AND(N32="Podnikateľská",H32=""),COUNTIFS('Vodiči'!$C$6:$C$8,C32&amp;"")&lt;&gt;1,COUNTIFS('Vozidlá'!$A$6:$A$6,B32&amp;"",'Vozidlá'!$B$6:$B$6,"&lt;&gt;")&lt;&gt;1,COUNTIFS('Vozidlá'!$A$6:$A$6,B32&amp;"",'Vozidlá'!$C$6:$C$6,"&lt;&gt;")&lt;&gt;1,COUNTIFS('Vozidlá'!$A$6:$A$6,B32&amp;"",'Vozidlá'!$D$6:$D$6,"&lt;&gt;")&lt;&gt;1,COUNTIFS('Vozidlá'!$A$6:$A$6,B32&amp;"",'Vozidlá'!$E$6:$E$6,"&lt;&gt;")&lt;&gt;1,COUNTIFS('Vozidlá'!$A$6:$A$6,B32&amp;"",'Vozidlá'!$K$6:$K$6,"&lt;&gt;")&lt;&gt;1,COUNTIFS('Vozidlá'!$A$6:$A$6,B32&amp;"",'Vozidlá'!$L$6:$L$6,"&lt;&gt;")&lt;&gt;1),"CHYBA",""))</f>
        <v/>
      </c>
      <c r="S32" s="14">
        <f>IF(V32=0,"",IF(N32="Podnikateľská",IF(H32="","",IF(OR(LEN(TRIM(SUBSTITUTE(SUBSTITUTE(H32,".",""),",","")))&lt;12,ISNUMBER(MATCH(TRIM(SUBSTITUTE(SUBSTITUTE(H32,".",""),",","")),'Zoznamy'!$G$2:$G$41,0))),"PREVERIŤ","")),IF(AND(N32="Súkromná",IFERROR(INDEX('Vozidlá'!$O$6:$O$6,MATCH(B32,'Vozidlá'!$A$6:$A$6,0))="áno",FALSE)),"PREVERIŤ","")))</f>
        <v/>
      </c>
      <c r="T32" s="14">
        <f>IF(OR(D32="",E32="",F32="",G32=""),"",IFERROR(IF(OR(F32+G32&lt;D32+E32,D32&lt;DATE(2027,1,1),D32&gt;=DATE(2028,1,1)),"CHYBA",""),"CHYBA"))</f>
        <v/>
      </c>
      <c r="U32" s="14">
        <f>IF(OR(V32=0,A32=""),"",IF(COUNTIFS($A$6:$A$1505,A32&amp;"",$B$6:$B$1505,B32&amp;"")&gt;1,"CHYBA",IF(X32="","",IF(X32=0,"",IFERROR(IF(INDEX($A$1:$A$1505,X32)="","",IF(A32=INDEX($A$1:$A$1505,X32)+1,"","PREVERIŤ")),"PREVERIŤ")))))</f>
        <v/>
      </c>
      <c r="V32" s="14">
        <f>IF(OR(A32&lt;&gt;"",B32&lt;&gt;"",C32&lt;&gt;"",D32&lt;&gt;"",E32&lt;&gt;"",F32&lt;&gt;"",G32&lt;&gt;"",H32&lt;&gt;"",I32&lt;&gt;"",J32&lt;&gt;"",K32&lt;&gt;"",L32&lt;&gt;"",N32&lt;&gt;"",O32&lt;&gt;""),1,0)</f>
        <v/>
      </c>
      <c r="W32" s="14">
        <f>IF(OR(V32=0,B32=""),"",COUNTIFS($B$6:B32,B32&amp;""))</f>
        <v/>
      </c>
      <c r="X32" s="14">
        <f>IF(OR(V32=0,B32=""),"",IF(W32=1,0,SUMIFS($Y$5:Y31,$B$5:B31,B32&amp;"",$W$5:W31,W32-1)))</f>
        <v/>
      </c>
      <c r="Y32" s="14">
        <f>IF(V32=0,"",ROW($A32))</f>
        <v/>
      </c>
    </row>
    <row r="33">
      <c r="A33" s="10" t="n"/>
      <c r="B33" s="10" t="n"/>
      <c r="C33" s="10" t="n"/>
      <c r="D33" s="12" t="n"/>
      <c r="E33" s="18" t="n"/>
      <c r="F33" s="12" t="n"/>
      <c r="G33" s="18" t="n"/>
      <c r="H33" s="10" t="n"/>
      <c r="I33" s="10" t="n"/>
      <c r="J33" s="10" t="n"/>
      <c r="K33" s="13" t="n"/>
      <c r="L33" s="13" t="n"/>
      <c r="M33" s="19">
        <f>IF(OR(K33="",L33=""),"",IF(AND(ISNUMBER(K33),ISNUMBER(L33)),L33-K33,"CHYBA"))</f>
        <v/>
      </c>
      <c r="N33" s="10" t="n"/>
      <c r="O33" s="10" t="n"/>
      <c r="P33" s="14">
        <f>IF(M33="","",IF(ISNUMBER(M33),IF(M33&lt;=0,"CHYBA",""),"CHYBA"))</f>
        <v/>
      </c>
      <c r="Q33" s="14">
        <f>IF(OR(V33=0,B33="",K33=""),"",IFERROR(IF(X33=0,IF(AND(COUNTIFS('Vozidlá'!$A$6:$A$6,B33&amp;"",'Vozidlá'!$L$6:$L$6,"&lt;&gt;")=1,ROUND(K33,1)=ROUND(INDEX('Vozidlá'!$L$6:$L$6,MATCH(B33,'Vozidlá'!$A$6:$A$6,0)),1)),"","CHYBA"),IF(AND(INDEX($L$1:$L$1505,X33)&lt;&gt;"",ROUND(K33,1)=ROUND(INDEX($L$1:$L$1505,X33),1)),"","CHYBA")),"CHYBA"))</f>
        <v/>
      </c>
      <c r="R33" s="14">
        <f>IF(V33=0,"",IF(OR(NOT(ISNUMBER(A33)),B33="",C33="",NOT(ISNUMBER(D33)),NOT(ISNUMBER(E33)),NOT(ISNUMBER(F33)),NOT(ISNUMBER(G33)),I33="",J33="",NOT(ISNUMBER(K33)),NOT(ISNUMBER(L33)),AND(N33&lt;&gt;"Podnikateľská",N33&lt;&gt;"Súkromná"),AND(N33="Podnikateľská",H33=""),COUNTIFS('Vodiči'!$C$6:$C$8,C33&amp;"")&lt;&gt;1,COUNTIFS('Vozidlá'!$A$6:$A$6,B33&amp;"",'Vozidlá'!$B$6:$B$6,"&lt;&gt;")&lt;&gt;1,COUNTIFS('Vozidlá'!$A$6:$A$6,B33&amp;"",'Vozidlá'!$C$6:$C$6,"&lt;&gt;")&lt;&gt;1,COUNTIFS('Vozidlá'!$A$6:$A$6,B33&amp;"",'Vozidlá'!$D$6:$D$6,"&lt;&gt;")&lt;&gt;1,COUNTIFS('Vozidlá'!$A$6:$A$6,B33&amp;"",'Vozidlá'!$E$6:$E$6,"&lt;&gt;")&lt;&gt;1,COUNTIFS('Vozidlá'!$A$6:$A$6,B33&amp;"",'Vozidlá'!$K$6:$K$6,"&lt;&gt;")&lt;&gt;1,COUNTIFS('Vozidlá'!$A$6:$A$6,B33&amp;"",'Vozidlá'!$L$6:$L$6,"&lt;&gt;")&lt;&gt;1),"CHYBA",""))</f>
        <v/>
      </c>
      <c r="S33" s="14">
        <f>IF(V33=0,"",IF(N33="Podnikateľská",IF(H33="","",IF(OR(LEN(TRIM(SUBSTITUTE(SUBSTITUTE(H33,".",""),",","")))&lt;12,ISNUMBER(MATCH(TRIM(SUBSTITUTE(SUBSTITUTE(H33,".",""),",","")),'Zoznamy'!$G$2:$G$41,0))),"PREVERIŤ","")),IF(AND(N33="Súkromná",IFERROR(INDEX('Vozidlá'!$O$6:$O$6,MATCH(B33,'Vozidlá'!$A$6:$A$6,0))="áno",FALSE)),"PREVERIŤ","")))</f>
        <v/>
      </c>
      <c r="T33" s="14">
        <f>IF(OR(D33="",E33="",F33="",G33=""),"",IFERROR(IF(OR(F33+G33&lt;D33+E33,D33&lt;DATE(2027,1,1),D33&gt;=DATE(2028,1,1)),"CHYBA",""),"CHYBA"))</f>
        <v/>
      </c>
      <c r="U33" s="14">
        <f>IF(OR(V33=0,A33=""),"",IF(COUNTIFS($A$6:$A$1505,A33&amp;"",$B$6:$B$1505,B33&amp;"")&gt;1,"CHYBA",IF(X33="","",IF(X33=0,"",IFERROR(IF(INDEX($A$1:$A$1505,X33)="","",IF(A33=INDEX($A$1:$A$1505,X33)+1,"","PREVERIŤ")),"PREVERIŤ")))))</f>
        <v/>
      </c>
      <c r="V33" s="14">
        <f>IF(OR(A33&lt;&gt;"",B33&lt;&gt;"",C33&lt;&gt;"",D33&lt;&gt;"",E33&lt;&gt;"",F33&lt;&gt;"",G33&lt;&gt;"",H33&lt;&gt;"",I33&lt;&gt;"",J33&lt;&gt;"",K33&lt;&gt;"",L33&lt;&gt;"",N33&lt;&gt;"",O33&lt;&gt;""),1,0)</f>
        <v/>
      </c>
      <c r="W33" s="14">
        <f>IF(OR(V33=0,B33=""),"",COUNTIFS($B$6:B33,B33&amp;""))</f>
        <v/>
      </c>
      <c r="X33" s="14">
        <f>IF(OR(V33=0,B33=""),"",IF(W33=1,0,SUMIFS($Y$5:Y32,$B$5:B32,B33&amp;"",$W$5:W32,W33-1)))</f>
        <v/>
      </c>
      <c r="Y33" s="14">
        <f>IF(V33=0,"",ROW($A33))</f>
        <v/>
      </c>
    </row>
    <row r="34">
      <c r="A34" s="10" t="n"/>
      <c r="B34" s="10" t="n"/>
      <c r="C34" s="10" t="n"/>
      <c r="D34" s="12" t="n"/>
      <c r="E34" s="18" t="n"/>
      <c r="F34" s="12" t="n"/>
      <c r="G34" s="18" t="n"/>
      <c r="H34" s="10" t="n"/>
      <c r="I34" s="10" t="n"/>
      <c r="J34" s="10" t="n"/>
      <c r="K34" s="13" t="n"/>
      <c r="L34" s="13" t="n"/>
      <c r="M34" s="19">
        <f>IF(OR(K34="",L34=""),"",IF(AND(ISNUMBER(K34),ISNUMBER(L34)),L34-K34,"CHYBA"))</f>
        <v/>
      </c>
      <c r="N34" s="10" t="n"/>
      <c r="O34" s="10" t="n"/>
      <c r="P34" s="14">
        <f>IF(M34="","",IF(ISNUMBER(M34),IF(M34&lt;=0,"CHYBA",""),"CHYBA"))</f>
        <v/>
      </c>
      <c r="Q34" s="14">
        <f>IF(OR(V34=0,B34="",K34=""),"",IFERROR(IF(X34=0,IF(AND(COUNTIFS('Vozidlá'!$A$6:$A$6,B34&amp;"",'Vozidlá'!$L$6:$L$6,"&lt;&gt;")=1,ROUND(K34,1)=ROUND(INDEX('Vozidlá'!$L$6:$L$6,MATCH(B34,'Vozidlá'!$A$6:$A$6,0)),1)),"","CHYBA"),IF(AND(INDEX($L$1:$L$1505,X34)&lt;&gt;"",ROUND(K34,1)=ROUND(INDEX($L$1:$L$1505,X34),1)),"","CHYBA")),"CHYBA"))</f>
        <v/>
      </c>
      <c r="R34" s="14">
        <f>IF(V34=0,"",IF(OR(NOT(ISNUMBER(A34)),B34="",C34="",NOT(ISNUMBER(D34)),NOT(ISNUMBER(E34)),NOT(ISNUMBER(F34)),NOT(ISNUMBER(G34)),I34="",J34="",NOT(ISNUMBER(K34)),NOT(ISNUMBER(L34)),AND(N34&lt;&gt;"Podnikateľská",N34&lt;&gt;"Súkromná"),AND(N34="Podnikateľská",H34=""),COUNTIFS('Vodiči'!$C$6:$C$8,C34&amp;"")&lt;&gt;1,COUNTIFS('Vozidlá'!$A$6:$A$6,B34&amp;"",'Vozidlá'!$B$6:$B$6,"&lt;&gt;")&lt;&gt;1,COUNTIFS('Vozidlá'!$A$6:$A$6,B34&amp;"",'Vozidlá'!$C$6:$C$6,"&lt;&gt;")&lt;&gt;1,COUNTIFS('Vozidlá'!$A$6:$A$6,B34&amp;"",'Vozidlá'!$D$6:$D$6,"&lt;&gt;")&lt;&gt;1,COUNTIFS('Vozidlá'!$A$6:$A$6,B34&amp;"",'Vozidlá'!$E$6:$E$6,"&lt;&gt;")&lt;&gt;1,COUNTIFS('Vozidlá'!$A$6:$A$6,B34&amp;"",'Vozidlá'!$K$6:$K$6,"&lt;&gt;")&lt;&gt;1,COUNTIFS('Vozidlá'!$A$6:$A$6,B34&amp;"",'Vozidlá'!$L$6:$L$6,"&lt;&gt;")&lt;&gt;1),"CHYBA",""))</f>
        <v/>
      </c>
      <c r="S34" s="14">
        <f>IF(V34=0,"",IF(N34="Podnikateľská",IF(H34="","",IF(OR(LEN(TRIM(SUBSTITUTE(SUBSTITUTE(H34,".",""),",","")))&lt;12,ISNUMBER(MATCH(TRIM(SUBSTITUTE(SUBSTITUTE(H34,".",""),",","")),'Zoznamy'!$G$2:$G$41,0))),"PREVERIŤ","")),IF(AND(N34="Súkromná",IFERROR(INDEX('Vozidlá'!$O$6:$O$6,MATCH(B34,'Vozidlá'!$A$6:$A$6,0))="áno",FALSE)),"PREVERIŤ","")))</f>
        <v/>
      </c>
      <c r="T34" s="14">
        <f>IF(OR(D34="",E34="",F34="",G34=""),"",IFERROR(IF(OR(F34+G34&lt;D34+E34,D34&lt;DATE(2027,1,1),D34&gt;=DATE(2028,1,1)),"CHYBA",""),"CHYBA"))</f>
        <v/>
      </c>
      <c r="U34" s="14">
        <f>IF(OR(V34=0,A34=""),"",IF(COUNTIFS($A$6:$A$1505,A34&amp;"",$B$6:$B$1505,B34&amp;"")&gt;1,"CHYBA",IF(X34="","",IF(X34=0,"",IFERROR(IF(INDEX($A$1:$A$1505,X34)="","",IF(A34=INDEX($A$1:$A$1505,X34)+1,"","PREVERIŤ")),"PREVERIŤ")))))</f>
        <v/>
      </c>
      <c r="V34" s="14">
        <f>IF(OR(A34&lt;&gt;"",B34&lt;&gt;"",C34&lt;&gt;"",D34&lt;&gt;"",E34&lt;&gt;"",F34&lt;&gt;"",G34&lt;&gt;"",H34&lt;&gt;"",I34&lt;&gt;"",J34&lt;&gt;"",K34&lt;&gt;"",L34&lt;&gt;"",N34&lt;&gt;"",O34&lt;&gt;""),1,0)</f>
        <v/>
      </c>
      <c r="W34" s="14">
        <f>IF(OR(V34=0,B34=""),"",COUNTIFS($B$6:B34,B34&amp;""))</f>
        <v/>
      </c>
      <c r="X34" s="14">
        <f>IF(OR(V34=0,B34=""),"",IF(W34=1,0,SUMIFS($Y$5:Y33,$B$5:B33,B34&amp;"",$W$5:W33,W34-1)))</f>
        <v/>
      </c>
      <c r="Y34" s="14">
        <f>IF(V34=0,"",ROW($A34))</f>
        <v/>
      </c>
    </row>
    <row r="35">
      <c r="A35" s="10" t="n"/>
      <c r="B35" s="10" t="n"/>
      <c r="C35" s="10" t="n"/>
      <c r="D35" s="12" t="n"/>
      <c r="E35" s="18" t="n"/>
      <c r="F35" s="12" t="n"/>
      <c r="G35" s="18" t="n"/>
      <c r="H35" s="10" t="n"/>
      <c r="I35" s="10" t="n"/>
      <c r="J35" s="10" t="n"/>
      <c r="K35" s="13" t="n"/>
      <c r="L35" s="13" t="n"/>
      <c r="M35" s="19">
        <f>IF(OR(K35="",L35=""),"",IF(AND(ISNUMBER(K35),ISNUMBER(L35)),L35-K35,"CHYBA"))</f>
        <v/>
      </c>
      <c r="N35" s="10" t="n"/>
      <c r="O35" s="10" t="n"/>
      <c r="P35" s="14">
        <f>IF(M35="","",IF(ISNUMBER(M35),IF(M35&lt;=0,"CHYBA",""),"CHYBA"))</f>
        <v/>
      </c>
      <c r="Q35" s="14">
        <f>IF(OR(V35=0,B35="",K35=""),"",IFERROR(IF(X35=0,IF(AND(COUNTIFS('Vozidlá'!$A$6:$A$6,B35&amp;"",'Vozidlá'!$L$6:$L$6,"&lt;&gt;")=1,ROUND(K35,1)=ROUND(INDEX('Vozidlá'!$L$6:$L$6,MATCH(B35,'Vozidlá'!$A$6:$A$6,0)),1)),"","CHYBA"),IF(AND(INDEX($L$1:$L$1505,X35)&lt;&gt;"",ROUND(K35,1)=ROUND(INDEX($L$1:$L$1505,X35),1)),"","CHYBA")),"CHYBA"))</f>
        <v/>
      </c>
      <c r="R35" s="14">
        <f>IF(V35=0,"",IF(OR(NOT(ISNUMBER(A35)),B35="",C35="",NOT(ISNUMBER(D35)),NOT(ISNUMBER(E35)),NOT(ISNUMBER(F35)),NOT(ISNUMBER(G35)),I35="",J35="",NOT(ISNUMBER(K35)),NOT(ISNUMBER(L35)),AND(N35&lt;&gt;"Podnikateľská",N35&lt;&gt;"Súkromná"),AND(N35="Podnikateľská",H35=""),COUNTIFS('Vodiči'!$C$6:$C$8,C35&amp;"")&lt;&gt;1,COUNTIFS('Vozidlá'!$A$6:$A$6,B35&amp;"",'Vozidlá'!$B$6:$B$6,"&lt;&gt;")&lt;&gt;1,COUNTIFS('Vozidlá'!$A$6:$A$6,B35&amp;"",'Vozidlá'!$C$6:$C$6,"&lt;&gt;")&lt;&gt;1,COUNTIFS('Vozidlá'!$A$6:$A$6,B35&amp;"",'Vozidlá'!$D$6:$D$6,"&lt;&gt;")&lt;&gt;1,COUNTIFS('Vozidlá'!$A$6:$A$6,B35&amp;"",'Vozidlá'!$E$6:$E$6,"&lt;&gt;")&lt;&gt;1,COUNTIFS('Vozidlá'!$A$6:$A$6,B35&amp;"",'Vozidlá'!$K$6:$K$6,"&lt;&gt;")&lt;&gt;1,COUNTIFS('Vozidlá'!$A$6:$A$6,B35&amp;"",'Vozidlá'!$L$6:$L$6,"&lt;&gt;")&lt;&gt;1),"CHYBA",""))</f>
        <v/>
      </c>
      <c r="S35" s="14">
        <f>IF(V35=0,"",IF(N35="Podnikateľská",IF(H35="","",IF(OR(LEN(TRIM(SUBSTITUTE(SUBSTITUTE(H35,".",""),",","")))&lt;12,ISNUMBER(MATCH(TRIM(SUBSTITUTE(SUBSTITUTE(H35,".",""),",","")),'Zoznamy'!$G$2:$G$41,0))),"PREVERIŤ","")),IF(AND(N35="Súkromná",IFERROR(INDEX('Vozidlá'!$O$6:$O$6,MATCH(B35,'Vozidlá'!$A$6:$A$6,0))="áno",FALSE)),"PREVERIŤ","")))</f>
        <v/>
      </c>
      <c r="T35" s="14">
        <f>IF(OR(D35="",E35="",F35="",G35=""),"",IFERROR(IF(OR(F35+G35&lt;D35+E35,D35&lt;DATE(2027,1,1),D35&gt;=DATE(2028,1,1)),"CHYBA",""),"CHYBA"))</f>
        <v/>
      </c>
      <c r="U35" s="14">
        <f>IF(OR(V35=0,A35=""),"",IF(COUNTIFS($A$6:$A$1505,A35&amp;"",$B$6:$B$1505,B35&amp;"")&gt;1,"CHYBA",IF(X35="","",IF(X35=0,"",IFERROR(IF(INDEX($A$1:$A$1505,X35)="","",IF(A35=INDEX($A$1:$A$1505,X35)+1,"","PREVERIŤ")),"PREVERIŤ")))))</f>
        <v/>
      </c>
      <c r="V35" s="14">
        <f>IF(OR(A35&lt;&gt;"",B35&lt;&gt;"",C35&lt;&gt;"",D35&lt;&gt;"",E35&lt;&gt;"",F35&lt;&gt;"",G35&lt;&gt;"",H35&lt;&gt;"",I35&lt;&gt;"",J35&lt;&gt;"",K35&lt;&gt;"",L35&lt;&gt;"",N35&lt;&gt;"",O35&lt;&gt;""),1,0)</f>
        <v/>
      </c>
      <c r="W35" s="14">
        <f>IF(OR(V35=0,B35=""),"",COUNTIFS($B$6:B35,B35&amp;""))</f>
        <v/>
      </c>
      <c r="X35" s="14">
        <f>IF(OR(V35=0,B35=""),"",IF(W35=1,0,SUMIFS($Y$5:Y34,$B$5:B34,B35&amp;"",$W$5:W34,W35-1)))</f>
        <v/>
      </c>
      <c r="Y35" s="14">
        <f>IF(V35=0,"",ROW($A35))</f>
        <v/>
      </c>
    </row>
    <row r="36">
      <c r="A36" s="10" t="n"/>
      <c r="B36" s="10" t="n"/>
      <c r="C36" s="10" t="n"/>
      <c r="D36" s="12" t="n"/>
      <c r="E36" s="18" t="n"/>
      <c r="F36" s="12" t="n"/>
      <c r="G36" s="18" t="n"/>
      <c r="H36" s="10" t="n"/>
      <c r="I36" s="10" t="n"/>
      <c r="J36" s="10" t="n"/>
      <c r="K36" s="13" t="n"/>
      <c r="L36" s="13" t="n"/>
      <c r="M36" s="19">
        <f>IF(OR(K36="",L36=""),"",IF(AND(ISNUMBER(K36),ISNUMBER(L36)),L36-K36,"CHYBA"))</f>
        <v/>
      </c>
      <c r="N36" s="10" t="n"/>
      <c r="O36" s="10" t="n"/>
      <c r="P36" s="14">
        <f>IF(M36="","",IF(ISNUMBER(M36),IF(M36&lt;=0,"CHYBA",""),"CHYBA"))</f>
        <v/>
      </c>
      <c r="Q36" s="14">
        <f>IF(OR(V36=0,B36="",K36=""),"",IFERROR(IF(X36=0,IF(AND(COUNTIFS('Vozidlá'!$A$6:$A$6,B36&amp;"",'Vozidlá'!$L$6:$L$6,"&lt;&gt;")=1,ROUND(K36,1)=ROUND(INDEX('Vozidlá'!$L$6:$L$6,MATCH(B36,'Vozidlá'!$A$6:$A$6,0)),1)),"","CHYBA"),IF(AND(INDEX($L$1:$L$1505,X36)&lt;&gt;"",ROUND(K36,1)=ROUND(INDEX($L$1:$L$1505,X36),1)),"","CHYBA")),"CHYBA"))</f>
        <v/>
      </c>
      <c r="R36" s="14">
        <f>IF(V36=0,"",IF(OR(NOT(ISNUMBER(A36)),B36="",C36="",NOT(ISNUMBER(D36)),NOT(ISNUMBER(E36)),NOT(ISNUMBER(F36)),NOT(ISNUMBER(G36)),I36="",J36="",NOT(ISNUMBER(K36)),NOT(ISNUMBER(L36)),AND(N36&lt;&gt;"Podnikateľská",N36&lt;&gt;"Súkromná"),AND(N36="Podnikateľská",H36=""),COUNTIFS('Vodiči'!$C$6:$C$8,C36&amp;"")&lt;&gt;1,COUNTIFS('Vozidlá'!$A$6:$A$6,B36&amp;"",'Vozidlá'!$B$6:$B$6,"&lt;&gt;")&lt;&gt;1,COUNTIFS('Vozidlá'!$A$6:$A$6,B36&amp;"",'Vozidlá'!$C$6:$C$6,"&lt;&gt;")&lt;&gt;1,COUNTIFS('Vozidlá'!$A$6:$A$6,B36&amp;"",'Vozidlá'!$D$6:$D$6,"&lt;&gt;")&lt;&gt;1,COUNTIFS('Vozidlá'!$A$6:$A$6,B36&amp;"",'Vozidlá'!$E$6:$E$6,"&lt;&gt;")&lt;&gt;1,COUNTIFS('Vozidlá'!$A$6:$A$6,B36&amp;"",'Vozidlá'!$K$6:$K$6,"&lt;&gt;")&lt;&gt;1,COUNTIFS('Vozidlá'!$A$6:$A$6,B36&amp;"",'Vozidlá'!$L$6:$L$6,"&lt;&gt;")&lt;&gt;1),"CHYBA",""))</f>
        <v/>
      </c>
      <c r="S36" s="14">
        <f>IF(V36=0,"",IF(N36="Podnikateľská",IF(H36="","",IF(OR(LEN(TRIM(SUBSTITUTE(SUBSTITUTE(H36,".",""),",","")))&lt;12,ISNUMBER(MATCH(TRIM(SUBSTITUTE(SUBSTITUTE(H36,".",""),",","")),'Zoznamy'!$G$2:$G$41,0))),"PREVERIŤ","")),IF(AND(N36="Súkromná",IFERROR(INDEX('Vozidlá'!$O$6:$O$6,MATCH(B36,'Vozidlá'!$A$6:$A$6,0))="áno",FALSE)),"PREVERIŤ","")))</f>
        <v/>
      </c>
      <c r="T36" s="14">
        <f>IF(OR(D36="",E36="",F36="",G36=""),"",IFERROR(IF(OR(F36+G36&lt;D36+E36,D36&lt;DATE(2027,1,1),D36&gt;=DATE(2028,1,1)),"CHYBA",""),"CHYBA"))</f>
        <v/>
      </c>
      <c r="U36" s="14">
        <f>IF(OR(V36=0,A36=""),"",IF(COUNTIFS($A$6:$A$1505,A36&amp;"",$B$6:$B$1505,B36&amp;"")&gt;1,"CHYBA",IF(X36="","",IF(X36=0,"",IFERROR(IF(INDEX($A$1:$A$1505,X36)="","",IF(A36=INDEX($A$1:$A$1505,X36)+1,"","PREVERIŤ")),"PREVERIŤ")))))</f>
        <v/>
      </c>
      <c r="V36" s="14">
        <f>IF(OR(A36&lt;&gt;"",B36&lt;&gt;"",C36&lt;&gt;"",D36&lt;&gt;"",E36&lt;&gt;"",F36&lt;&gt;"",G36&lt;&gt;"",H36&lt;&gt;"",I36&lt;&gt;"",J36&lt;&gt;"",K36&lt;&gt;"",L36&lt;&gt;"",N36&lt;&gt;"",O36&lt;&gt;""),1,0)</f>
        <v/>
      </c>
      <c r="W36" s="14">
        <f>IF(OR(V36=0,B36=""),"",COUNTIFS($B$6:B36,B36&amp;""))</f>
        <v/>
      </c>
      <c r="X36" s="14">
        <f>IF(OR(V36=0,B36=""),"",IF(W36=1,0,SUMIFS($Y$5:Y35,$B$5:B35,B36&amp;"",$W$5:W35,W36-1)))</f>
        <v/>
      </c>
      <c r="Y36" s="14">
        <f>IF(V36=0,"",ROW($A36))</f>
        <v/>
      </c>
    </row>
    <row r="37">
      <c r="A37" s="10" t="n"/>
      <c r="B37" s="10" t="n"/>
      <c r="C37" s="10" t="n"/>
      <c r="D37" s="12" t="n"/>
      <c r="E37" s="18" t="n"/>
      <c r="F37" s="12" t="n"/>
      <c r="G37" s="18" t="n"/>
      <c r="H37" s="10" t="n"/>
      <c r="I37" s="10" t="n"/>
      <c r="J37" s="10" t="n"/>
      <c r="K37" s="13" t="n"/>
      <c r="L37" s="13" t="n"/>
      <c r="M37" s="19">
        <f>IF(OR(K37="",L37=""),"",IF(AND(ISNUMBER(K37),ISNUMBER(L37)),L37-K37,"CHYBA"))</f>
        <v/>
      </c>
      <c r="N37" s="10" t="n"/>
      <c r="O37" s="10" t="n"/>
      <c r="P37" s="14">
        <f>IF(M37="","",IF(ISNUMBER(M37),IF(M37&lt;=0,"CHYBA",""),"CHYBA"))</f>
        <v/>
      </c>
      <c r="Q37" s="14">
        <f>IF(OR(V37=0,B37="",K37=""),"",IFERROR(IF(X37=0,IF(AND(COUNTIFS('Vozidlá'!$A$6:$A$6,B37&amp;"",'Vozidlá'!$L$6:$L$6,"&lt;&gt;")=1,ROUND(K37,1)=ROUND(INDEX('Vozidlá'!$L$6:$L$6,MATCH(B37,'Vozidlá'!$A$6:$A$6,0)),1)),"","CHYBA"),IF(AND(INDEX($L$1:$L$1505,X37)&lt;&gt;"",ROUND(K37,1)=ROUND(INDEX($L$1:$L$1505,X37),1)),"","CHYBA")),"CHYBA"))</f>
        <v/>
      </c>
      <c r="R37" s="14">
        <f>IF(V37=0,"",IF(OR(NOT(ISNUMBER(A37)),B37="",C37="",NOT(ISNUMBER(D37)),NOT(ISNUMBER(E37)),NOT(ISNUMBER(F37)),NOT(ISNUMBER(G37)),I37="",J37="",NOT(ISNUMBER(K37)),NOT(ISNUMBER(L37)),AND(N37&lt;&gt;"Podnikateľská",N37&lt;&gt;"Súkromná"),AND(N37="Podnikateľská",H37=""),COUNTIFS('Vodiči'!$C$6:$C$8,C37&amp;"")&lt;&gt;1,COUNTIFS('Vozidlá'!$A$6:$A$6,B37&amp;"",'Vozidlá'!$B$6:$B$6,"&lt;&gt;")&lt;&gt;1,COUNTIFS('Vozidlá'!$A$6:$A$6,B37&amp;"",'Vozidlá'!$C$6:$C$6,"&lt;&gt;")&lt;&gt;1,COUNTIFS('Vozidlá'!$A$6:$A$6,B37&amp;"",'Vozidlá'!$D$6:$D$6,"&lt;&gt;")&lt;&gt;1,COUNTIFS('Vozidlá'!$A$6:$A$6,B37&amp;"",'Vozidlá'!$E$6:$E$6,"&lt;&gt;")&lt;&gt;1,COUNTIFS('Vozidlá'!$A$6:$A$6,B37&amp;"",'Vozidlá'!$K$6:$K$6,"&lt;&gt;")&lt;&gt;1,COUNTIFS('Vozidlá'!$A$6:$A$6,B37&amp;"",'Vozidlá'!$L$6:$L$6,"&lt;&gt;")&lt;&gt;1),"CHYBA",""))</f>
        <v/>
      </c>
      <c r="S37" s="14">
        <f>IF(V37=0,"",IF(N37="Podnikateľská",IF(H37="","",IF(OR(LEN(TRIM(SUBSTITUTE(SUBSTITUTE(H37,".",""),",","")))&lt;12,ISNUMBER(MATCH(TRIM(SUBSTITUTE(SUBSTITUTE(H37,".",""),",","")),'Zoznamy'!$G$2:$G$41,0))),"PREVERIŤ","")),IF(AND(N37="Súkromná",IFERROR(INDEX('Vozidlá'!$O$6:$O$6,MATCH(B37,'Vozidlá'!$A$6:$A$6,0))="áno",FALSE)),"PREVERIŤ","")))</f>
        <v/>
      </c>
      <c r="T37" s="14">
        <f>IF(OR(D37="",E37="",F37="",G37=""),"",IFERROR(IF(OR(F37+G37&lt;D37+E37,D37&lt;DATE(2027,1,1),D37&gt;=DATE(2028,1,1)),"CHYBA",""),"CHYBA"))</f>
        <v/>
      </c>
      <c r="U37" s="14">
        <f>IF(OR(V37=0,A37=""),"",IF(COUNTIFS($A$6:$A$1505,A37&amp;"",$B$6:$B$1505,B37&amp;"")&gt;1,"CHYBA",IF(X37="","",IF(X37=0,"",IFERROR(IF(INDEX($A$1:$A$1505,X37)="","",IF(A37=INDEX($A$1:$A$1505,X37)+1,"","PREVERIŤ")),"PREVERIŤ")))))</f>
        <v/>
      </c>
      <c r="V37" s="14">
        <f>IF(OR(A37&lt;&gt;"",B37&lt;&gt;"",C37&lt;&gt;"",D37&lt;&gt;"",E37&lt;&gt;"",F37&lt;&gt;"",G37&lt;&gt;"",H37&lt;&gt;"",I37&lt;&gt;"",J37&lt;&gt;"",K37&lt;&gt;"",L37&lt;&gt;"",N37&lt;&gt;"",O37&lt;&gt;""),1,0)</f>
        <v/>
      </c>
      <c r="W37" s="14">
        <f>IF(OR(V37=0,B37=""),"",COUNTIFS($B$6:B37,B37&amp;""))</f>
        <v/>
      </c>
      <c r="X37" s="14">
        <f>IF(OR(V37=0,B37=""),"",IF(W37=1,0,SUMIFS($Y$5:Y36,$B$5:B36,B37&amp;"",$W$5:W36,W37-1)))</f>
        <v/>
      </c>
      <c r="Y37" s="14">
        <f>IF(V37=0,"",ROW($A37))</f>
        <v/>
      </c>
    </row>
    <row r="38">
      <c r="A38" s="10" t="n"/>
      <c r="B38" s="10" t="n"/>
      <c r="C38" s="10" t="n"/>
      <c r="D38" s="12" t="n"/>
      <c r="E38" s="18" t="n"/>
      <c r="F38" s="12" t="n"/>
      <c r="G38" s="18" t="n"/>
      <c r="H38" s="10" t="n"/>
      <c r="I38" s="10" t="n"/>
      <c r="J38" s="10" t="n"/>
      <c r="K38" s="13" t="n"/>
      <c r="L38" s="13" t="n"/>
      <c r="M38" s="19">
        <f>IF(OR(K38="",L38=""),"",IF(AND(ISNUMBER(K38),ISNUMBER(L38)),L38-K38,"CHYBA"))</f>
        <v/>
      </c>
      <c r="N38" s="10" t="n"/>
      <c r="O38" s="10" t="n"/>
      <c r="P38" s="14">
        <f>IF(M38="","",IF(ISNUMBER(M38),IF(M38&lt;=0,"CHYBA",""),"CHYBA"))</f>
        <v/>
      </c>
      <c r="Q38" s="14">
        <f>IF(OR(V38=0,B38="",K38=""),"",IFERROR(IF(X38=0,IF(AND(COUNTIFS('Vozidlá'!$A$6:$A$6,B38&amp;"",'Vozidlá'!$L$6:$L$6,"&lt;&gt;")=1,ROUND(K38,1)=ROUND(INDEX('Vozidlá'!$L$6:$L$6,MATCH(B38,'Vozidlá'!$A$6:$A$6,0)),1)),"","CHYBA"),IF(AND(INDEX($L$1:$L$1505,X38)&lt;&gt;"",ROUND(K38,1)=ROUND(INDEX($L$1:$L$1505,X38),1)),"","CHYBA")),"CHYBA"))</f>
        <v/>
      </c>
      <c r="R38" s="14">
        <f>IF(V38=0,"",IF(OR(NOT(ISNUMBER(A38)),B38="",C38="",NOT(ISNUMBER(D38)),NOT(ISNUMBER(E38)),NOT(ISNUMBER(F38)),NOT(ISNUMBER(G38)),I38="",J38="",NOT(ISNUMBER(K38)),NOT(ISNUMBER(L38)),AND(N38&lt;&gt;"Podnikateľská",N38&lt;&gt;"Súkromná"),AND(N38="Podnikateľská",H38=""),COUNTIFS('Vodiči'!$C$6:$C$8,C38&amp;"")&lt;&gt;1,COUNTIFS('Vozidlá'!$A$6:$A$6,B38&amp;"",'Vozidlá'!$B$6:$B$6,"&lt;&gt;")&lt;&gt;1,COUNTIFS('Vozidlá'!$A$6:$A$6,B38&amp;"",'Vozidlá'!$C$6:$C$6,"&lt;&gt;")&lt;&gt;1,COUNTIFS('Vozidlá'!$A$6:$A$6,B38&amp;"",'Vozidlá'!$D$6:$D$6,"&lt;&gt;")&lt;&gt;1,COUNTIFS('Vozidlá'!$A$6:$A$6,B38&amp;"",'Vozidlá'!$E$6:$E$6,"&lt;&gt;")&lt;&gt;1,COUNTIFS('Vozidlá'!$A$6:$A$6,B38&amp;"",'Vozidlá'!$K$6:$K$6,"&lt;&gt;")&lt;&gt;1,COUNTIFS('Vozidlá'!$A$6:$A$6,B38&amp;"",'Vozidlá'!$L$6:$L$6,"&lt;&gt;")&lt;&gt;1),"CHYBA",""))</f>
        <v/>
      </c>
      <c r="S38" s="14">
        <f>IF(V38=0,"",IF(N38="Podnikateľská",IF(H38="","",IF(OR(LEN(TRIM(SUBSTITUTE(SUBSTITUTE(H38,".",""),",","")))&lt;12,ISNUMBER(MATCH(TRIM(SUBSTITUTE(SUBSTITUTE(H38,".",""),",","")),'Zoznamy'!$G$2:$G$41,0))),"PREVERIŤ","")),IF(AND(N38="Súkromná",IFERROR(INDEX('Vozidlá'!$O$6:$O$6,MATCH(B38,'Vozidlá'!$A$6:$A$6,0))="áno",FALSE)),"PREVERIŤ","")))</f>
        <v/>
      </c>
      <c r="T38" s="14">
        <f>IF(OR(D38="",E38="",F38="",G38=""),"",IFERROR(IF(OR(F38+G38&lt;D38+E38,D38&lt;DATE(2027,1,1),D38&gt;=DATE(2028,1,1)),"CHYBA",""),"CHYBA"))</f>
        <v/>
      </c>
      <c r="U38" s="14">
        <f>IF(OR(V38=0,A38=""),"",IF(COUNTIFS($A$6:$A$1505,A38&amp;"",$B$6:$B$1505,B38&amp;"")&gt;1,"CHYBA",IF(X38="","",IF(X38=0,"",IFERROR(IF(INDEX($A$1:$A$1505,X38)="","",IF(A38=INDEX($A$1:$A$1505,X38)+1,"","PREVERIŤ")),"PREVERIŤ")))))</f>
        <v/>
      </c>
      <c r="V38" s="14">
        <f>IF(OR(A38&lt;&gt;"",B38&lt;&gt;"",C38&lt;&gt;"",D38&lt;&gt;"",E38&lt;&gt;"",F38&lt;&gt;"",G38&lt;&gt;"",H38&lt;&gt;"",I38&lt;&gt;"",J38&lt;&gt;"",K38&lt;&gt;"",L38&lt;&gt;"",N38&lt;&gt;"",O38&lt;&gt;""),1,0)</f>
        <v/>
      </c>
      <c r="W38" s="14">
        <f>IF(OR(V38=0,B38=""),"",COUNTIFS($B$6:B38,B38&amp;""))</f>
        <v/>
      </c>
      <c r="X38" s="14">
        <f>IF(OR(V38=0,B38=""),"",IF(W38=1,0,SUMIFS($Y$5:Y37,$B$5:B37,B38&amp;"",$W$5:W37,W38-1)))</f>
        <v/>
      </c>
      <c r="Y38" s="14">
        <f>IF(V38=0,"",ROW($A38))</f>
        <v/>
      </c>
    </row>
    <row r="39">
      <c r="A39" s="10" t="n"/>
      <c r="B39" s="10" t="n"/>
      <c r="C39" s="10" t="n"/>
      <c r="D39" s="12" t="n"/>
      <c r="E39" s="18" t="n"/>
      <c r="F39" s="12" t="n"/>
      <c r="G39" s="18" t="n"/>
      <c r="H39" s="10" t="n"/>
      <c r="I39" s="10" t="n"/>
      <c r="J39" s="10" t="n"/>
      <c r="K39" s="13" t="n"/>
      <c r="L39" s="13" t="n"/>
      <c r="M39" s="19">
        <f>IF(OR(K39="",L39=""),"",IF(AND(ISNUMBER(K39),ISNUMBER(L39)),L39-K39,"CHYBA"))</f>
        <v/>
      </c>
      <c r="N39" s="10" t="n"/>
      <c r="O39" s="10" t="n"/>
      <c r="P39" s="14">
        <f>IF(M39="","",IF(ISNUMBER(M39),IF(M39&lt;=0,"CHYBA",""),"CHYBA"))</f>
        <v/>
      </c>
      <c r="Q39" s="14">
        <f>IF(OR(V39=0,B39="",K39=""),"",IFERROR(IF(X39=0,IF(AND(COUNTIFS('Vozidlá'!$A$6:$A$6,B39&amp;"",'Vozidlá'!$L$6:$L$6,"&lt;&gt;")=1,ROUND(K39,1)=ROUND(INDEX('Vozidlá'!$L$6:$L$6,MATCH(B39,'Vozidlá'!$A$6:$A$6,0)),1)),"","CHYBA"),IF(AND(INDEX($L$1:$L$1505,X39)&lt;&gt;"",ROUND(K39,1)=ROUND(INDEX($L$1:$L$1505,X39),1)),"","CHYBA")),"CHYBA"))</f>
        <v/>
      </c>
      <c r="R39" s="14">
        <f>IF(V39=0,"",IF(OR(NOT(ISNUMBER(A39)),B39="",C39="",NOT(ISNUMBER(D39)),NOT(ISNUMBER(E39)),NOT(ISNUMBER(F39)),NOT(ISNUMBER(G39)),I39="",J39="",NOT(ISNUMBER(K39)),NOT(ISNUMBER(L39)),AND(N39&lt;&gt;"Podnikateľská",N39&lt;&gt;"Súkromná"),AND(N39="Podnikateľská",H39=""),COUNTIFS('Vodiči'!$C$6:$C$8,C39&amp;"")&lt;&gt;1,COUNTIFS('Vozidlá'!$A$6:$A$6,B39&amp;"",'Vozidlá'!$B$6:$B$6,"&lt;&gt;")&lt;&gt;1,COUNTIFS('Vozidlá'!$A$6:$A$6,B39&amp;"",'Vozidlá'!$C$6:$C$6,"&lt;&gt;")&lt;&gt;1,COUNTIFS('Vozidlá'!$A$6:$A$6,B39&amp;"",'Vozidlá'!$D$6:$D$6,"&lt;&gt;")&lt;&gt;1,COUNTIFS('Vozidlá'!$A$6:$A$6,B39&amp;"",'Vozidlá'!$E$6:$E$6,"&lt;&gt;")&lt;&gt;1,COUNTIFS('Vozidlá'!$A$6:$A$6,B39&amp;"",'Vozidlá'!$K$6:$K$6,"&lt;&gt;")&lt;&gt;1,COUNTIFS('Vozidlá'!$A$6:$A$6,B39&amp;"",'Vozidlá'!$L$6:$L$6,"&lt;&gt;")&lt;&gt;1),"CHYBA",""))</f>
        <v/>
      </c>
      <c r="S39" s="14">
        <f>IF(V39=0,"",IF(N39="Podnikateľská",IF(H39="","",IF(OR(LEN(TRIM(SUBSTITUTE(SUBSTITUTE(H39,".",""),",","")))&lt;12,ISNUMBER(MATCH(TRIM(SUBSTITUTE(SUBSTITUTE(H39,".",""),",","")),'Zoznamy'!$G$2:$G$41,0))),"PREVERIŤ","")),IF(AND(N39="Súkromná",IFERROR(INDEX('Vozidlá'!$O$6:$O$6,MATCH(B39,'Vozidlá'!$A$6:$A$6,0))="áno",FALSE)),"PREVERIŤ","")))</f>
        <v/>
      </c>
      <c r="T39" s="14">
        <f>IF(OR(D39="",E39="",F39="",G39=""),"",IFERROR(IF(OR(F39+G39&lt;D39+E39,D39&lt;DATE(2027,1,1),D39&gt;=DATE(2028,1,1)),"CHYBA",""),"CHYBA"))</f>
        <v/>
      </c>
      <c r="U39" s="14">
        <f>IF(OR(V39=0,A39=""),"",IF(COUNTIFS($A$6:$A$1505,A39&amp;"",$B$6:$B$1505,B39&amp;"")&gt;1,"CHYBA",IF(X39="","",IF(X39=0,"",IFERROR(IF(INDEX($A$1:$A$1505,X39)="","",IF(A39=INDEX($A$1:$A$1505,X39)+1,"","PREVERIŤ")),"PREVERIŤ")))))</f>
        <v/>
      </c>
      <c r="V39" s="14">
        <f>IF(OR(A39&lt;&gt;"",B39&lt;&gt;"",C39&lt;&gt;"",D39&lt;&gt;"",E39&lt;&gt;"",F39&lt;&gt;"",G39&lt;&gt;"",H39&lt;&gt;"",I39&lt;&gt;"",J39&lt;&gt;"",K39&lt;&gt;"",L39&lt;&gt;"",N39&lt;&gt;"",O39&lt;&gt;""),1,0)</f>
        <v/>
      </c>
      <c r="W39" s="14">
        <f>IF(OR(V39=0,B39=""),"",COUNTIFS($B$6:B39,B39&amp;""))</f>
        <v/>
      </c>
      <c r="X39" s="14">
        <f>IF(OR(V39=0,B39=""),"",IF(W39=1,0,SUMIFS($Y$5:Y38,$B$5:B38,B39&amp;"",$W$5:W38,W39-1)))</f>
        <v/>
      </c>
      <c r="Y39" s="14">
        <f>IF(V39=0,"",ROW($A39))</f>
        <v/>
      </c>
    </row>
    <row r="40">
      <c r="A40" s="10" t="n"/>
      <c r="B40" s="10" t="n"/>
      <c r="C40" s="10" t="n"/>
      <c r="D40" s="12" t="n"/>
      <c r="E40" s="18" t="n"/>
      <c r="F40" s="12" t="n"/>
      <c r="G40" s="18" t="n"/>
      <c r="H40" s="10" t="n"/>
      <c r="I40" s="10" t="n"/>
      <c r="J40" s="10" t="n"/>
      <c r="K40" s="13" t="n"/>
      <c r="L40" s="13" t="n"/>
      <c r="M40" s="19">
        <f>IF(OR(K40="",L40=""),"",IF(AND(ISNUMBER(K40),ISNUMBER(L40)),L40-K40,"CHYBA"))</f>
        <v/>
      </c>
      <c r="N40" s="10" t="n"/>
      <c r="O40" s="10" t="n"/>
      <c r="P40" s="14">
        <f>IF(M40="","",IF(ISNUMBER(M40),IF(M40&lt;=0,"CHYBA",""),"CHYBA"))</f>
        <v/>
      </c>
      <c r="Q40" s="14">
        <f>IF(OR(V40=0,B40="",K40=""),"",IFERROR(IF(X40=0,IF(AND(COUNTIFS('Vozidlá'!$A$6:$A$6,B40&amp;"",'Vozidlá'!$L$6:$L$6,"&lt;&gt;")=1,ROUND(K40,1)=ROUND(INDEX('Vozidlá'!$L$6:$L$6,MATCH(B40,'Vozidlá'!$A$6:$A$6,0)),1)),"","CHYBA"),IF(AND(INDEX($L$1:$L$1505,X40)&lt;&gt;"",ROUND(K40,1)=ROUND(INDEX($L$1:$L$1505,X40),1)),"","CHYBA")),"CHYBA"))</f>
        <v/>
      </c>
      <c r="R40" s="14">
        <f>IF(V40=0,"",IF(OR(NOT(ISNUMBER(A40)),B40="",C40="",NOT(ISNUMBER(D40)),NOT(ISNUMBER(E40)),NOT(ISNUMBER(F40)),NOT(ISNUMBER(G40)),I40="",J40="",NOT(ISNUMBER(K40)),NOT(ISNUMBER(L40)),AND(N40&lt;&gt;"Podnikateľská",N40&lt;&gt;"Súkromná"),AND(N40="Podnikateľská",H40=""),COUNTIFS('Vodiči'!$C$6:$C$8,C40&amp;"")&lt;&gt;1,COUNTIFS('Vozidlá'!$A$6:$A$6,B40&amp;"",'Vozidlá'!$B$6:$B$6,"&lt;&gt;")&lt;&gt;1,COUNTIFS('Vozidlá'!$A$6:$A$6,B40&amp;"",'Vozidlá'!$C$6:$C$6,"&lt;&gt;")&lt;&gt;1,COUNTIFS('Vozidlá'!$A$6:$A$6,B40&amp;"",'Vozidlá'!$D$6:$D$6,"&lt;&gt;")&lt;&gt;1,COUNTIFS('Vozidlá'!$A$6:$A$6,B40&amp;"",'Vozidlá'!$E$6:$E$6,"&lt;&gt;")&lt;&gt;1,COUNTIFS('Vozidlá'!$A$6:$A$6,B40&amp;"",'Vozidlá'!$K$6:$K$6,"&lt;&gt;")&lt;&gt;1,COUNTIFS('Vozidlá'!$A$6:$A$6,B40&amp;"",'Vozidlá'!$L$6:$L$6,"&lt;&gt;")&lt;&gt;1),"CHYBA",""))</f>
        <v/>
      </c>
      <c r="S40" s="14">
        <f>IF(V40=0,"",IF(N40="Podnikateľská",IF(H40="","",IF(OR(LEN(TRIM(SUBSTITUTE(SUBSTITUTE(H40,".",""),",","")))&lt;12,ISNUMBER(MATCH(TRIM(SUBSTITUTE(SUBSTITUTE(H40,".",""),",","")),'Zoznamy'!$G$2:$G$41,0))),"PREVERIŤ","")),IF(AND(N40="Súkromná",IFERROR(INDEX('Vozidlá'!$O$6:$O$6,MATCH(B40,'Vozidlá'!$A$6:$A$6,0))="áno",FALSE)),"PREVERIŤ","")))</f>
        <v/>
      </c>
      <c r="T40" s="14">
        <f>IF(OR(D40="",E40="",F40="",G40=""),"",IFERROR(IF(OR(F40+G40&lt;D40+E40,D40&lt;DATE(2027,1,1),D40&gt;=DATE(2028,1,1)),"CHYBA",""),"CHYBA"))</f>
        <v/>
      </c>
      <c r="U40" s="14">
        <f>IF(OR(V40=0,A40=""),"",IF(COUNTIFS($A$6:$A$1505,A40&amp;"",$B$6:$B$1505,B40&amp;"")&gt;1,"CHYBA",IF(X40="","",IF(X40=0,"",IFERROR(IF(INDEX($A$1:$A$1505,X40)="","",IF(A40=INDEX($A$1:$A$1505,X40)+1,"","PREVERIŤ")),"PREVERIŤ")))))</f>
        <v/>
      </c>
      <c r="V40" s="14">
        <f>IF(OR(A40&lt;&gt;"",B40&lt;&gt;"",C40&lt;&gt;"",D40&lt;&gt;"",E40&lt;&gt;"",F40&lt;&gt;"",G40&lt;&gt;"",H40&lt;&gt;"",I40&lt;&gt;"",J40&lt;&gt;"",K40&lt;&gt;"",L40&lt;&gt;"",N40&lt;&gt;"",O40&lt;&gt;""),1,0)</f>
        <v/>
      </c>
      <c r="W40" s="14">
        <f>IF(OR(V40=0,B40=""),"",COUNTIFS($B$6:B40,B40&amp;""))</f>
        <v/>
      </c>
      <c r="X40" s="14">
        <f>IF(OR(V40=0,B40=""),"",IF(W40=1,0,SUMIFS($Y$5:Y39,$B$5:B39,B40&amp;"",$W$5:W39,W40-1)))</f>
        <v/>
      </c>
      <c r="Y40" s="14">
        <f>IF(V40=0,"",ROW($A40))</f>
        <v/>
      </c>
    </row>
    <row r="41">
      <c r="A41" s="10" t="n"/>
      <c r="B41" s="10" t="n"/>
      <c r="C41" s="10" t="n"/>
      <c r="D41" s="12" t="n"/>
      <c r="E41" s="18" t="n"/>
      <c r="F41" s="12" t="n"/>
      <c r="G41" s="18" t="n"/>
      <c r="H41" s="10" t="n"/>
      <c r="I41" s="10" t="n"/>
      <c r="J41" s="10" t="n"/>
      <c r="K41" s="13" t="n"/>
      <c r="L41" s="13" t="n"/>
      <c r="M41" s="19">
        <f>IF(OR(K41="",L41=""),"",IF(AND(ISNUMBER(K41),ISNUMBER(L41)),L41-K41,"CHYBA"))</f>
        <v/>
      </c>
      <c r="N41" s="10" t="n"/>
      <c r="O41" s="10" t="n"/>
      <c r="P41" s="14">
        <f>IF(M41="","",IF(ISNUMBER(M41),IF(M41&lt;=0,"CHYBA",""),"CHYBA"))</f>
        <v/>
      </c>
      <c r="Q41" s="14">
        <f>IF(OR(V41=0,B41="",K41=""),"",IFERROR(IF(X41=0,IF(AND(COUNTIFS('Vozidlá'!$A$6:$A$6,B41&amp;"",'Vozidlá'!$L$6:$L$6,"&lt;&gt;")=1,ROUND(K41,1)=ROUND(INDEX('Vozidlá'!$L$6:$L$6,MATCH(B41,'Vozidlá'!$A$6:$A$6,0)),1)),"","CHYBA"),IF(AND(INDEX($L$1:$L$1505,X41)&lt;&gt;"",ROUND(K41,1)=ROUND(INDEX($L$1:$L$1505,X41),1)),"","CHYBA")),"CHYBA"))</f>
        <v/>
      </c>
      <c r="R41" s="14">
        <f>IF(V41=0,"",IF(OR(NOT(ISNUMBER(A41)),B41="",C41="",NOT(ISNUMBER(D41)),NOT(ISNUMBER(E41)),NOT(ISNUMBER(F41)),NOT(ISNUMBER(G41)),I41="",J41="",NOT(ISNUMBER(K41)),NOT(ISNUMBER(L41)),AND(N41&lt;&gt;"Podnikateľská",N41&lt;&gt;"Súkromná"),AND(N41="Podnikateľská",H41=""),COUNTIFS('Vodiči'!$C$6:$C$8,C41&amp;"")&lt;&gt;1,COUNTIFS('Vozidlá'!$A$6:$A$6,B41&amp;"",'Vozidlá'!$B$6:$B$6,"&lt;&gt;")&lt;&gt;1,COUNTIFS('Vozidlá'!$A$6:$A$6,B41&amp;"",'Vozidlá'!$C$6:$C$6,"&lt;&gt;")&lt;&gt;1,COUNTIFS('Vozidlá'!$A$6:$A$6,B41&amp;"",'Vozidlá'!$D$6:$D$6,"&lt;&gt;")&lt;&gt;1,COUNTIFS('Vozidlá'!$A$6:$A$6,B41&amp;"",'Vozidlá'!$E$6:$E$6,"&lt;&gt;")&lt;&gt;1,COUNTIFS('Vozidlá'!$A$6:$A$6,B41&amp;"",'Vozidlá'!$K$6:$K$6,"&lt;&gt;")&lt;&gt;1,COUNTIFS('Vozidlá'!$A$6:$A$6,B41&amp;"",'Vozidlá'!$L$6:$L$6,"&lt;&gt;")&lt;&gt;1),"CHYBA",""))</f>
        <v/>
      </c>
      <c r="S41" s="14">
        <f>IF(V41=0,"",IF(N41="Podnikateľská",IF(H41="","",IF(OR(LEN(TRIM(SUBSTITUTE(SUBSTITUTE(H41,".",""),",","")))&lt;12,ISNUMBER(MATCH(TRIM(SUBSTITUTE(SUBSTITUTE(H41,".",""),",","")),'Zoznamy'!$G$2:$G$41,0))),"PREVERIŤ","")),IF(AND(N41="Súkromná",IFERROR(INDEX('Vozidlá'!$O$6:$O$6,MATCH(B41,'Vozidlá'!$A$6:$A$6,0))="áno",FALSE)),"PREVERIŤ","")))</f>
        <v/>
      </c>
      <c r="T41" s="14">
        <f>IF(OR(D41="",E41="",F41="",G41=""),"",IFERROR(IF(OR(F41+G41&lt;D41+E41,D41&lt;DATE(2027,1,1),D41&gt;=DATE(2028,1,1)),"CHYBA",""),"CHYBA"))</f>
        <v/>
      </c>
      <c r="U41" s="14">
        <f>IF(OR(V41=0,A41=""),"",IF(COUNTIFS($A$6:$A$1505,A41&amp;"",$B$6:$B$1505,B41&amp;"")&gt;1,"CHYBA",IF(X41="","",IF(X41=0,"",IFERROR(IF(INDEX($A$1:$A$1505,X41)="","",IF(A41=INDEX($A$1:$A$1505,X41)+1,"","PREVERIŤ")),"PREVERIŤ")))))</f>
        <v/>
      </c>
      <c r="V41" s="14">
        <f>IF(OR(A41&lt;&gt;"",B41&lt;&gt;"",C41&lt;&gt;"",D41&lt;&gt;"",E41&lt;&gt;"",F41&lt;&gt;"",G41&lt;&gt;"",H41&lt;&gt;"",I41&lt;&gt;"",J41&lt;&gt;"",K41&lt;&gt;"",L41&lt;&gt;"",N41&lt;&gt;"",O41&lt;&gt;""),1,0)</f>
        <v/>
      </c>
      <c r="W41" s="14">
        <f>IF(OR(V41=0,B41=""),"",COUNTIFS($B$6:B41,B41&amp;""))</f>
        <v/>
      </c>
      <c r="X41" s="14">
        <f>IF(OR(V41=0,B41=""),"",IF(W41=1,0,SUMIFS($Y$5:Y40,$B$5:B40,B41&amp;"",$W$5:W40,W41-1)))</f>
        <v/>
      </c>
      <c r="Y41" s="14">
        <f>IF(V41=0,"",ROW($A41))</f>
        <v/>
      </c>
    </row>
    <row r="42">
      <c r="A42" s="10" t="n"/>
      <c r="B42" s="10" t="n"/>
      <c r="C42" s="10" t="n"/>
      <c r="D42" s="12" t="n"/>
      <c r="E42" s="18" t="n"/>
      <c r="F42" s="12" t="n"/>
      <c r="G42" s="18" t="n"/>
      <c r="H42" s="10" t="n"/>
      <c r="I42" s="10" t="n"/>
      <c r="J42" s="10" t="n"/>
      <c r="K42" s="13" t="n"/>
      <c r="L42" s="13" t="n"/>
      <c r="M42" s="19">
        <f>IF(OR(K42="",L42=""),"",IF(AND(ISNUMBER(K42),ISNUMBER(L42)),L42-K42,"CHYBA"))</f>
        <v/>
      </c>
      <c r="N42" s="10" t="n"/>
      <c r="O42" s="10" t="n"/>
      <c r="P42" s="14">
        <f>IF(M42="","",IF(ISNUMBER(M42),IF(M42&lt;=0,"CHYBA",""),"CHYBA"))</f>
        <v/>
      </c>
      <c r="Q42" s="14">
        <f>IF(OR(V42=0,B42="",K42=""),"",IFERROR(IF(X42=0,IF(AND(COUNTIFS('Vozidlá'!$A$6:$A$6,B42&amp;"",'Vozidlá'!$L$6:$L$6,"&lt;&gt;")=1,ROUND(K42,1)=ROUND(INDEX('Vozidlá'!$L$6:$L$6,MATCH(B42,'Vozidlá'!$A$6:$A$6,0)),1)),"","CHYBA"),IF(AND(INDEX($L$1:$L$1505,X42)&lt;&gt;"",ROUND(K42,1)=ROUND(INDEX($L$1:$L$1505,X42),1)),"","CHYBA")),"CHYBA"))</f>
        <v/>
      </c>
      <c r="R42" s="14">
        <f>IF(V42=0,"",IF(OR(NOT(ISNUMBER(A42)),B42="",C42="",NOT(ISNUMBER(D42)),NOT(ISNUMBER(E42)),NOT(ISNUMBER(F42)),NOT(ISNUMBER(G42)),I42="",J42="",NOT(ISNUMBER(K42)),NOT(ISNUMBER(L42)),AND(N42&lt;&gt;"Podnikateľská",N42&lt;&gt;"Súkromná"),AND(N42="Podnikateľská",H42=""),COUNTIFS('Vodiči'!$C$6:$C$8,C42&amp;"")&lt;&gt;1,COUNTIFS('Vozidlá'!$A$6:$A$6,B42&amp;"",'Vozidlá'!$B$6:$B$6,"&lt;&gt;")&lt;&gt;1,COUNTIFS('Vozidlá'!$A$6:$A$6,B42&amp;"",'Vozidlá'!$C$6:$C$6,"&lt;&gt;")&lt;&gt;1,COUNTIFS('Vozidlá'!$A$6:$A$6,B42&amp;"",'Vozidlá'!$D$6:$D$6,"&lt;&gt;")&lt;&gt;1,COUNTIFS('Vozidlá'!$A$6:$A$6,B42&amp;"",'Vozidlá'!$E$6:$E$6,"&lt;&gt;")&lt;&gt;1,COUNTIFS('Vozidlá'!$A$6:$A$6,B42&amp;"",'Vozidlá'!$K$6:$K$6,"&lt;&gt;")&lt;&gt;1,COUNTIFS('Vozidlá'!$A$6:$A$6,B42&amp;"",'Vozidlá'!$L$6:$L$6,"&lt;&gt;")&lt;&gt;1),"CHYBA",""))</f>
        <v/>
      </c>
      <c r="S42" s="14">
        <f>IF(V42=0,"",IF(N42="Podnikateľská",IF(H42="","",IF(OR(LEN(TRIM(SUBSTITUTE(SUBSTITUTE(H42,".",""),",","")))&lt;12,ISNUMBER(MATCH(TRIM(SUBSTITUTE(SUBSTITUTE(H42,".",""),",","")),'Zoznamy'!$G$2:$G$41,0))),"PREVERIŤ","")),IF(AND(N42="Súkromná",IFERROR(INDEX('Vozidlá'!$O$6:$O$6,MATCH(B42,'Vozidlá'!$A$6:$A$6,0))="áno",FALSE)),"PREVERIŤ","")))</f>
        <v/>
      </c>
      <c r="T42" s="14">
        <f>IF(OR(D42="",E42="",F42="",G42=""),"",IFERROR(IF(OR(F42+G42&lt;D42+E42,D42&lt;DATE(2027,1,1),D42&gt;=DATE(2028,1,1)),"CHYBA",""),"CHYBA"))</f>
        <v/>
      </c>
      <c r="U42" s="14">
        <f>IF(OR(V42=0,A42=""),"",IF(COUNTIFS($A$6:$A$1505,A42&amp;"",$B$6:$B$1505,B42&amp;"")&gt;1,"CHYBA",IF(X42="","",IF(X42=0,"",IFERROR(IF(INDEX($A$1:$A$1505,X42)="","",IF(A42=INDEX($A$1:$A$1505,X42)+1,"","PREVERIŤ")),"PREVERIŤ")))))</f>
        <v/>
      </c>
      <c r="V42" s="14">
        <f>IF(OR(A42&lt;&gt;"",B42&lt;&gt;"",C42&lt;&gt;"",D42&lt;&gt;"",E42&lt;&gt;"",F42&lt;&gt;"",G42&lt;&gt;"",H42&lt;&gt;"",I42&lt;&gt;"",J42&lt;&gt;"",K42&lt;&gt;"",L42&lt;&gt;"",N42&lt;&gt;"",O42&lt;&gt;""),1,0)</f>
        <v/>
      </c>
      <c r="W42" s="14">
        <f>IF(OR(V42=0,B42=""),"",COUNTIFS($B$6:B42,B42&amp;""))</f>
        <v/>
      </c>
      <c r="X42" s="14">
        <f>IF(OR(V42=0,B42=""),"",IF(W42=1,0,SUMIFS($Y$5:Y41,$B$5:B41,B42&amp;"",$W$5:W41,W42-1)))</f>
        <v/>
      </c>
      <c r="Y42" s="14">
        <f>IF(V42=0,"",ROW($A42))</f>
        <v/>
      </c>
    </row>
    <row r="43">
      <c r="A43" s="10" t="n"/>
      <c r="B43" s="10" t="n"/>
      <c r="C43" s="10" t="n"/>
      <c r="D43" s="12" t="n"/>
      <c r="E43" s="18" t="n"/>
      <c r="F43" s="12" t="n"/>
      <c r="G43" s="18" t="n"/>
      <c r="H43" s="10" t="n"/>
      <c r="I43" s="10" t="n"/>
      <c r="J43" s="10" t="n"/>
      <c r="K43" s="13" t="n"/>
      <c r="L43" s="13" t="n"/>
      <c r="M43" s="19">
        <f>IF(OR(K43="",L43=""),"",IF(AND(ISNUMBER(K43),ISNUMBER(L43)),L43-K43,"CHYBA"))</f>
        <v/>
      </c>
      <c r="N43" s="10" t="n"/>
      <c r="O43" s="10" t="n"/>
      <c r="P43" s="14">
        <f>IF(M43="","",IF(ISNUMBER(M43),IF(M43&lt;=0,"CHYBA",""),"CHYBA"))</f>
        <v/>
      </c>
      <c r="Q43" s="14">
        <f>IF(OR(V43=0,B43="",K43=""),"",IFERROR(IF(X43=0,IF(AND(COUNTIFS('Vozidlá'!$A$6:$A$6,B43&amp;"",'Vozidlá'!$L$6:$L$6,"&lt;&gt;")=1,ROUND(K43,1)=ROUND(INDEX('Vozidlá'!$L$6:$L$6,MATCH(B43,'Vozidlá'!$A$6:$A$6,0)),1)),"","CHYBA"),IF(AND(INDEX($L$1:$L$1505,X43)&lt;&gt;"",ROUND(K43,1)=ROUND(INDEX($L$1:$L$1505,X43),1)),"","CHYBA")),"CHYBA"))</f>
        <v/>
      </c>
      <c r="R43" s="14">
        <f>IF(V43=0,"",IF(OR(NOT(ISNUMBER(A43)),B43="",C43="",NOT(ISNUMBER(D43)),NOT(ISNUMBER(E43)),NOT(ISNUMBER(F43)),NOT(ISNUMBER(G43)),I43="",J43="",NOT(ISNUMBER(K43)),NOT(ISNUMBER(L43)),AND(N43&lt;&gt;"Podnikateľská",N43&lt;&gt;"Súkromná"),AND(N43="Podnikateľská",H43=""),COUNTIFS('Vodiči'!$C$6:$C$8,C43&amp;"")&lt;&gt;1,COUNTIFS('Vozidlá'!$A$6:$A$6,B43&amp;"",'Vozidlá'!$B$6:$B$6,"&lt;&gt;")&lt;&gt;1,COUNTIFS('Vozidlá'!$A$6:$A$6,B43&amp;"",'Vozidlá'!$C$6:$C$6,"&lt;&gt;")&lt;&gt;1,COUNTIFS('Vozidlá'!$A$6:$A$6,B43&amp;"",'Vozidlá'!$D$6:$D$6,"&lt;&gt;")&lt;&gt;1,COUNTIFS('Vozidlá'!$A$6:$A$6,B43&amp;"",'Vozidlá'!$E$6:$E$6,"&lt;&gt;")&lt;&gt;1,COUNTIFS('Vozidlá'!$A$6:$A$6,B43&amp;"",'Vozidlá'!$K$6:$K$6,"&lt;&gt;")&lt;&gt;1,COUNTIFS('Vozidlá'!$A$6:$A$6,B43&amp;"",'Vozidlá'!$L$6:$L$6,"&lt;&gt;")&lt;&gt;1),"CHYBA",""))</f>
        <v/>
      </c>
      <c r="S43" s="14">
        <f>IF(V43=0,"",IF(N43="Podnikateľská",IF(H43="","",IF(OR(LEN(TRIM(SUBSTITUTE(SUBSTITUTE(H43,".",""),",","")))&lt;12,ISNUMBER(MATCH(TRIM(SUBSTITUTE(SUBSTITUTE(H43,".",""),",","")),'Zoznamy'!$G$2:$G$41,0))),"PREVERIŤ","")),IF(AND(N43="Súkromná",IFERROR(INDEX('Vozidlá'!$O$6:$O$6,MATCH(B43,'Vozidlá'!$A$6:$A$6,0))="áno",FALSE)),"PREVERIŤ","")))</f>
        <v/>
      </c>
      <c r="T43" s="14">
        <f>IF(OR(D43="",E43="",F43="",G43=""),"",IFERROR(IF(OR(F43+G43&lt;D43+E43,D43&lt;DATE(2027,1,1),D43&gt;=DATE(2028,1,1)),"CHYBA",""),"CHYBA"))</f>
        <v/>
      </c>
      <c r="U43" s="14">
        <f>IF(OR(V43=0,A43=""),"",IF(COUNTIFS($A$6:$A$1505,A43&amp;"",$B$6:$B$1505,B43&amp;"")&gt;1,"CHYBA",IF(X43="","",IF(X43=0,"",IFERROR(IF(INDEX($A$1:$A$1505,X43)="","",IF(A43=INDEX($A$1:$A$1505,X43)+1,"","PREVERIŤ")),"PREVERIŤ")))))</f>
        <v/>
      </c>
      <c r="V43" s="14">
        <f>IF(OR(A43&lt;&gt;"",B43&lt;&gt;"",C43&lt;&gt;"",D43&lt;&gt;"",E43&lt;&gt;"",F43&lt;&gt;"",G43&lt;&gt;"",H43&lt;&gt;"",I43&lt;&gt;"",J43&lt;&gt;"",K43&lt;&gt;"",L43&lt;&gt;"",N43&lt;&gt;"",O43&lt;&gt;""),1,0)</f>
        <v/>
      </c>
      <c r="W43" s="14">
        <f>IF(OR(V43=0,B43=""),"",COUNTIFS($B$6:B43,B43&amp;""))</f>
        <v/>
      </c>
      <c r="X43" s="14">
        <f>IF(OR(V43=0,B43=""),"",IF(W43=1,0,SUMIFS($Y$5:Y42,$B$5:B42,B43&amp;"",$W$5:W42,W43-1)))</f>
        <v/>
      </c>
      <c r="Y43" s="14">
        <f>IF(V43=0,"",ROW($A43))</f>
        <v/>
      </c>
    </row>
    <row r="44">
      <c r="A44" s="10" t="n"/>
      <c r="B44" s="10" t="n"/>
      <c r="C44" s="10" t="n"/>
      <c r="D44" s="12" t="n"/>
      <c r="E44" s="18" t="n"/>
      <c r="F44" s="12" t="n"/>
      <c r="G44" s="18" t="n"/>
      <c r="H44" s="10" t="n"/>
      <c r="I44" s="10" t="n"/>
      <c r="J44" s="10" t="n"/>
      <c r="K44" s="13" t="n"/>
      <c r="L44" s="13" t="n"/>
      <c r="M44" s="19">
        <f>IF(OR(K44="",L44=""),"",IF(AND(ISNUMBER(K44),ISNUMBER(L44)),L44-K44,"CHYBA"))</f>
        <v/>
      </c>
      <c r="N44" s="10" t="n"/>
      <c r="O44" s="10" t="n"/>
      <c r="P44" s="14">
        <f>IF(M44="","",IF(ISNUMBER(M44),IF(M44&lt;=0,"CHYBA",""),"CHYBA"))</f>
        <v/>
      </c>
      <c r="Q44" s="14">
        <f>IF(OR(V44=0,B44="",K44=""),"",IFERROR(IF(X44=0,IF(AND(COUNTIFS('Vozidlá'!$A$6:$A$6,B44&amp;"",'Vozidlá'!$L$6:$L$6,"&lt;&gt;")=1,ROUND(K44,1)=ROUND(INDEX('Vozidlá'!$L$6:$L$6,MATCH(B44,'Vozidlá'!$A$6:$A$6,0)),1)),"","CHYBA"),IF(AND(INDEX($L$1:$L$1505,X44)&lt;&gt;"",ROUND(K44,1)=ROUND(INDEX($L$1:$L$1505,X44),1)),"","CHYBA")),"CHYBA"))</f>
        <v/>
      </c>
      <c r="R44" s="14">
        <f>IF(V44=0,"",IF(OR(NOT(ISNUMBER(A44)),B44="",C44="",NOT(ISNUMBER(D44)),NOT(ISNUMBER(E44)),NOT(ISNUMBER(F44)),NOT(ISNUMBER(G44)),I44="",J44="",NOT(ISNUMBER(K44)),NOT(ISNUMBER(L44)),AND(N44&lt;&gt;"Podnikateľská",N44&lt;&gt;"Súkromná"),AND(N44="Podnikateľská",H44=""),COUNTIFS('Vodiči'!$C$6:$C$8,C44&amp;"")&lt;&gt;1,COUNTIFS('Vozidlá'!$A$6:$A$6,B44&amp;"",'Vozidlá'!$B$6:$B$6,"&lt;&gt;")&lt;&gt;1,COUNTIFS('Vozidlá'!$A$6:$A$6,B44&amp;"",'Vozidlá'!$C$6:$C$6,"&lt;&gt;")&lt;&gt;1,COUNTIFS('Vozidlá'!$A$6:$A$6,B44&amp;"",'Vozidlá'!$D$6:$D$6,"&lt;&gt;")&lt;&gt;1,COUNTIFS('Vozidlá'!$A$6:$A$6,B44&amp;"",'Vozidlá'!$E$6:$E$6,"&lt;&gt;")&lt;&gt;1,COUNTIFS('Vozidlá'!$A$6:$A$6,B44&amp;"",'Vozidlá'!$K$6:$K$6,"&lt;&gt;")&lt;&gt;1,COUNTIFS('Vozidlá'!$A$6:$A$6,B44&amp;"",'Vozidlá'!$L$6:$L$6,"&lt;&gt;")&lt;&gt;1),"CHYBA",""))</f>
        <v/>
      </c>
      <c r="S44" s="14">
        <f>IF(V44=0,"",IF(N44="Podnikateľská",IF(H44="","",IF(OR(LEN(TRIM(SUBSTITUTE(SUBSTITUTE(H44,".",""),",","")))&lt;12,ISNUMBER(MATCH(TRIM(SUBSTITUTE(SUBSTITUTE(H44,".",""),",","")),'Zoznamy'!$G$2:$G$41,0))),"PREVERIŤ","")),IF(AND(N44="Súkromná",IFERROR(INDEX('Vozidlá'!$O$6:$O$6,MATCH(B44,'Vozidlá'!$A$6:$A$6,0))="áno",FALSE)),"PREVERIŤ","")))</f>
        <v/>
      </c>
      <c r="T44" s="14">
        <f>IF(OR(D44="",E44="",F44="",G44=""),"",IFERROR(IF(OR(F44+G44&lt;D44+E44,D44&lt;DATE(2027,1,1),D44&gt;=DATE(2028,1,1)),"CHYBA",""),"CHYBA"))</f>
        <v/>
      </c>
      <c r="U44" s="14">
        <f>IF(OR(V44=0,A44=""),"",IF(COUNTIFS($A$6:$A$1505,A44&amp;"",$B$6:$B$1505,B44&amp;"")&gt;1,"CHYBA",IF(X44="","",IF(X44=0,"",IFERROR(IF(INDEX($A$1:$A$1505,X44)="","",IF(A44=INDEX($A$1:$A$1505,X44)+1,"","PREVERIŤ")),"PREVERIŤ")))))</f>
        <v/>
      </c>
      <c r="V44" s="14">
        <f>IF(OR(A44&lt;&gt;"",B44&lt;&gt;"",C44&lt;&gt;"",D44&lt;&gt;"",E44&lt;&gt;"",F44&lt;&gt;"",G44&lt;&gt;"",H44&lt;&gt;"",I44&lt;&gt;"",J44&lt;&gt;"",K44&lt;&gt;"",L44&lt;&gt;"",N44&lt;&gt;"",O44&lt;&gt;""),1,0)</f>
        <v/>
      </c>
      <c r="W44" s="14">
        <f>IF(OR(V44=0,B44=""),"",COUNTIFS($B$6:B44,B44&amp;""))</f>
        <v/>
      </c>
      <c r="X44" s="14">
        <f>IF(OR(V44=0,B44=""),"",IF(W44=1,0,SUMIFS($Y$5:Y43,$B$5:B43,B44&amp;"",$W$5:W43,W44-1)))</f>
        <v/>
      </c>
      <c r="Y44" s="14">
        <f>IF(V44=0,"",ROW($A44))</f>
        <v/>
      </c>
    </row>
    <row r="45">
      <c r="A45" s="10" t="n"/>
      <c r="B45" s="10" t="n"/>
      <c r="C45" s="10" t="n"/>
      <c r="D45" s="12" t="n"/>
      <c r="E45" s="18" t="n"/>
      <c r="F45" s="12" t="n"/>
      <c r="G45" s="18" t="n"/>
      <c r="H45" s="10" t="n"/>
      <c r="I45" s="10" t="n"/>
      <c r="J45" s="10" t="n"/>
      <c r="K45" s="13" t="n"/>
      <c r="L45" s="13" t="n"/>
      <c r="M45" s="19">
        <f>IF(OR(K45="",L45=""),"",IF(AND(ISNUMBER(K45),ISNUMBER(L45)),L45-K45,"CHYBA"))</f>
        <v/>
      </c>
      <c r="N45" s="10" t="n"/>
      <c r="O45" s="10" t="n"/>
      <c r="P45" s="14">
        <f>IF(M45="","",IF(ISNUMBER(M45),IF(M45&lt;=0,"CHYBA",""),"CHYBA"))</f>
        <v/>
      </c>
      <c r="Q45" s="14">
        <f>IF(OR(V45=0,B45="",K45=""),"",IFERROR(IF(X45=0,IF(AND(COUNTIFS('Vozidlá'!$A$6:$A$6,B45&amp;"",'Vozidlá'!$L$6:$L$6,"&lt;&gt;")=1,ROUND(K45,1)=ROUND(INDEX('Vozidlá'!$L$6:$L$6,MATCH(B45,'Vozidlá'!$A$6:$A$6,0)),1)),"","CHYBA"),IF(AND(INDEX($L$1:$L$1505,X45)&lt;&gt;"",ROUND(K45,1)=ROUND(INDEX($L$1:$L$1505,X45),1)),"","CHYBA")),"CHYBA"))</f>
        <v/>
      </c>
      <c r="R45" s="14">
        <f>IF(V45=0,"",IF(OR(NOT(ISNUMBER(A45)),B45="",C45="",NOT(ISNUMBER(D45)),NOT(ISNUMBER(E45)),NOT(ISNUMBER(F45)),NOT(ISNUMBER(G45)),I45="",J45="",NOT(ISNUMBER(K45)),NOT(ISNUMBER(L45)),AND(N45&lt;&gt;"Podnikateľská",N45&lt;&gt;"Súkromná"),AND(N45="Podnikateľská",H45=""),COUNTIFS('Vodiči'!$C$6:$C$8,C45&amp;"")&lt;&gt;1,COUNTIFS('Vozidlá'!$A$6:$A$6,B45&amp;"",'Vozidlá'!$B$6:$B$6,"&lt;&gt;")&lt;&gt;1,COUNTIFS('Vozidlá'!$A$6:$A$6,B45&amp;"",'Vozidlá'!$C$6:$C$6,"&lt;&gt;")&lt;&gt;1,COUNTIFS('Vozidlá'!$A$6:$A$6,B45&amp;"",'Vozidlá'!$D$6:$D$6,"&lt;&gt;")&lt;&gt;1,COUNTIFS('Vozidlá'!$A$6:$A$6,B45&amp;"",'Vozidlá'!$E$6:$E$6,"&lt;&gt;")&lt;&gt;1,COUNTIFS('Vozidlá'!$A$6:$A$6,B45&amp;"",'Vozidlá'!$K$6:$K$6,"&lt;&gt;")&lt;&gt;1,COUNTIFS('Vozidlá'!$A$6:$A$6,B45&amp;"",'Vozidlá'!$L$6:$L$6,"&lt;&gt;")&lt;&gt;1),"CHYBA",""))</f>
        <v/>
      </c>
      <c r="S45" s="14">
        <f>IF(V45=0,"",IF(N45="Podnikateľská",IF(H45="","",IF(OR(LEN(TRIM(SUBSTITUTE(SUBSTITUTE(H45,".",""),",","")))&lt;12,ISNUMBER(MATCH(TRIM(SUBSTITUTE(SUBSTITUTE(H45,".",""),",","")),'Zoznamy'!$G$2:$G$41,0))),"PREVERIŤ","")),IF(AND(N45="Súkromná",IFERROR(INDEX('Vozidlá'!$O$6:$O$6,MATCH(B45,'Vozidlá'!$A$6:$A$6,0))="áno",FALSE)),"PREVERIŤ","")))</f>
        <v/>
      </c>
      <c r="T45" s="14">
        <f>IF(OR(D45="",E45="",F45="",G45=""),"",IFERROR(IF(OR(F45+G45&lt;D45+E45,D45&lt;DATE(2027,1,1),D45&gt;=DATE(2028,1,1)),"CHYBA",""),"CHYBA"))</f>
        <v/>
      </c>
      <c r="U45" s="14">
        <f>IF(OR(V45=0,A45=""),"",IF(COUNTIFS($A$6:$A$1505,A45&amp;"",$B$6:$B$1505,B45&amp;"")&gt;1,"CHYBA",IF(X45="","",IF(X45=0,"",IFERROR(IF(INDEX($A$1:$A$1505,X45)="","",IF(A45=INDEX($A$1:$A$1505,X45)+1,"","PREVERIŤ")),"PREVERIŤ")))))</f>
        <v/>
      </c>
      <c r="V45" s="14">
        <f>IF(OR(A45&lt;&gt;"",B45&lt;&gt;"",C45&lt;&gt;"",D45&lt;&gt;"",E45&lt;&gt;"",F45&lt;&gt;"",G45&lt;&gt;"",H45&lt;&gt;"",I45&lt;&gt;"",J45&lt;&gt;"",K45&lt;&gt;"",L45&lt;&gt;"",N45&lt;&gt;"",O45&lt;&gt;""),1,0)</f>
        <v/>
      </c>
      <c r="W45" s="14">
        <f>IF(OR(V45=0,B45=""),"",COUNTIFS($B$6:B45,B45&amp;""))</f>
        <v/>
      </c>
      <c r="X45" s="14">
        <f>IF(OR(V45=0,B45=""),"",IF(W45=1,0,SUMIFS($Y$5:Y44,$B$5:B44,B45&amp;"",$W$5:W44,W45-1)))</f>
        <v/>
      </c>
      <c r="Y45" s="14">
        <f>IF(V45=0,"",ROW($A45))</f>
        <v/>
      </c>
    </row>
    <row r="46">
      <c r="A46" s="10" t="n"/>
      <c r="B46" s="10" t="n"/>
      <c r="C46" s="10" t="n"/>
      <c r="D46" s="12" t="n"/>
      <c r="E46" s="18" t="n"/>
      <c r="F46" s="12" t="n"/>
      <c r="G46" s="18" t="n"/>
      <c r="H46" s="10" t="n"/>
      <c r="I46" s="10" t="n"/>
      <c r="J46" s="10" t="n"/>
      <c r="K46" s="13" t="n"/>
      <c r="L46" s="13" t="n"/>
      <c r="M46" s="19">
        <f>IF(OR(K46="",L46=""),"",IF(AND(ISNUMBER(K46),ISNUMBER(L46)),L46-K46,"CHYBA"))</f>
        <v/>
      </c>
      <c r="N46" s="10" t="n"/>
      <c r="O46" s="10" t="n"/>
      <c r="P46" s="14">
        <f>IF(M46="","",IF(ISNUMBER(M46),IF(M46&lt;=0,"CHYBA",""),"CHYBA"))</f>
        <v/>
      </c>
      <c r="Q46" s="14">
        <f>IF(OR(V46=0,B46="",K46=""),"",IFERROR(IF(X46=0,IF(AND(COUNTIFS('Vozidlá'!$A$6:$A$6,B46&amp;"",'Vozidlá'!$L$6:$L$6,"&lt;&gt;")=1,ROUND(K46,1)=ROUND(INDEX('Vozidlá'!$L$6:$L$6,MATCH(B46,'Vozidlá'!$A$6:$A$6,0)),1)),"","CHYBA"),IF(AND(INDEX($L$1:$L$1505,X46)&lt;&gt;"",ROUND(K46,1)=ROUND(INDEX($L$1:$L$1505,X46),1)),"","CHYBA")),"CHYBA"))</f>
        <v/>
      </c>
      <c r="R46" s="14">
        <f>IF(V46=0,"",IF(OR(NOT(ISNUMBER(A46)),B46="",C46="",NOT(ISNUMBER(D46)),NOT(ISNUMBER(E46)),NOT(ISNUMBER(F46)),NOT(ISNUMBER(G46)),I46="",J46="",NOT(ISNUMBER(K46)),NOT(ISNUMBER(L46)),AND(N46&lt;&gt;"Podnikateľská",N46&lt;&gt;"Súkromná"),AND(N46="Podnikateľská",H46=""),COUNTIFS('Vodiči'!$C$6:$C$8,C46&amp;"")&lt;&gt;1,COUNTIFS('Vozidlá'!$A$6:$A$6,B46&amp;"",'Vozidlá'!$B$6:$B$6,"&lt;&gt;")&lt;&gt;1,COUNTIFS('Vozidlá'!$A$6:$A$6,B46&amp;"",'Vozidlá'!$C$6:$C$6,"&lt;&gt;")&lt;&gt;1,COUNTIFS('Vozidlá'!$A$6:$A$6,B46&amp;"",'Vozidlá'!$D$6:$D$6,"&lt;&gt;")&lt;&gt;1,COUNTIFS('Vozidlá'!$A$6:$A$6,B46&amp;"",'Vozidlá'!$E$6:$E$6,"&lt;&gt;")&lt;&gt;1,COUNTIFS('Vozidlá'!$A$6:$A$6,B46&amp;"",'Vozidlá'!$K$6:$K$6,"&lt;&gt;")&lt;&gt;1,COUNTIFS('Vozidlá'!$A$6:$A$6,B46&amp;"",'Vozidlá'!$L$6:$L$6,"&lt;&gt;")&lt;&gt;1),"CHYBA",""))</f>
        <v/>
      </c>
      <c r="S46" s="14">
        <f>IF(V46=0,"",IF(N46="Podnikateľská",IF(H46="","",IF(OR(LEN(TRIM(SUBSTITUTE(SUBSTITUTE(H46,".",""),",","")))&lt;12,ISNUMBER(MATCH(TRIM(SUBSTITUTE(SUBSTITUTE(H46,".",""),",","")),'Zoznamy'!$G$2:$G$41,0))),"PREVERIŤ","")),IF(AND(N46="Súkromná",IFERROR(INDEX('Vozidlá'!$O$6:$O$6,MATCH(B46,'Vozidlá'!$A$6:$A$6,0))="áno",FALSE)),"PREVERIŤ","")))</f>
        <v/>
      </c>
      <c r="T46" s="14">
        <f>IF(OR(D46="",E46="",F46="",G46=""),"",IFERROR(IF(OR(F46+G46&lt;D46+E46,D46&lt;DATE(2027,1,1),D46&gt;=DATE(2028,1,1)),"CHYBA",""),"CHYBA"))</f>
        <v/>
      </c>
      <c r="U46" s="14">
        <f>IF(OR(V46=0,A46=""),"",IF(COUNTIFS($A$6:$A$1505,A46&amp;"",$B$6:$B$1505,B46&amp;"")&gt;1,"CHYBA",IF(X46="","",IF(X46=0,"",IFERROR(IF(INDEX($A$1:$A$1505,X46)="","",IF(A46=INDEX($A$1:$A$1505,X46)+1,"","PREVERIŤ")),"PREVERIŤ")))))</f>
        <v/>
      </c>
      <c r="V46" s="14">
        <f>IF(OR(A46&lt;&gt;"",B46&lt;&gt;"",C46&lt;&gt;"",D46&lt;&gt;"",E46&lt;&gt;"",F46&lt;&gt;"",G46&lt;&gt;"",H46&lt;&gt;"",I46&lt;&gt;"",J46&lt;&gt;"",K46&lt;&gt;"",L46&lt;&gt;"",N46&lt;&gt;"",O46&lt;&gt;""),1,0)</f>
        <v/>
      </c>
      <c r="W46" s="14">
        <f>IF(OR(V46=0,B46=""),"",COUNTIFS($B$6:B46,B46&amp;""))</f>
        <v/>
      </c>
      <c r="X46" s="14">
        <f>IF(OR(V46=0,B46=""),"",IF(W46=1,0,SUMIFS($Y$5:Y45,$B$5:B45,B46&amp;"",$W$5:W45,W46-1)))</f>
        <v/>
      </c>
      <c r="Y46" s="14">
        <f>IF(V46=0,"",ROW($A46))</f>
        <v/>
      </c>
    </row>
    <row r="47">
      <c r="A47" s="10" t="n"/>
      <c r="B47" s="10" t="n"/>
      <c r="C47" s="10" t="n"/>
      <c r="D47" s="12" t="n"/>
      <c r="E47" s="18" t="n"/>
      <c r="F47" s="12" t="n"/>
      <c r="G47" s="18" t="n"/>
      <c r="H47" s="10" t="n"/>
      <c r="I47" s="10" t="n"/>
      <c r="J47" s="10" t="n"/>
      <c r="K47" s="13" t="n"/>
      <c r="L47" s="13" t="n"/>
      <c r="M47" s="19">
        <f>IF(OR(K47="",L47=""),"",IF(AND(ISNUMBER(K47),ISNUMBER(L47)),L47-K47,"CHYBA"))</f>
        <v/>
      </c>
      <c r="N47" s="10" t="n"/>
      <c r="O47" s="10" t="n"/>
      <c r="P47" s="14">
        <f>IF(M47="","",IF(ISNUMBER(M47),IF(M47&lt;=0,"CHYBA",""),"CHYBA"))</f>
        <v/>
      </c>
      <c r="Q47" s="14">
        <f>IF(OR(V47=0,B47="",K47=""),"",IFERROR(IF(X47=0,IF(AND(COUNTIFS('Vozidlá'!$A$6:$A$6,B47&amp;"",'Vozidlá'!$L$6:$L$6,"&lt;&gt;")=1,ROUND(K47,1)=ROUND(INDEX('Vozidlá'!$L$6:$L$6,MATCH(B47,'Vozidlá'!$A$6:$A$6,0)),1)),"","CHYBA"),IF(AND(INDEX($L$1:$L$1505,X47)&lt;&gt;"",ROUND(K47,1)=ROUND(INDEX($L$1:$L$1505,X47),1)),"","CHYBA")),"CHYBA"))</f>
        <v/>
      </c>
      <c r="R47" s="14">
        <f>IF(V47=0,"",IF(OR(NOT(ISNUMBER(A47)),B47="",C47="",NOT(ISNUMBER(D47)),NOT(ISNUMBER(E47)),NOT(ISNUMBER(F47)),NOT(ISNUMBER(G47)),I47="",J47="",NOT(ISNUMBER(K47)),NOT(ISNUMBER(L47)),AND(N47&lt;&gt;"Podnikateľská",N47&lt;&gt;"Súkromná"),AND(N47="Podnikateľská",H47=""),COUNTIFS('Vodiči'!$C$6:$C$8,C47&amp;"")&lt;&gt;1,COUNTIFS('Vozidlá'!$A$6:$A$6,B47&amp;"",'Vozidlá'!$B$6:$B$6,"&lt;&gt;")&lt;&gt;1,COUNTIFS('Vozidlá'!$A$6:$A$6,B47&amp;"",'Vozidlá'!$C$6:$C$6,"&lt;&gt;")&lt;&gt;1,COUNTIFS('Vozidlá'!$A$6:$A$6,B47&amp;"",'Vozidlá'!$D$6:$D$6,"&lt;&gt;")&lt;&gt;1,COUNTIFS('Vozidlá'!$A$6:$A$6,B47&amp;"",'Vozidlá'!$E$6:$E$6,"&lt;&gt;")&lt;&gt;1,COUNTIFS('Vozidlá'!$A$6:$A$6,B47&amp;"",'Vozidlá'!$K$6:$K$6,"&lt;&gt;")&lt;&gt;1,COUNTIFS('Vozidlá'!$A$6:$A$6,B47&amp;"",'Vozidlá'!$L$6:$L$6,"&lt;&gt;")&lt;&gt;1),"CHYBA",""))</f>
        <v/>
      </c>
      <c r="S47" s="14">
        <f>IF(V47=0,"",IF(N47="Podnikateľská",IF(H47="","",IF(OR(LEN(TRIM(SUBSTITUTE(SUBSTITUTE(H47,".",""),",","")))&lt;12,ISNUMBER(MATCH(TRIM(SUBSTITUTE(SUBSTITUTE(H47,".",""),",","")),'Zoznamy'!$G$2:$G$41,0))),"PREVERIŤ","")),IF(AND(N47="Súkromná",IFERROR(INDEX('Vozidlá'!$O$6:$O$6,MATCH(B47,'Vozidlá'!$A$6:$A$6,0))="áno",FALSE)),"PREVERIŤ","")))</f>
        <v/>
      </c>
      <c r="T47" s="14">
        <f>IF(OR(D47="",E47="",F47="",G47=""),"",IFERROR(IF(OR(F47+G47&lt;D47+E47,D47&lt;DATE(2027,1,1),D47&gt;=DATE(2028,1,1)),"CHYBA",""),"CHYBA"))</f>
        <v/>
      </c>
      <c r="U47" s="14">
        <f>IF(OR(V47=0,A47=""),"",IF(COUNTIFS($A$6:$A$1505,A47&amp;"",$B$6:$B$1505,B47&amp;"")&gt;1,"CHYBA",IF(X47="","",IF(X47=0,"",IFERROR(IF(INDEX($A$1:$A$1505,X47)="","",IF(A47=INDEX($A$1:$A$1505,X47)+1,"","PREVERIŤ")),"PREVERIŤ")))))</f>
        <v/>
      </c>
      <c r="V47" s="14">
        <f>IF(OR(A47&lt;&gt;"",B47&lt;&gt;"",C47&lt;&gt;"",D47&lt;&gt;"",E47&lt;&gt;"",F47&lt;&gt;"",G47&lt;&gt;"",H47&lt;&gt;"",I47&lt;&gt;"",J47&lt;&gt;"",K47&lt;&gt;"",L47&lt;&gt;"",N47&lt;&gt;"",O47&lt;&gt;""),1,0)</f>
        <v/>
      </c>
      <c r="W47" s="14">
        <f>IF(OR(V47=0,B47=""),"",COUNTIFS($B$6:B47,B47&amp;""))</f>
        <v/>
      </c>
      <c r="X47" s="14">
        <f>IF(OR(V47=0,B47=""),"",IF(W47=1,0,SUMIFS($Y$5:Y46,$B$5:B46,B47&amp;"",$W$5:W46,W47-1)))</f>
        <v/>
      </c>
      <c r="Y47" s="14">
        <f>IF(V47=0,"",ROW($A47))</f>
        <v/>
      </c>
    </row>
    <row r="48">
      <c r="A48" s="10" t="n"/>
      <c r="B48" s="10" t="n"/>
      <c r="C48" s="10" t="n"/>
      <c r="D48" s="12" t="n"/>
      <c r="E48" s="18" t="n"/>
      <c r="F48" s="12" t="n"/>
      <c r="G48" s="18" t="n"/>
      <c r="H48" s="10" t="n"/>
      <c r="I48" s="10" t="n"/>
      <c r="J48" s="10" t="n"/>
      <c r="K48" s="13" t="n"/>
      <c r="L48" s="13" t="n"/>
      <c r="M48" s="19">
        <f>IF(OR(K48="",L48=""),"",IF(AND(ISNUMBER(K48),ISNUMBER(L48)),L48-K48,"CHYBA"))</f>
        <v/>
      </c>
      <c r="N48" s="10" t="n"/>
      <c r="O48" s="10" t="n"/>
      <c r="P48" s="14">
        <f>IF(M48="","",IF(ISNUMBER(M48),IF(M48&lt;=0,"CHYBA",""),"CHYBA"))</f>
        <v/>
      </c>
      <c r="Q48" s="14">
        <f>IF(OR(V48=0,B48="",K48=""),"",IFERROR(IF(X48=0,IF(AND(COUNTIFS('Vozidlá'!$A$6:$A$6,B48&amp;"",'Vozidlá'!$L$6:$L$6,"&lt;&gt;")=1,ROUND(K48,1)=ROUND(INDEX('Vozidlá'!$L$6:$L$6,MATCH(B48,'Vozidlá'!$A$6:$A$6,0)),1)),"","CHYBA"),IF(AND(INDEX($L$1:$L$1505,X48)&lt;&gt;"",ROUND(K48,1)=ROUND(INDEX($L$1:$L$1505,X48),1)),"","CHYBA")),"CHYBA"))</f>
        <v/>
      </c>
      <c r="R48" s="14">
        <f>IF(V48=0,"",IF(OR(NOT(ISNUMBER(A48)),B48="",C48="",NOT(ISNUMBER(D48)),NOT(ISNUMBER(E48)),NOT(ISNUMBER(F48)),NOT(ISNUMBER(G48)),I48="",J48="",NOT(ISNUMBER(K48)),NOT(ISNUMBER(L48)),AND(N48&lt;&gt;"Podnikateľská",N48&lt;&gt;"Súkromná"),AND(N48="Podnikateľská",H48=""),COUNTIFS('Vodiči'!$C$6:$C$8,C48&amp;"")&lt;&gt;1,COUNTIFS('Vozidlá'!$A$6:$A$6,B48&amp;"",'Vozidlá'!$B$6:$B$6,"&lt;&gt;")&lt;&gt;1,COUNTIFS('Vozidlá'!$A$6:$A$6,B48&amp;"",'Vozidlá'!$C$6:$C$6,"&lt;&gt;")&lt;&gt;1,COUNTIFS('Vozidlá'!$A$6:$A$6,B48&amp;"",'Vozidlá'!$D$6:$D$6,"&lt;&gt;")&lt;&gt;1,COUNTIFS('Vozidlá'!$A$6:$A$6,B48&amp;"",'Vozidlá'!$E$6:$E$6,"&lt;&gt;")&lt;&gt;1,COUNTIFS('Vozidlá'!$A$6:$A$6,B48&amp;"",'Vozidlá'!$K$6:$K$6,"&lt;&gt;")&lt;&gt;1,COUNTIFS('Vozidlá'!$A$6:$A$6,B48&amp;"",'Vozidlá'!$L$6:$L$6,"&lt;&gt;")&lt;&gt;1),"CHYBA",""))</f>
        <v/>
      </c>
      <c r="S48" s="14">
        <f>IF(V48=0,"",IF(N48="Podnikateľská",IF(H48="","",IF(OR(LEN(TRIM(SUBSTITUTE(SUBSTITUTE(H48,".",""),",","")))&lt;12,ISNUMBER(MATCH(TRIM(SUBSTITUTE(SUBSTITUTE(H48,".",""),",","")),'Zoznamy'!$G$2:$G$41,0))),"PREVERIŤ","")),IF(AND(N48="Súkromná",IFERROR(INDEX('Vozidlá'!$O$6:$O$6,MATCH(B48,'Vozidlá'!$A$6:$A$6,0))="áno",FALSE)),"PREVERIŤ","")))</f>
        <v/>
      </c>
      <c r="T48" s="14">
        <f>IF(OR(D48="",E48="",F48="",G48=""),"",IFERROR(IF(OR(F48+G48&lt;D48+E48,D48&lt;DATE(2027,1,1),D48&gt;=DATE(2028,1,1)),"CHYBA",""),"CHYBA"))</f>
        <v/>
      </c>
      <c r="U48" s="14">
        <f>IF(OR(V48=0,A48=""),"",IF(COUNTIFS($A$6:$A$1505,A48&amp;"",$B$6:$B$1505,B48&amp;"")&gt;1,"CHYBA",IF(X48="","",IF(X48=0,"",IFERROR(IF(INDEX($A$1:$A$1505,X48)="","",IF(A48=INDEX($A$1:$A$1505,X48)+1,"","PREVERIŤ")),"PREVERIŤ")))))</f>
        <v/>
      </c>
      <c r="V48" s="14">
        <f>IF(OR(A48&lt;&gt;"",B48&lt;&gt;"",C48&lt;&gt;"",D48&lt;&gt;"",E48&lt;&gt;"",F48&lt;&gt;"",G48&lt;&gt;"",H48&lt;&gt;"",I48&lt;&gt;"",J48&lt;&gt;"",K48&lt;&gt;"",L48&lt;&gt;"",N48&lt;&gt;"",O48&lt;&gt;""),1,0)</f>
        <v/>
      </c>
      <c r="W48" s="14">
        <f>IF(OR(V48=0,B48=""),"",COUNTIFS($B$6:B48,B48&amp;""))</f>
        <v/>
      </c>
      <c r="X48" s="14">
        <f>IF(OR(V48=0,B48=""),"",IF(W48=1,0,SUMIFS($Y$5:Y47,$B$5:B47,B48&amp;"",$W$5:W47,W48-1)))</f>
        <v/>
      </c>
      <c r="Y48" s="14">
        <f>IF(V48=0,"",ROW($A48))</f>
        <v/>
      </c>
    </row>
    <row r="49">
      <c r="A49" s="10" t="n"/>
      <c r="B49" s="10" t="n"/>
      <c r="C49" s="10" t="n"/>
      <c r="D49" s="12" t="n"/>
      <c r="E49" s="18" t="n"/>
      <c r="F49" s="12" t="n"/>
      <c r="G49" s="18" t="n"/>
      <c r="H49" s="10" t="n"/>
      <c r="I49" s="10" t="n"/>
      <c r="J49" s="10" t="n"/>
      <c r="K49" s="13" t="n"/>
      <c r="L49" s="13" t="n"/>
      <c r="M49" s="19">
        <f>IF(OR(K49="",L49=""),"",IF(AND(ISNUMBER(K49),ISNUMBER(L49)),L49-K49,"CHYBA"))</f>
        <v/>
      </c>
      <c r="N49" s="10" t="n"/>
      <c r="O49" s="10" t="n"/>
      <c r="P49" s="14">
        <f>IF(M49="","",IF(ISNUMBER(M49),IF(M49&lt;=0,"CHYBA",""),"CHYBA"))</f>
        <v/>
      </c>
      <c r="Q49" s="14">
        <f>IF(OR(V49=0,B49="",K49=""),"",IFERROR(IF(X49=0,IF(AND(COUNTIFS('Vozidlá'!$A$6:$A$6,B49&amp;"",'Vozidlá'!$L$6:$L$6,"&lt;&gt;")=1,ROUND(K49,1)=ROUND(INDEX('Vozidlá'!$L$6:$L$6,MATCH(B49,'Vozidlá'!$A$6:$A$6,0)),1)),"","CHYBA"),IF(AND(INDEX($L$1:$L$1505,X49)&lt;&gt;"",ROUND(K49,1)=ROUND(INDEX($L$1:$L$1505,X49),1)),"","CHYBA")),"CHYBA"))</f>
        <v/>
      </c>
      <c r="R49" s="14">
        <f>IF(V49=0,"",IF(OR(NOT(ISNUMBER(A49)),B49="",C49="",NOT(ISNUMBER(D49)),NOT(ISNUMBER(E49)),NOT(ISNUMBER(F49)),NOT(ISNUMBER(G49)),I49="",J49="",NOT(ISNUMBER(K49)),NOT(ISNUMBER(L49)),AND(N49&lt;&gt;"Podnikateľská",N49&lt;&gt;"Súkromná"),AND(N49="Podnikateľská",H49=""),COUNTIFS('Vodiči'!$C$6:$C$8,C49&amp;"")&lt;&gt;1,COUNTIFS('Vozidlá'!$A$6:$A$6,B49&amp;"",'Vozidlá'!$B$6:$B$6,"&lt;&gt;")&lt;&gt;1,COUNTIFS('Vozidlá'!$A$6:$A$6,B49&amp;"",'Vozidlá'!$C$6:$C$6,"&lt;&gt;")&lt;&gt;1,COUNTIFS('Vozidlá'!$A$6:$A$6,B49&amp;"",'Vozidlá'!$D$6:$D$6,"&lt;&gt;")&lt;&gt;1,COUNTIFS('Vozidlá'!$A$6:$A$6,B49&amp;"",'Vozidlá'!$E$6:$E$6,"&lt;&gt;")&lt;&gt;1,COUNTIFS('Vozidlá'!$A$6:$A$6,B49&amp;"",'Vozidlá'!$K$6:$K$6,"&lt;&gt;")&lt;&gt;1,COUNTIFS('Vozidlá'!$A$6:$A$6,B49&amp;"",'Vozidlá'!$L$6:$L$6,"&lt;&gt;")&lt;&gt;1),"CHYBA",""))</f>
        <v/>
      </c>
      <c r="S49" s="14">
        <f>IF(V49=0,"",IF(N49="Podnikateľská",IF(H49="","",IF(OR(LEN(TRIM(SUBSTITUTE(SUBSTITUTE(H49,".",""),",","")))&lt;12,ISNUMBER(MATCH(TRIM(SUBSTITUTE(SUBSTITUTE(H49,".",""),",","")),'Zoznamy'!$G$2:$G$41,0))),"PREVERIŤ","")),IF(AND(N49="Súkromná",IFERROR(INDEX('Vozidlá'!$O$6:$O$6,MATCH(B49,'Vozidlá'!$A$6:$A$6,0))="áno",FALSE)),"PREVERIŤ","")))</f>
        <v/>
      </c>
      <c r="T49" s="14">
        <f>IF(OR(D49="",E49="",F49="",G49=""),"",IFERROR(IF(OR(F49+G49&lt;D49+E49,D49&lt;DATE(2027,1,1),D49&gt;=DATE(2028,1,1)),"CHYBA",""),"CHYBA"))</f>
        <v/>
      </c>
      <c r="U49" s="14">
        <f>IF(OR(V49=0,A49=""),"",IF(COUNTIFS($A$6:$A$1505,A49&amp;"",$B$6:$B$1505,B49&amp;"")&gt;1,"CHYBA",IF(X49="","",IF(X49=0,"",IFERROR(IF(INDEX($A$1:$A$1505,X49)="","",IF(A49=INDEX($A$1:$A$1505,X49)+1,"","PREVERIŤ")),"PREVERIŤ")))))</f>
        <v/>
      </c>
      <c r="V49" s="14">
        <f>IF(OR(A49&lt;&gt;"",B49&lt;&gt;"",C49&lt;&gt;"",D49&lt;&gt;"",E49&lt;&gt;"",F49&lt;&gt;"",G49&lt;&gt;"",H49&lt;&gt;"",I49&lt;&gt;"",J49&lt;&gt;"",K49&lt;&gt;"",L49&lt;&gt;"",N49&lt;&gt;"",O49&lt;&gt;""),1,0)</f>
        <v/>
      </c>
      <c r="W49" s="14">
        <f>IF(OR(V49=0,B49=""),"",COUNTIFS($B$6:B49,B49&amp;""))</f>
        <v/>
      </c>
      <c r="X49" s="14">
        <f>IF(OR(V49=0,B49=""),"",IF(W49=1,0,SUMIFS($Y$5:Y48,$B$5:B48,B49&amp;"",$W$5:W48,W49-1)))</f>
        <v/>
      </c>
      <c r="Y49" s="14">
        <f>IF(V49=0,"",ROW($A49))</f>
        <v/>
      </c>
    </row>
    <row r="50">
      <c r="A50" s="10" t="n"/>
      <c r="B50" s="10" t="n"/>
      <c r="C50" s="10" t="n"/>
      <c r="D50" s="12" t="n"/>
      <c r="E50" s="18" t="n"/>
      <c r="F50" s="12" t="n"/>
      <c r="G50" s="18" t="n"/>
      <c r="H50" s="10" t="n"/>
      <c r="I50" s="10" t="n"/>
      <c r="J50" s="10" t="n"/>
      <c r="K50" s="13" t="n"/>
      <c r="L50" s="13" t="n"/>
      <c r="M50" s="19">
        <f>IF(OR(K50="",L50=""),"",IF(AND(ISNUMBER(K50),ISNUMBER(L50)),L50-K50,"CHYBA"))</f>
        <v/>
      </c>
      <c r="N50" s="10" t="n"/>
      <c r="O50" s="10" t="n"/>
      <c r="P50" s="14">
        <f>IF(M50="","",IF(ISNUMBER(M50),IF(M50&lt;=0,"CHYBA",""),"CHYBA"))</f>
        <v/>
      </c>
      <c r="Q50" s="14">
        <f>IF(OR(V50=0,B50="",K50=""),"",IFERROR(IF(X50=0,IF(AND(COUNTIFS('Vozidlá'!$A$6:$A$6,B50&amp;"",'Vozidlá'!$L$6:$L$6,"&lt;&gt;")=1,ROUND(K50,1)=ROUND(INDEX('Vozidlá'!$L$6:$L$6,MATCH(B50,'Vozidlá'!$A$6:$A$6,0)),1)),"","CHYBA"),IF(AND(INDEX($L$1:$L$1505,X50)&lt;&gt;"",ROUND(K50,1)=ROUND(INDEX($L$1:$L$1505,X50),1)),"","CHYBA")),"CHYBA"))</f>
        <v/>
      </c>
      <c r="R50" s="14">
        <f>IF(V50=0,"",IF(OR(NOT(ISNUMBER(A50)),B50="",C50="",NOT(ISNUMBER(D50)),NOT(ISNUMBER(E50)),NOT(ISNUMBER(F50)),NOT(ISNUMBER(G50)),I50="",J50="",NOT(ISNUMBER(K50)),NOT(ISNUMBER(L50)),AND(N50&lt;&gt;"Podnikateľská",N50&lt;&gt;"Súkromná"),AND(N50="Podnikateľská",H50=""),COUNTIFS('Vodiči'!$C$6:$C$8,C50&amp;"")&lt;&gt;1,COUNTIFS('Vozidlá'!$A$6:$A$6,B50&amp;"",'Vozidlá'!$B$6:$B$6,"&lt;&gt;")&lt;&gt;1,COUNTIFS('Vozidlá'!$A$6:$A$6,B50&amp;"",'Vozidlá'!$C$6:$C$6,"&lt;&gt;")&lt;&gt;1,COUNTIFS('Vozidlá'!$A$6:$A$6,B50&amp;"",'Vozidlá'!$D$6:$D$6,"&lt;&gt;")&lt;&gt;1,COUNTIFS('Vozidlá'!$A$6:$A$6,B50&amp;"",'Vozidlá'!$E$6:$E$6,"&lt;&gt;")&lt;&gt;1,COUNTIFS('Vozidlá'!$A$6:$A$6,B50&amp;"",'Vozidlá'!$K$6:$K$6,"&lt;&gt;")&lt;&gt;1,COUNTIFS('Vozidlá'!$A$6:$A$6,B50&amp;"",'Vozidlá'!$L$6:$L$6,"&lt;&gt;")&lt;&gt;1),"CHYBA",""))</f>
        <v/>
      </c>
      <c r="S50" s="14">
        <f>IF(V50=0,"",IF(N50="Podnikateľská",IF(H50="","",IF(OR(LEN(TRIM(SUBSTITUTE(SUBSTITUTE(H50,".",""),",","")))&lt;12,ISNUMBER(MATCH(TRIM(SUBSTITUTE(SUBSTITUTE(H50,".",""),",","")),'Zoznamy'!$G$2:$G$41,0))),"PREVERIŤ","")),IF(AND(N50="Súkromná",IFERROR(INDEX('Vozidlá'!$O$6:$O$6,MATCH(B50,'Vozidlá'!$A$6:$A$6,0))="áno",FALSE)),"PREVERIŤ","")))</f>
        <v/>
      </c>
      <c r="T50" s="14">
        <f>IF(OR(D50="",E50="",F50="",G50=""),"",IFERROR(IF(OR(F50+G50&lt;D50+E50,D50&lt;DATE(2027,1,1),D50&gt;=DATE(2028,1,1)),"CHYBA",""),"CHYBA"))</f>
        <v/>
      </c>
      <c r="U50" s="14">
        <f>IF(OR(V50=0,A50=""),"",IF(COUNTIFS($A$6:$A$1505,A50&amp;"",$B$6:$B$1505,B50&amp;"")&gt;1,"CHYBA",IF(X50="","",IF(X50=0,"",IFERROR(IF(INDEX($A$1:$A$1505,X50)="","",IF(A50=INDEX($A$1:$A$1505,X50)+1,"","PREVERIŤ")),"PREVERIŤ")))))</f>
        <v/>
      </c>
      <c r="V50" s="14">
        <f>IF(OR(A50&lt;&gt;"",B50&lt;&gt;"",C50&lt;&gt;"",D50&lt;&gt;"",E50&lt;&gt;"",F50&lt;&gt;"",G50&lt;&gt;"",H50&lt;&gt;"",I50&lt;&gt;"",J50&lt;&gt;"",K50&lt;&gt;"",L50&lt;&gt;"",N50&lt;&gt;"",O50&lt;&gt;""),1,0)</f>
        <v/>
      </c>
      <c r="W50" s="14">
        <f>IF(OR(V50=0,B50=""),"",COUNTIFS($B$6:B50,B50&amp;""))</f>
        <v/>
      </c>
      <c r="X50" s="14">
        <f>IF(OR(V50=0,B50=""),"",IF(W50=1,0,SUMIFS($Y$5:Y49,$B$5:B49,B50&amp;"",$W$5:W49,W50-1)))</f>
        <v/>
      </c>
      <c r="Y50" s="14">
        <f>IF(V50=0,"",ROW($A50))</f>
        <v/>
      </c>
    </row>
    <row r="51">
      <c r="A51" s="10" t="n"/>
      <c r="B51" s="10" t="n"/>
      <c r="C51" s="10" t="n"/>
      <c r="D51" s="12" t="n"/>
      <c r="E51" s="18" t="n"/>
      <c r="F51" s="12" t="n"/>
      <c r="G51" s="18" t="n"/>
      <c r="H51" s="10" t="n"/>
      <c r="I51" s="10" t="n"/>
      <c r="J51" s="10" t="n"/>
      <c r="K51" s="13" t="n"/>
      <c r="L51" s="13" t="n"/>
      <c r="M51" s="19">
        <f>IF(OR(K51="",L51=""),"",IF(AND(ISNUMBER(K51),ISNUMBER(L51)),L51-K51,"CHYBA"))</f>
        <v/>
      </c>
      <c r="N51" s="10" t="n"/>
      <c r="O51" s="10" t="n"/>
      <c r="P51" s="14">
        <f>IF(M51="","",IF(ISNUMBER(M51),IF(M51&lt;=0,"CHYBA",""),"CHYBA"))</f>
        <v/>
      </c>
      <c r="Q51" s="14">
        <f>IF(OR(V51=0,B51="",K51=""),"",IFERROR(IF(X51=0,IF(AND(COUNTIFS('Vozidlá'!$A$6:$A$6,B51&amp;"",'Vozidlá'!$L$6:$L$6,"&lt;&gt;")=1,ROUND(K51,1)=ROUND(INDEX('Vozidlá'!$L$6:$L$6,MATCH(B51,'Vozidlá'!$A$6:$A$6,0)),1)),"","CHYBA"),IF(AND(INDEX($L$1:$L$1505,X51)&lt;&gt;"",ROUND(K51,1)=ROUND(INDEX($L$1:$L$1505,X51),1)),"","CHYBA")),"CHYBA"))</f>
        <v/>
      </c>
      <c r="R51" s="14">
        <f>IF(V51=0,"",IF(OR(NOT(ISNUMBER(A51)),B51="",C51="",NOT(ISNUMBER(D51)),NOT(ISNUMBER(E51)),NOT(ISNUMBER(F51)),NOT(ISNUMBER(G51)),I51="",J51="",NOT(ISNUMBER(K51)),NOT(ISNUMBER(L51)),AND(N51&lt;&gt;"Podnikateľská",N51&lt;&gt;"Súkromná"),AND(N51="Podnikateľská",H51=""),COUNTIFS('Vodiči'!$C$6:$C$8,C51&amp;"")&lt;&gt;1,COUNTIFS('Vozidlá'!$A$6:$A$6,B51&amp;"",'Vozidlá'!$B$6:$B$6,"&lt;&gt;")&lt;&gt;1,COUNTIFS('Vozidlá'!$A$6:$A$6,B51&amp;"",'Vozidlá'!$C$6:$C$6,"&lt;&gt;")&lt;&gt;1,COUNTIFS('Vozidlá'!$A$6:$A$6,B51&amp;"",'Vozidlá'!$D$6:$D$6,"&lt;&gt;")&lt;&gt;1,COUNTIFS('Vozidlá'!$A$6:$A$6,B51&amp;"",'Vozidlá'!$E$6:$E$6,"&lt;&gt;")&lt;&gt;1,COUNTIFS('Vozidlá'!$A$6:$A$6,B51&amp;"",'Vozidlá'!$K$6:$K$6,"&lt;&gt;")&lt;&gt;1,COUNTIFS('Vozidlá'!$A$6:$A$6,B51&amp;"",'Vozidlá'!$L$6:$L$6,"&lt;&gt;")&lt;&gt;1),"CHYBA",""))</f>
        <v/>
      </c>
      <c r="S51" s="14">
        <f>IF(V51=0,"",IF(N51="Podnikateľská",IF(H51="","",IF(OR(LEN(TRIM(SUBSTITUTE(SUBSTITUTE(H51,".",""),",","")))&lt;12,ISNUMBER(MATCH(TRIM(SUBSTITUTE(SUBSTITUTE(H51,".",""),",","")),'Zoznamy'!$G$2:$G$41,0))),"PREVERIŤ","")),IF(AND(N51="Súkromná",IFERROR(INDEX('Vozidlá'!$O$6:$O$6,MATCH(B51,'Vozidlá'!$A$6:$A$6,0))="áno",FALSE)),"PREVERIŤ","")))</f>
        <v/>
      </c>
      <c r="T51" s="14">
        <f>IF(OR(D51="",E51="",F51="",G51=""),"",IFERROR(IF(OR(F51+G51&lt;D51+E51,D51&lt;DATE(2027,1,1),D51&gt;=DATE(2028,1,1)),"CHYBA",""),"CHYBA"))</f>
        <v/>
      </c>
      <c r="U51" s="14">
        <f>IF(OR(V51=0,A51=""),"",IF(COUNTIFS($A$6:$A$1505,A51&amp;"",$B$6:$B$1505,B51&amp;"")&gt;1,"CHYBA",IF(X51="","",IF(X51=0,"",IFERROR(IF(INDEX($A$1:$A$1505,X51)="","",IF(A51=INDEX($A$1:$A$1505,X51)+1,"","PREVERIŤ")),"PREVERIŤ")))))</f>
        <v/>
      </c>
      <c r="V51" s="14">
        <f>IF(OR(A51&lt;&gt;"",B51&lt;&gt;"",C51&lt;&gt;"",D51&lt;&gt;"",E51&lt;&gt;"",F51&lt;&gt;"",G51&lt;&gt;"",H51&lt;&gt;"",I51&lt;&gt;"",J51&lt;&gt;"",K51&lt;&gt;"",L51&lt;&gt;"",N51&lt;&gt;"",O51&lt;&gt;""),1,0)</f>
        <v/>
      </c>
      <c r="W51" s="14">
        <f>IF(OR(V51=0,B51=""),"",COUNTIFS($B$6:B51,B51&amp;""))</f>
        <v/>
      </c>
      <c r="X51" s="14">
        <f>IF(OR(V51=0,B51=""),"",IF(W51=1,0,SUMIFS($Y$5:Y50,$B$5:B50,B51&amp;"",$W$5:W50,W51-1)))</f>
        <v/>
      </c>
      <c r="Y51" s="14">
        <f>IF(V51=0,"",ROW($A51))</f>
        <v/>
      </c>
    </row>
    <row r="52">
      <c r="A52" s="10" t="n"/>
      <c r="B52" s="10" t="n"/>
      <c r="C52" s="10" t="n"/>
      <c r="D52" s="12" t="n"/>
      <c r="E52" s="18" t="n"/>
      <c r="F52" s="12" t="n"/>
      <c r="G52" s="18" t="n"/>
      <c r="H52" s="10" t="n"/>
      <c r="I52" s="10" t="n"/>
      <c r="J52" s="10" t="n"/>
      <c r="K52" s="13" t="n"/>
      <c r="L52" s="13" t="n"/>
      <c r="M52" s="19">
        <f>IF(OR(K52="",L52=""),"",IF(AND(ISNUMBER(K52),ISNUMBER(L52)),L52-K52,"CHYBA"))</f>
        <v/>
      </c>
      <c r="N52" s="10" t="n"/>
      <c r="O52" s="10" t="n"/>
      <c r="P52" s="14">
        <f>IF(M52="","",IF(ISNUMBER(M52),IF(M52&lt;=0,"CHYBA",""),"CHYBA"))</f>
        <v/>
      </c>
      <c r="Q52" s="14">
        <f>IF(OR(V52=0,B52="",K52=""),"",IFERROR(IF(X52=0,IF(AND(COUNTIFS('Vozidlá'!$A$6:$A$6,B52&amp;"",'Vozidlá'!$L$6:$L$6,"&lt;&gt;")=1,ROUND(K52,1)=ROUND(INDEX('Vozidlá'!$L$6:$L$6,MATCH(B52,'Vozidlá'!$A$6:$A$6,0)),1)),"","CHYBA"),IF(AND(INDEX($L$1:$L$1505,X52)&lt;&gt;"",ROUND(K52,1)=ROUND(INDEX($L$1:$L$1505,X52),1)),"","CHYBA")),"CHYBA"))</f>
        <v/>
      </c>
      <c r="R52" s="14">
        <f>IF(V52=0,"",IF(OR(NOT(ISNUMBER(A52)),B52="",C52="",NOT(ISNUMBER(D52)),NOT(ISNUMBER(E52)),NOT(ISNUMBER(F52)),NOT(ISNUMBER(G52)),I52="",J52="",NOT(ISNUMBER(K52)),NOT(ISNUMBER(L52)),AND(N52&lt;&gt;"Podnikateľská",N52&lt;&gt;"Súkromná"),AND(N52="Podnikateľská",H52=""),COUNTIFS('Vodiči'!$C$6:$C$8,C52&amp;"")&lt;&gt;1,COUNTIFS('Vozidlá'!$A$6:$A$6,B52&amp;"",'Vozidlá'!$B$6:$B$6,"&lt;&gt;")&lt;&gt;1,COUNTIFS('Vozidlá'!$A$6:$A$6,B52&amp;"",'Vozidlá'!$C$6:$C$6,"&lt;&gt;")&lt;&gt;1,COUNTIFS('Vozidlá'!$A$6:$A$6,B52&amp;"",'Vozidlá'!$D$6:$D$6,"&lt;&gt;")&lt;&gt;1,COUNTIFS('Vozidlá'!$A$6:$A$6,B52&amp;"",'Vozidlá'!$E$6:$E$6,"&lt;&gt;")&lt;&gt;1,COUNTIFS('Vozidlá'!$A$6:$A$6,B52&amp;"",'Vozidlá'!$K$6:$K$6,"&lt;&gt;")&lt;&gt;1,COUNTIFS('Vozidlá'!$A$6:$A$6,B52&amp;"",'Vozidlá'!$L$6:$L$6,"&lt;&gt;")&lt;&gt;1),"CHYBA",""))</f>
        <v/>
      </c>
      <c r="S52" s="14">
        <f>IF(V52=0,"",IF(N52="Podnikateľská",IF(H52="","",IF(OR(LEN(TRIM(SUBSTITUTE(SUBSTITUTE(H52,".",""),",","")))&lt;12,ISNUMBER(MATCH(TRIM(SUBSTITUTE(SUBSTITUTE(H52,".",""),",","")),'Zoznamy'!$G$2:$G$41,0))),"PREVERIŤ","")),IF(AND(N52="Súkromná",IFERROR(INDEX('Vozidlá'!$O$6:$O$6,MATCH(B52,'Vozidlá'!$A$6:$A$6,0))="áno",FALSE)),"PREVERIŤ","")))</f>
        <v/>
      </c>
      <c r="T52" s="14">
        <f>IF(OR(D52="",E52="",F52="",G52=""),"",IFERROR(IF(OR(F52+G52&lt;D52+E52,D52&lt;DATE(2027,1,1),D52&gt;=DATE(2028,1,1)),"CHYBA",""),"CHYBA"))</f>
        <v/>
      </c>
      <c r="U52" s="14">
        <f>IF(OR(V52=0,A52=""),"",IF(COUNTIFS($A$6:$A$1505,A52&amp;"",$B$6:$B$1505,B52&amp;"")&gt;1,"CHYBA",IF(X52="","",IF(X52=0,"",IFERROR(IF(INDEX($A$1:$A$1505,X52)="","",IF(A52=INDEX($A$1:$A$1505,X52)+1,"","PREVERIŤ")),"PREVERIŤ")))))</f>
        <v/>
      </c>
      <c r="V52" s="14">
        <f>IF(OR(A52&lt;&gt;"",B52&lt;&gt;"",C52&lt;&gt;"",D52&lt;&gt;"",E52&lt;&gt;"",F52&lt;&gt;"",G52&lt;&gt;"",H52&lt;&gt;"",I52&lt;&gt;"",J52&lt;&gt;"",K52&lt;&gt;"",L52&lt;&gt;"",N52&lt;&gt;"",O52&lt;&gt;""),1,0)</f>
        <v/>
      </c>
      <c r="W52" s="14">
        <f>IF(OR(V52=0,B52=""),"",COUNTIFS($B$6:B52,B52&amp;""))</f>
        <v/>
      </c>
      <c r="X52" s="14">
        <f>IF(OR(V52=0,B52=""),"",IF(W52=1,0,SUMIFS($Y$5:Y51,$B$5:B51,B52&amp;"",$W$5:W51,W52-1)))</f>
        <v/>
      </c>
      <c r="Y52" s="14">
        <f>IF(V52=0,"",ROW($A52))</f>
        <v/>
      </c>
    </row>
    <row r="53">
      <c r="A53" s="10" t="n"/>
      <c r="B53" s="10" t="n"/>
      <c r="C53" s="10" t="n"/>
      <c r="D53" s="12" t="n"/>
      <c r="E53" s="18" t="n"/>
      <c r="F53" s="12" t="n"/>
      <c r="G53" s="18" t="n"/>
      <c r="H53" s="10" t="n"/>
      <c r="I53" s="10" t="n"/>
      <c r="J53" s="10" t="n"/>
      <c r="K53" s="13" t="n"/>
      <c r="L53" s="13" t="n"/>
      <c r="M53" s="19">
        <f>IF(OR(K53="",L53=""),"",IF(AND(ISNUMBER(K53),ISNUMBER(L53)),L53-K53,"CHYBA"))</f>
        <v/>
      </c>
      <c r="N53" s="10" t="n"/>
      <c r="O53" s="10" t="n"/>
      <c r="P53" s="14">
        <f>IF(M53="","",IF(ISNUMBER(M53),IF(M53&lt;=0,"CHYBA",""),"CHYBA"))</f>
        <v/>
      </c>
      <c r="Q53" s="14">
        <f>IF(OR(V53=0,B53="",K53=""),"",IFERROR(IF(X53=0,IF(AND(COUNTIFS('Vozidlá'!$A$6:$A$6,B53&amp;"",'Vozidlá'!$L$6:$L$6,"&lt;&gt;")=1,ROUND(K53,1)=ROUND(INDEX('Vozidlá'!$L$6:$L$6,MATCH(B53,'Vozidlá'!$A$6:$A$6,0)),1)),"","CHYBA"),IF(AND(INDEX($L$1:$L$1505,X53)&lt;&gt;"",ROUND(K53,1)=ROUND(INDEX($L$1:$L$1505,X53),1)),"","CHYBA")),"CHYBA"))</f>
        <v/>
      </c>
      <c r="R53" s="14">
        <f>IF(V53=0,"",IF(OR(NOT(ISNUMBER(A53)),B53="",C53="",NOT(ISNUMBER(D53)),NOT(ISNUMBER(E53)),NOT(ISNUMBER(F53)),NOT(ISNUMBER(G53)),I53="",J53="",NOT(ISNUMBER(K53)),NOT(ISNUMBER(L53)),AND(N53&lt;&gt;"Podnikateľská",N53&lt;&gt;"Súkromná"),AND(N53="Podnikateľská",H53=""),COUNTIFS('Vodiči'!$C$6:$C$8,C53&amp;"")&lt;&gt;1,COUNTIFS('Vozidlá'!$A$6:$A$6,B53&amp;"",'Vozidlá'!$B$6:$B$6,"&lt;&gt;")&lt;&gt;1,COUNTIFS('Vozidlá'!$A$6:$A$6,B53&amp;"",'Vozidlá'!$C$6:$C$6,"&lt;&gt;")&lt;&gt;1,COUNTIFS('Vozidlá'!$A$6:$A$6,B53&amp;"",'Vozidlá'!$D$6:$D$6,"&lt;&gt;")&lt;&gt;1,COUNTIFS('Vozidlá'!$A$6:$A$6,B53&amp;"",'Vozidlá'!$E$6:$E$6,"&lt;&gt;")&lt;&gt;1,COUNTIFS('Vozidlá'!$A$6:$A$6,B53&amp;"",'Vozidlá'!$K$6:$K$6,"&lt;&gt;")&lt;&gt;1,COUNTIFS('Vozidlá'!$A$6:$A$6,B53&amp;"",'Vozidlá'!$L$6:$L$6,"&lt;&gt;")&lt;&gt;1),"CHYBA",""))</f>
        <v/>
      </c>
      <c r="S53" s="14">
        <f>IF(V53=0,"",IF(N53="Podnikateľská",IF(H53="","",IF(OR(LEN(TRIM(SUBSTITUTE(SUBSTITUTE(H53,".",""),",","")))&lt;12,ISNUMBER(MATCH(TRIM(SUBSTITUTE(SUBSTITUTE(H53,".",""),",","")),'Zoznamy'!$G$2:$G$41,0))),"PREVERIŤ","")),IF(AND(N53="Súkromná",IFERROR(INDEX('Vozidlá'!$O$6:$O$6,MATCH(B53,'Vozidlá'!$A$6:$A$6,0))="áno",FALSE)),"PREVERIŤ","")))</f>
        <v/>
      </c>
      <c r="T53" s="14">
        <f>IF(OR(D53="",E53="",F53="",G53=""),"",IFERROR(IF(OR(F53+G53&lt;D53+E53,D53&lt;DATE(2027,1,1),D53&gt;=DATE(2028,1,1)),"CHYBA",""),"CHYBA"))</f>
        <v/>
      </c>
      <c r="U53" s="14">
        <f>IF(OR(V53=0,A53=""),"",IF(COUNTIFS($A$6:$A$1505,A53&amp;"",$B$6:$B$1505,B53&amp;"")&gt;1,"CHYBA",IF(X53="","",IF(X53=0,"",IFERROR(IF(INDEX($A$1:$A$1505,X53)="","",IF(A53=INDEX($A$1:$A$1505,X53)+1,"","PREVERIŤ")),"PREVERIŤ")))))</f>
        <v/>
      </c>
      <c r="V53" s="14">
        <f>IF(OR(A53&lt;&gt;"",B53&lt;&gt;"",C53&lt;&gt;"",D53&lt;&gt;"",E53&lt;&gt;"",F53&lt;&gt;"",G53&lt;&gt;"",H53&lt;&gt;"",I53&lt;&gt;"",J53&lt;&gt;"",K53&lt;&gt;"",L53&lt;&gt;"",N53&lt;&gt;"",O53&lt;&gt;""),1,0)</f>
        <v/>
      </c>
      <c r="W53" s="14">
        <f>IF(OR(V53=0,B53=""),"",COUNTIFS($B$6:B53,B53&amp;""))</f>
        <v/>
      </c>
      <c r="X53" s="14">
        <f>IF(OR(V53=0,B53=""),"",IF(W53=1,0,SUMIFS($Y$5:Y52,$B$5:B52,B53&amp;"",$W$5:W52,W53-1)))</f>
        <v/>
      </c>
      <c r="Y53" s="14">
        <f>IF(V53=0,"",ROW($A53))</f>
        <v/>
      </c>
    </row>
    <row r="54">
      <c r="A54" s="10" t="n"/>
      <c r="B54" s="10" t="n"/>
      <c r="C54" s="10" t="n"/>
      <c r="D54" s="12" t="n"/>
      <c r="E54" s="18" t="n"/>
      <c r="F54" s="12" t="n"/>
      <c r="G54" s="18" t="n"/>
      <c r="H54" s="10" t="n"/>
      <c r="I54" s="10" t="n"/>
      <c r="J54" s="10" t="n"/>
      <c r="K54" s="13" t="n"/>
      <c r="L54" s="13" t="n"/>
      <c r="M54" s="19">
        <f>IF(OR(K54="",L54=""),"",IF(AND(ISNUMBER(K54),ISNUMBER(L54)),L54-K54,"CHYBA"))</f>
        <v/>
      </c>
      <c r="N54" s="10" t="n"/>
      <c r="O54" s="10" t="n"/>
      <c r="P54" s="14">
        <f>IF(M54="","",IF(ISNUMBER(M54),IF(M54&lt;=0,"CHYBA",""),"CHYBA"))</f>
        <v/>
      </c>
      <c r="Q54" s="14">
        <f>IF(OR(V54=0,B54="",K54=""),"",IFERROR(IF(X54=0,IF(AND(COUNTIFS('Vozidlá'!$A$6:$A$6,B54&amp;"",'Vozidlá'!$L$6:$L$6,"&lt;&gt;")=1,ROUND(K54,1)=ROUND(INDEX('Vozidlá'!$L$6:$L$6,MATCH(B54,'Vozidlá'!$A$6:$A$6,0)),1)),"","CHYBA"),IF(AND(INDEX($L$1:$L$1505,X54)&lt;&gt;"",ROUND(K54,1)=ROUND(INDEX($L$1:$L$1505,X54),1)),"","CHYBA")),"CHYBA"))</f>
        <v/>
      </c>
      <c r="R54" s="14">
        <f>IF(V54=0,"",IF(OR(NOT(ISNUMBER(A54)),B54="",C54="",NOT(ISNUMBER(D54)),NOT(ISNUMBER(E54)),NOT(ISNUMBER(F54)),NOT(ISNUMBER(G54)),I54="",J54="",NOT(ISNUMBER(K54)),NOT(ISNUMBER(L54)),AND(N54&lt;&gt;"Podnikateľská",N54&lt;&gt;"Súkromná"),AND(N54="Podnikateľská",H54=""),COUNTIFS('Vodiči'!$C$6:$C$8,C54&amp;"")&lt;&gt;1,COUNTIFS('Vozidlá'!$A$6:$A$6,B54&amp;"",'Vozidlá'!$B$6:$B$6,"&lt;&gt;")&lt;&gt;1,COUNTIFS('Vozidlá'!$A$6:$A$6,B54&amp;"",'Vozidlá'!$C$6:$C$6,"&lt;&gt;")&lt;&gt;1,COUNTIFS('Vozidlá'!$A$6:$A$6,B54&amp;"",'Vozidlá'!$D$6:$D$6,"&lt;&gt;")&lt;&gt;1,COUNTIFS('Vozidlá'!$A$6:$A$6,B54&amp;"",'Vozidlá'!$E$6:$E$6,"&lt;&gt;")&lt;&gt;1,COUNTIFS('Vozidlá'!$A$6:$A$6,B54&amp;"",'Vozidlá'!$K$6:$K$6,"&lt;&gt;")&lt;&gt;1,COUNTIFS('Vozidlá'!$A$6:$A$6,B54&amp;"",'Vozidlá'!$L$6:$L$6,"&lt;&gt;")&lt;&gt;1),"CHYBA",""))</f>
        <v/>
      </c>
      <c r="S54" s="14">
        <f>IF(V54=0,"",IF(N54="Podnikateľská",IF(H54="","",IF(OR(LEN(TRIM(SUBSTITUTE(SUBSTITUTE(H54,".",""),",","")))&lt;12,ISNUMBER(MATCH(TRIM(SUBSTITUTE(SUBSTITUTE(H54,".",""),",","")),'Zoznamy'!$G$2:$G$41,0))),"PREVERIŤ","")),IF(AND(N54="Súkromná",IFERROR(INDEX('Vozidlá'!$O$6:$O$6,MATCH(B54,'Vozidlá'!$A$6:$A$6,0))="áno",FALSE)),"PREVERIŤ","")))</f>
        <v/>
      </c>
      <c r="T54" s="14">
        <f>IF(OR(D54="",E54="",F54="",G54=""),"",IFERROR(IF(OR(F54+G54&lt;D54+E54,D54&lt;DATE(2027,1,1),D54&gt;=DATE(2028,1,1)),"CHYBA",""),"CHYBA"))</f>
        <v/>
      </c>
      <c r="U54" s="14">
        <f>IF(OR(V54=0,A54=""),"",IF(COUNTIFS($A$6:$A$1505,A54&amp;"",$B$6:$B$1505,B54&amp;"")&gt;1,"CHYBA",IF(X54="","",IF(X54=0,"",IFERROR(IF(INDEX($A$1:$A$1505,X54)="","",IF(A54=INDEX($A$1:$A$1505,X54)+1,"","PREVERIŤ")),"PREVERIŤ")))))</f>
        <v/>
      </c>
      <c r="V54" s="14">
        <f>IF(OR(A54&lt;&gt;"",B54&lt;&gt;"",C54&lt;&gt;"",D54&lt;&gt;"",E54&lt;&gt;"",F54&lt;&gt;"",G54&lt;&gt;"",H54&lt;&gt;"",I54&lt;&gt;"",J54&lt;&gt;"",K54&lt;&gt;"",L54&lt;&gt;"",N54&lt;&gt;"",O54&lt;&gt;""),1,0)</f>
        <v/>
      </c>
      <c r="W54" s="14">
        <f>IF(OR(V54=0,B54=""),"",COUNTIFS($B$6:B54,B54&amp;""))</f>
        <v/>
      </c>
      <c r="X54" s="14">
        <f>IF(OR(V54=0,B54=""),"",IF(W54=1,0,SUMIFS($Y$5:Y53,$B$5:B53,B54&amp;"",$W$5:W53,W54-1)))</f>
        <v/>
      </c>
      <c r="Y54" s="14">
        <f>IF(V54=0,"",ROW($A54))</f>
        <v/>
      </c>
    </row>
    <row r="55">
      <c r="A55" s="10" t="n"/>
      <c r="B55" s="10" t="n"/>
      <c r="C55" s="10" t="n"/>
      <c r="D55" s="12" t="n"/>
      <c r="E55" s="18" t="n"/>
      <c r="F55" s="12" t="n"/>
      <c r="G55" s="18" t="n"/>
      <c r="H55" s="10" t="n"/>
      <c r="I55" s="10" t="n"/>
      <c r="J55" s="10" t="n"/>
      <c r="K55" s="13" t="n"/>
      <c r="L55" s="13" t="n"/>
      <c r="M55" s="19">
        <f>IF(OR(K55="",L55=""),"",IF(AND(ISNUMBER(K55),ISNUMBER(L55)),L55-K55,"CHYBA"))</f>
        <v/>
      </c>
      <c r="N55" s="10" t="n"/>
      <c r="O55" s="10" t="n"/>
      <c r="P55" s="14">
        <f>IF(M55="","",IF(ISNUMBER(M55),IF(M55&lt;=0,"CHYBA",""),"CHYBA"))</f>
        <v/>
      </c>
      <c r="Q55" s="14">
        <f>IF(OR(V55=0,B55="",K55=""),"",IFERROR(IF(X55=0,IF(AND(COUNTIFS('Vozidlá'!$A$6:$A$6,B55&amp;"",'Vozidlá'!$L$6:$L$6,"&lt;&gt;")=1,ROUND(K55,1)=ROUND(INDEX('Vozidlá'!$L$6:$L$6,MATCH(B55,'Vozidlá'!$A$6:$A$6,0)),1)),"","CHYBA"),IF(AND(INDEX($L$1:$L$1505,X55)&lt;&gt;"",ROUND(K55,1)=ROUND(INDEX($L$1:$L$1505,X55),1)),"","CHYBA")),"CHYBA"))</f>
        <v/>
      </c>
      <c r="R55" s="14">
        <f>IF(V55=0,"",IF(OR(NOT(ISNUMBER(A55)),B55="",C55="",NOT(ISNUMBER(D55)),NOT(ISNUMBER(E55)),NOT(ISNUMBER(F55)),NOT(ISNUMBER(G55)),I55="",J55="",NOT(ISNUMBER(K55)),NOT(ISNUMBER(L55)),AND(N55&lt;&gt;"Podnikateľská",N55&lt;&gt;"Súkromná"),AND(N55="Podnikateľská",H55=""),COUNTIFS('Vodiči'!$C$6:$C$8,C55&amp;"")&lt;&gt;1,COUNTIFS('Vozidlá'!$A$6:$A$6,B55&amp;"",'Vozidlá'!$B$6:$B$6,"&lt;&gt;")&lt;&gt;1,COUNTIFS('Vozidlá'!$A$6:$A$6,B55&amp;"",'Vozidlá'!$C$6:$C$6,"&lt;&gt;")&lt;&gt;1,COUNTIFS('Vozidlá'!$A$6:$A$6,B55&amp;"",'Vozidlá'!$D$6:$D$6,"&lt;&gt;")&lt;&gt;1,COUNTIFS('Vozidlá'!$A$6:$A$6,B55&amp;"",'Vozidlá'!$E$6:$E$6,"&lt;&gt;")&lt;&gt;1,COUNTIFS('Vozidlá'!$A$6:$A$6,B55&amp;"",'Vozidlá'!$K$6:$K$6,"&lt;&gt;")&lt;&gt;1,COUNTIFS('Vozidlá'!$A$6:$A$6,B55&amp;"",'Vozidlá'!$L$6:$L$6,"&lt;&gt;")&lt;&gt;1),"CHYBA",""))</f>
        <v/>
      </c>
      <c r="S55" s="14">
        <f>IF(V55=0,"",IF(N55="Podnikateľská",IF(H55="","",IF(OR(LEN(TRIM(SUBSTITUTE(SUBSTITUTE(H55,".",""),",","")))&lt;12,ISNUMBER(MATCH(TRIM(SUBSTITUTE(SUBSTITUTE(H55,".",""),",","")),'Zoznamy'!$G$2:$G$41,0))),"PREVERIŤ","")),IF(AND(N55="Súkromná",IFERROR(INDEX('Vozidlá'!$O$6:$O$6,MATCH(B55,'Vozidlá'!$A$6:$A$6,0))="áno",FALSE)),"PREVERIŤ","")))</f>
        <v/>
      </c>
      <c r="T55" s="14">
        <f>IF(OR(D55="",E55="",F55="",G55=""),"",IFERROR(IF(OR(F55+G55&lt;D55+E55,D55&lt;DATE(2027,1,1),D55&gt;=DATE(2028,1,1)),"CHYBA",""),"CHYBA"))</f>
        <v/>
      </c>
      <c r="U55" s="14">
        <f>IF(OR(V55=0,A55=""),"",IF(COUNTIFS($A$6:$A$1505,A55&amp;"",$B$6:$B$1505,B55&amp;"")&gt;1,"CHYBA",IF(X55="","",IF(X55=0,"",IFERROR(IF(INDEX($A$1:$A$1505,X55)="","",IF(A55=INDEX($A$1:$A$1505,X55)+1,"","PREVERIŤ")),"PREVERIŤ")))))</f>
        <v/>
      </c>
      <c r="V55" s="14">
        <f>IF(OR(A55&lt;&gt;"",B55&lt;&gt;"",C55&lt;&gt;"",D55&lt;&gt;"",E55&lt;&gt;"",F55&lt;&gt;"",G55&lt;&gt;"",H55&lt;&gt;"",I55&lt;&gt;"",J55&lt;&gt;"",K55&lt;&gt;"",L55&lt;&gt;"",N55&lt;&gt;"",O55&lt;&gt;""),1,0)</f>
        <v/>
      </c>
      <c r="W55" s="14">
        <f>IF(OR(V55=0,B55=""),"",COUNTIFS($B$6:B55,B55&amp;""))</f>
        <v/>
      </c>
      <c r="X55" s="14">
        <f>IF(OR(V55=0,B55=""),"",IF(W55=1,0,SUMIFS($Y$5:Y54,$B$5:B54,B55&amp;"",$W$5:W54,W55-1)))</f>
        <v/>
      </c>
      <c r="Y55" s="14">
        <f>IF(V55=0,"",ROW($A55))</f>
        <v/>
      </c>
    </row>
    <row r="56">
      <c r="A56" s="10" t="n"/>
      <c r="B56" s="10" t="n"/>
      <c r="C56" s="10" t="n"/>
      <c r="D56" s="12" t="n"/>
      <c r="E56" s="18" t="n"/>
      <c r="F56" s="12" t="n"/>
      <c r="G56" s="18" t="n"/>
      <c r="H56" s="10" t="n"/>
      <c r="I56" s="10" t="n"/>
      <c r="J56" s="10" t="n"/>
      <c r="K56" s="13" t="n"/>
      <c r="L56" s="13" t="n"/>
      <c r="M56" s="19">
        <f>IF(OR(K56="",L56=""),"",IF(AND(ISNUMBER(K56),ISNUMBER(L56)),L56-K56,"CHYBA"))</f>
        <v/>
      </c>
      <c r="N56" s="10" t="n"/>
      <c r="O56" s="10" t="n"/>
      <c r="P56" s="14">
        <f>IF(M56="","",IF(ISNUMBER(M56),IF(M56&lt;=0,"CHYBA",""),"CHYBA"))</f>
        <v/>
      </c>
      <c r="Q56" s="14">
        <f>IF(OR(V56=0,B56="",K56=""),"",IFERROR(IF(X56=0,IF(AND(COUNTIFS('Vozidlá'!$A$6:$A$6,B56&amp;"",'Vozidlá'!$L$6:$L$6,"&lt;&gt;")=1,ROUND(K56,1)=ROUND(INDEX('Vozidlá'!$L$6:$L$6,MATCH(B56,'Vozidlá'!$A$6:$A$6,0)),1)),"","CHYBA"),IF(AND(INDEX($L$1:$L$1505,X56)&lt;&gt;"",ROUND(K56,1)=ROUND(INDEX($L$1:$L$1505,X56),1)),"","CHYBA")),"CHYBA"))</f>
        <v/>
      </c>
      <c r="R56" s="14">
        <f>IF(V56=0,"",IF(OR(NOT(ISNUMBER(A56)),B56="",C56="",NOT(ISNUMBER(D56)),NOT(ISNUMBER(E56)),NOT(ISNUMBER(F56)),NOT(ISNUMBER(G56)),I56="",J56="",NOT(ISNUMBER(K56)),NOT(ISNUMBER(L56)),AND(N56&lt;&gt;"Podnikateľská",N56&lt;&gt;"Súkromná"),AND(N56="Podnikateľská",H56=""),COUNTIFS('Vodiči'!$C$6:$C$8,C56&amp;"")&lt;&gt;1,COUNTIFS('Vozidlá'!$A$6:$A$6,B56&amp;"",'Vozidlá'!$B$6:$B$6,"&lt;&gt;")&lt;&gt;1,COUNTIFS('Vozidlá'!$A$6:$A$6,B56&amp;"",'Vozidlá'!$C$6:$C$6,"&lt;&gt;")&lt;&gt;1,COUNTIFS('Vozidlá'!$A$6:$A$6,B56&amp;"",'Vozidlá'!$D$6:$D$6,"&lt;&gt;")&lt;&gt;1,COUNTIFS('Vozidlá'!$A$6:$A$6,B56&amp;"",'Vozidlá'!$E$6:$E$6,"&lt;&gt;")&lt;&gt;1,COUNTIFS('Vozidlá'!$A$6:$A$6,B56&amp;"",'Vozidlá'!$K$6:$K$6,"&lt;&gt;")&lt;&gt;1,COUNTIFS('Vozidlá'!$A$6:$A$6,B56&amp;"",'Vozidlá'!$L$6:$L$6,"&lt;&gt;")&lt;&gt;1),"CHYBA",""))</f>
        <v/>
      </c>
      <c r="S56" s="14">
        <f>IF(V56=0,"",IF(N56="Podnikateľská",IF(H56="","",IF(OR(LEN(TRIM(SUBSTITUTE(SUBSTITUTE(H56,".",""),",","")))&lt;12,ISNUMBER(MATCH(TRIM(SUBSTITUTE(SUBSTITUTE(H56,".",""),",","")),'Zoznamy'!$G$2:$G$41,0))),"PREVERIŤ","")),IF(AND(N56="Súkromná",IFERROR(INDEX('Vozidlá'!$O$6:$O$6,MATCH(B56,'Vozidlá'!$A$6:$A$6,0))="áno",FALSE)),"PREVERIŤ","")))</f>
        <v/>
      </c>
      <c r="T56" s="14">
        <f>IF(OR(D56="",E56="",F56="",G56=""),"",IFERROR(IF(OR(F56+G56&lt;D56+E56,D56&lt;DATE(2027,1,1),D56&gt;=DATE(2028,1,1)),"CHYBA",""),"CHYBA"))</f>
        <v/>
      </c>
      <c r="U56" s="14">
        <f>IF(OR(V56=0,A56=""),"",IF(COUNTIFS($A$6:$A$1505,A56&amp;"",$B$6:$B$1505,B56&amp;"")&gt;1,"CHYBA",IF(X56="","",IF(X56=0,"",IFERROR(IF(INDEX($A$1:$A$1505,X56)="","",IF(A56=INDEX($A$1:$A$1505,X56)+1,"","PREVERIŤ")),"PREVERIŤ")))))</f>
        <v/>
      </c>
      <c r="V56" s="14">
        <f>IF(OR(A56&lt;&gt;"",B56&lt;&gt;"",C56&lt;&gt;"",D56&lt;&gt;"",E56&lt;&gt;"",F56&lt;&gt;"",G56&lt;&gt;"",H56&lt;&gt;"",I56&lt;&gt;"",J56&lt;&gt;"",K56&lt;&gt;"",L56&lt;&gt;"",N56&lt;&gt;"",O56&lt;&gt;""),1,0)</f>
        <v/>
      </c>
      <c r="W56" s="14">
        <f>IF(OR(V56=0,B56=""),"",COUNTIFS($B$6:B56,B56&amp;""))</f>
        <v/>
      </c>
      <c r="X56" s="14">
        <f>IF(OR(V56=0,B56=""),"",IF(W56=1,0,SUMIFS($Y$5:Y55,$B$5:B55,B56&amp;"",$W$5:W55,W56-1)))</f>
        <v/>
      </c>
      <c r="Y56" s="14">
        <f>IF(V56=0,"",ROW($A56))</f>
        <v/>
      </c>
    </row>
    <row r="57">
      <c r="A57" s="10" t="n"/>
      <c r="B57" s="10" t="n"/>
      <c r="C57" s="10" t="n"/>
      <c r="D57" s="12" t="n"/>
      <c r="E57" s="18" t="n"/>
      <c r="F57" s="12" t="n"/>
      <c r="G57" s="18" t="n"/>
      <c r="H57" s="10" t="n"/>
      <c r="I57" s="10" t="n"/>
      <c r="J57" s="10" t="n"/>
      <c r="K57" s="13" t="n"/>
      <c r="L57" s="13" t="n"/>
      <c r="M57" s="19">
        <f>IF(OR(K57="",L57=""),"",IF(AND(ISNUMBER(K57),ISNUMBER(L57)),L57-K57,"CHYBA"))</f>
        <v/>
      </c>
      <c r="N57" s="10" t="n"/>
      <c r="O57" s="10" t="n"/>
      <c r="P57" s="14">
        <f>IF(M57="","",IF(ISNUMBER(M57),IF(M57&lt;=0,"CHYBA",""),"CHYBA"))</f>
        <v/>
      </c>
      <c r="Q57" s="14">
        <f>IF(OR(V57=0,B57="",K57=""),"",IFERROR(IF(X57=0,IF(AND(COUNTIFS('Vozidlá'!$A$6:$A$6,B57&amp;"",'Vozidlá'!$L$6:$L$6,"&lt;&gt;")=1,ROUND(K57,1)=ROUND(INDEX('Vozidlá'!$L$6:$L$6,MATCH(B57,'Vozidlá'!$A$6:$A$6,0)),1)),"","CHYBA"),IF(AND(INDEX($L$1:$L$1505,X57)&lt;&gt;"",ROUND(K57,1)=ROUND(INDEX($L$1:$L$1505,X57),1)),"","CHYBA")),"CHYBA"))</f>
        <v/>
      </c>
      <c r="R57" s="14">
        <f>IF(V57=0,"",IF(OR(NOT(ISNUMBER(A57)),B57="",C57="",NOT(ISNUMBER(D57)),NOT(ISNUMBER(E57)),NOT(ISNUMBER(F57)),NOT(ISNUMBER(G57)),I57="",J57="",NOT(ISNUMBER(K57)),NOT(ISNUMBER(L57)),AND(N57&lt;&gt;"Podnikateľská",N57&lt;&gt;"Súkromná"),AND(N57="Podnikateľská",H57=""),COUNTIFS('Vodiči'!$C$6:$C$8,C57&amp;"")&lt;&gt;1,COUNTIFS('Vozidlá'!$A$6:$A$6,B57&amp;"",'Vozidlá'!$B$6:$B$6,"&lt;&gt;")&lt;&gt;1,COUNTIFS('Vozidlá'!$A$6:$A$6,B57&amp;"",'Vozidlá'!$C$6:$C$6,"&lt;&gt;")&lt;&gt;1,COUNTIFS('Vozidlá'!$A$6:$A$6,B57&amp;"",'Vozidlá'!$D$6:$D$6,"&lt;&gt;")&lt;&gt;1,COUNTIFS('Vozidlá'!$A$6:$A$6,B57&amp;"",'Vozidlá'!$E$6:$E$6,"&lt;&gt;")&lt;&gt;1,COUNTIFS('Vozidlá'!$A$6:$A$6,B57&amp;"",'Vozidlá'!$K$6:$K$6,"&lt;&gt;")&lt;&gt;1,COUNTIFS('Vozidlá'!$A$6:$A$6,B57&amp;"",'Vozidlá'!$L$6:$L$6,"&lt;&gt;")&lt;&gt;1),"CHYBA",""))</f>
        <v/>
      </c>
      <c r="S57" s="14">
        <f>IF(V57=0,"",IF(N57="Podnikateľská",IF(H57="","",IF(OR(LEN(TRIM(SUBSTITUTE(SUBSTITUTE(H57,".",""),",","")))&lt;12,ISNUMBER(MATCH(TRIM(SUBSTITUTE(SUBSTITUTE(H57,".",""),",","")),'Zoznamy'!$G$2:$G$41,0))),"PREVERIŤ","")),IF(AND(N57="Súkromná",IFERROR(INDEX('Vozidlá'!$O$6:$O$6,MATCH(B57,'Vozidlá'!$A$6:$A$6,0))="áno",FALSE)),"PREVERIŤ","")))</f>
        <v/>
      </c>
      <c r="T57" s="14">
        <f>IF(OR(D57="",E57="",F57="",G57=""),"",IFERROR(IF(OR(F57+G57&lt;D57+E57,D57&lt;DATE(2027,1,1),D57&gt;=DATE(2028,1,1)),"CHYBA",""),"CHYBA"))</f>
        <v/>
      </c>
      <c r="U57" s="14">
        <f>IF(OR(V57=0,A57=""),"",IF(COUNTIFS($A$6:$A$1505,A57&amp;"",$B$6:$B$1505,B57&amp;"")&gt;1,"CHYBA",IF(X57="","",IF(X57=0,"",IFERROR(IF(INDEX($A$1:$A$1505,X57)="","",IF(A57=INDEX($A$1:$A$1505,X57)+1,"","PREVERIŤ")),"PREVERIŤ")))))</f>
        <v/>
      </c>
      <c r="V57" s="14">
        <f>IF(OR(A57&lt;&gt;"",B57&lt;&gt;"",C57&lt;&gt;"",D57&lt;&gt;"",E57&lt;&gt;"",F57&lt;&gt;"",G57&lt;&gt;"",H57&lt;&gt;"",I57&lt;&gt;"",J57&lt;&gt;"",K57&lt;&gt;"",L57&lt;&gt;"",N57&lt;&gt;"",O57&lt;&gt;""),1,0)</f>
        <v/>
      </c>
      <c r="W57" s="14">
        <f>IF(OR(V57=0,B57=""),"",COUNTIFS($B$6:B57,B57&amp;""))</f>
        <v/>
      </c>
      <c r="X57" s="14">
        <f>IF(OR(V57=0,B57=""),"",IF(W57=1,0,SUMIFS($Y$5:Y56,$B$5:B56,B57&amp;"",$W$5:W56,W57-1)))</f>
        <v/>
      </c>
      <c r="Y57" s="14">
        <f>IF(V57=0,"",ROW($A57))</f>
        <v/>
      </c>
    </row>
    <row r="58">
      <c r="A58" s="10" t="n"/>
      <c r="B58" s="10" t="n"/>
      <c r="C58" s="10" t="n"/>
      <c r="D58" s="12" t="n"/>
      <c r="E58" s="18" t="n"/>
      <c r="F58" s="12" t="n"/>
      <c r="G58" s="18" t="n"/>
      <c r="H58" s="10" t="n"/>
      <c r="I58" s="10" t="n"/>
      <c r="J58" s="10" t="n"/>
      <c r="K58" s="13" t="n"/>
      <c r="L58" s="13" t="n"/>
      <c r="M58" s="19">
        <f>IF(OR(K58="",L58=""),"",IF(AND(ISNUMBER(K58),ISNUMBER(L58)),L58-K58,"CHYBA"))</f>
        <v/>
      </c>
      <c r="N58" s="10" t="n"/>
      <c r="O58" s="10" t="n"/>
      <c r="P58" s="14">
        <f>IF(M58="","",IF(ISNUMBER(M58),IF(M58&lt;=0,"CHYBA",""),"CHYBA"))</f>
        <v/>
      </c>
      <c r="Q58" s="14">
        <f>IF(OR(V58=0,B58="",K58=""),"",IFERROR(IF(X58=0,IF(AND(COUNTIFS('Vozidlá'!$A$6:$A$6,B58&amp;"",'Vozidlá'!$L$6:$L$6,"&lt;&gt;")=1,ROUND(K58,1)=ROUND(INDEX('Vozidlá'!$L$6:$L$6,MATCH(B58,'Vozidlá'!$A$6:$A$6,0)),1)),"","CHYBA"),IF(AND(INDEX($L$1:$L$1505,X58)&lt;&gt;"",ROUND(K58,1)=ROUND(INDEX($L$1:$L$1505,X58),1)),"","CHYBA")),"CHYBA"))</f>
        <v/>
      </c>
      <c r="R58" s="14">
        <f>IF(V58=0,"",IF(OR(NOT(ISNUMBER(A58)),B58="",C58="",NOT(ISNUMBER(D58)),NOT(ISNUMBER(E58)),NOT(ISNUMBER(F58)),NOT(ISNUMBER(G58)),I58="",J58="",NOT(ISNUMBER(K58)),NOT(ISNUMBER(L58)),AND(N58&lt;&gt;"Podnikateľská",N58&lt;&gt;"Súkromná"),AND(N58="Podnikateľská",H58=""),COUNTIFS('Vodiči'!$C$6:$C$8,C58&amp;"")&lt;&gt;1,COUNTIFS('Vozidlá'!$A$6:$A$6,B58&amp;"",'Vozidlá'!$B$6:$B$6,"&lt;&gt;")&lt;&gt;1,COUNTIFS('Vozidlá'!$A$6:$A$6,B58&amp;"",'Vozidlá'!$C$6:$C$6,"&lt;&gt;")&lt;&gt;1,COUNTIFS('Vozidlá'!$A$6:$A$6,B58&amp;"",'Vozidlá'!$D$6:$D$6,"&lt;&gt;")&lt;&gt;1,COUNTIFS('Vozidlá'!$A$6:$A$6,B58&amp;"",'Vozidlá'!$E$6:$E$6,"&lt;&gt;")&lt;&gt;1,COUNTIFS('Vozidlá'!$A$6:$A$6,B58&amp;"",'Vozidlá'!$K$6:$K$6,"&lt;&gt;")&lt;&gt;1,COUNTIFS('Vozidlá'!$A$6:$A$6,B58&amp;"",'Vozidlá'!$L$6:$L$6,"&lt;&gt;")&lt;&gt;1),"CHYBA",""))</f>
        <v/>
      </c>
      <c r="S58" s="14">
        <f>IF(V58=0,"",IF(N58="Podnikateľská",IF(H58="","",IF(OR(LEN(TRIM(SUBSTITUTE(SUBSTITUTE(H58,".",""),",","")))&lt;12,ISNUMBER(MATCH(TRIM(SUBSTITUTE(SUBSTITUTE(H58,".",""),",","")),'Zoznamy'!$G$2:$G$41,0))),"PREVERIŤ","")),IF(AND(N58="Súkromná",IFERROR(INDEX('Vozidlá'!$O$6:$O$6,MATCH(B58,'Vozidlá'!$A$6:$A$6,0))="áno",FALSE)),"PREVERIŤ","")))</f>
        <v/>
      </c>
      <c r="T58" s="14">
        <f>IF(OR(D58="",E58="",F58="",G58=""),"",IFERROR(IF(OR(F58+G58&lt;D58+E58,D58&lt;DATE(2027,1,1),D58&gt;=DATE(2028,1,1)),"CHYBA",""),"CHYBA"))</f>
        <v/>
      </c>
      <c r="U58" s="14">
        <f>IF(OR(V58=0,A58=""),"",IF(COUNTIFS($A$6:$A$1505,A58&amp;"",$B$6:$B$1505,B58&amp;"")&gt;1,"CHYBA",IF(X58="","",IF(X58=0,"",IFERROR(IF(INDEX($A$1:$A$1505,X58)="","",IF(A58=INDEX($A$1:$A$1505,X58)+1,"","PREVERIŤ")),"PREVERIŤ")))))</f>
        <v/>
      </c>
      <c r="V58" s="14">
        <f>IF(OR(A58&lt;&gt;"",B58&lt;&gt;"",C58&lt;&gt;"",D58&lt;&gt;"",E58&lt;&gt;"",F58&lt;&gt;"",G58&lt;&gt;"",H58&lt;&gt;"",I58&lt;&gt;"",J58&lt;&gt;"",K58&lt;&gt;"",L58&lt;&gt;"",N58&lt;&gt;"",O58&lt;&gt;""),1,0)</f>
        <v/>
      </c>
      <c r="W58" s="14">
        <f>IF(OR(V58=0,B58=""),"",COUNTIFS($B$6:B58,B58&amp;""))</f>
        <v/>
      </c>
      <c r="X58" s="14">
        <f>IF(OR(V58=0,B58=""),"",IF(W58=1,0,SUMIFS($Y$5:Y57,$B$5:B57,B58&amp;"",$W$5:W57,W58-1)))</f>
        <v/>
      </c>
      <c r="Y58" s="14">
        <f>IF(V58=0,"",ROW($A58))</f>
        <v/>
      </c>
    </row>
    <row r="59">
      <c r="A59" s="10" t="n"/>
      <c r="B59" s="10" t="n"/>
      <c r="C59" s="10" t="n"/>
      <c r="D59" s="12" t="n"/>
      <c r="E59" s="18" t="n"/>
      <c r="F59" s="12" t="n"/>
      <c r="G59" s="18" t="n"/>
      <c r="H59" s="10" t="n"/>
      <c r="I59" s="10" t="n"/>
      <c r="J59" s="10" t="n"/>
      <c r="K59" s="13" t="n"/>
      <c r="L59" s="13" t="n"/>
      <c r="M59" s="19">
        <f>IF(OR(K59="",L59=""),"",IF(AND(ISNUMBER(K59),ISNUMBER(L59)),L59-K59,"CHYBA"))</f>
        <v/>
      </c>
      <c r="N59" s="10" t="n"/>
      <c r="O59" s="10" t="n"/>
      <c r="P59" s="14">
        <f>IF(M59="","",IF(ISNUMBER(M59),IF(M59&lt;=0,"CHYBA",""),"CHYBA"))</f>
        <v/>
      </c>
      <c r="Q59" s="14">
        <f>IF(OR(V59=0,B59="",K59=""),"",IFERROR(IF(X59=0,IF(AND(COUNTIFS('Vozidlá'!$A$6:$A$6,B59&amp;"",'Vozidlá'!$L$6:$L$6,"&lt;&gt;")=1,ROUND(K59,1)=ROUND(INDEX('Vozidlá'!$L$6:$L$6,MATCH(B59,'Vozidlá'!$A$6:$A$6,0)),1)),"","CHYBA"),IF(AND(INDEX($L$1:$L$1505,X59)&lt;&gt;"",ROUND(K59,1)=ROUND(INDEX($L$1:$L$1505,X59),1)),"","CHYBA")),"CHYBA"))</f>
        <v/>
      </c>
      <c r="R59" s="14">
        <f>IF(V59=0,"",IF(OR(NOT(ISNUMBER(A59)),B59="",C59="",NOT(ISNUMBER(D59)),NOT(ISNUMBER(E59)),NOT(ISNUMBER(F59)),NOT(ISNUMBER(G59)),I59="",J59="",NOT(ISNUMBER(K59)),NOT(ISNUMBER(L59)),AND(N59&lt;&gt;"Podnikateľská",N59&lt;&gt;"Súkromná"),AND(N59="Podnikateľská",H59=""),COUNTIFS('Vodiči'!$C$6:$C$8,C59&amp;"")&lt;&gt;1,COUNTIFS('Vozidlá'!$A$6:$A$6,B59&amp;"",'Vozidlá'!$B$6:$B$6,"&lt;&gt;")&lt;&gt;1,COUNTIFS('Vozidlá'!$A$6:$A$6,B59&amp;"",'Vozidlá'!$C$6:$C$6,"&lt;&gt;")&lt;&gt;1,COUNTIFS('Vozidlá'!$A$6:$A$6,B59&amp;"",'Vozidlá'!$D$6:$D$6,"&lt;&gt;")&lt;&gt;1,COUNTIFS('Vozidlá'!$A$6:$A$6,B59&amp;"",'Vozidlá'!$E$6:$E$6,"&lt;&gt;")&lt;&gt;1,COUNTIFS('Vozidlá'!$A$6:$A$6,B59&amp;"",'Vozidlá'!$K$6:$K$6,"&lt;&gt;")&lt;&gt;1,COUNTIFS('Vozidlá'!$A$6:$A$6,B59&amp;"",'Vozidlá'!$L$6:$L$6,"&lt;&gt;")&lt;&gt;1),"CHYBA",""))</f>
        <v/>
      </c>
      <c r="S59" s="14">
        <f>IF(V59=0,"",IF(N59="Podnikateľská",IF(H59="","",IF(OR(LEN(TRIM(SUBSTITUTE(SUBSTITUTE(H59,".",""),",","")))&lt;12,ISNUMBER(MATCH(TRIM(SUBSTITUTE(SUBSTITUTE(H59,".",""),",","")),'Zoznamy'!$G$2:$G$41,0))),"PREVERIŤ","")),IF(AND(N59="Súkromná",IFERROR(INDEX('Vozidlá'!$O$6:$O$6,MATCH(B59,'Vozidlá'!$A$6:$A$6,0))="áno",FALSE)),"PREVERIŤ","")))</f>
        <v/>
      </c>
      <c r="T59" s="14">
        <f>IF(OR(D59="",E59="",F59="",G59=""),"",IFERROR(IF(OR(F59+G59&lt;D59+E59,D59&lt;DATE(2027,1,1),D59&gt;=DATE(2028,1,1)),"CHYBA",""),"CHYBA"))</f>
        <v/>
      </c>
      <c r="U59" s="14">
        <f>IF(OR(V59=0,A59=""),"",IF(COUNTIFS($A$6:$A$1505,A59&amp;"",$B$6:$B$1505,B59&amp;"")&gt;1,"CHYBA",IF(X59="","",IF(X59=0,"",IFERROR(IF(INDEX($A$1:$A$1505,X59)="","",IF(A59=INDEX($A$1:$A$1505,X59)+1,"","PREVERIŤ")),"PREVERIŤ")))))</f>
        <v/>
      </c>
      <c r="V59" s="14">
        <f>IF(OR(A59&lt;&gt;"",B59&lt;&gt;"",C59&lt;&gt;"",D59&lt;&gt;"",E59&lt;&gt;"",F59&lt;&gt;"",G59&lt;&gt;"",H59&lt;&gt;"",I59&lt;&gt;"",J59&lt;&gt;"",K59&lt;&gt;"",L59&lt;&gt;"",N59&lt;&gt;"",O59&lt;&gt;""),1,0)</f>
        <v/>
      </c>
      <c r="W59" s="14">
        <f>IF(OR(V59=0,B59=""),"",COUNTIFS($B$6:B59,B59&amp;""))</f>
        <v/>
      </c>
      <c r="X59" s="14">
        <f>IF(OR(V59=0,B59=""),"",IF(W59=1,0,SUMIFS($Y$5:Y58,$B$5:B58,B59&amp;"",$W$5:W58,W59-1)))</f>
        <v/>
      </c>
      <c r="Y59" s="14">
        <f>IF(V59=0,"",ROW($A59))</f>
        <v/>
      </c>
    </row>
    <row r="60">
      <c r="A60" s="10" t="n"/>
      <c r="B60" s="10" t="n"/>
      <c r="C60" s="10" t="n"/>
      <c r="D60" s="12" t="n"/>
      <c r="E60" s="18" t="n"/>
      <c r="F60" s="12" t="n"/>
      <c r="G60" s="18" t="n"/>
      <c r="H60" s="10" t="n"/>
      <c r="I60" s="10" t="n"/>
      <c r="J60" s="10" t="n"/>
      <c r="K60" s="13" t="n"/>
      <c r="L60" s="13" t="n"/>
      <c r="M60" s="19">
        <f>IF(OR(K60="",L60=""),"",IF(AND(ISNUMBER(K60),ISNUMBER(L60)),L60-K60,"CHYBA"))</f>
        <v/>
      </c>
      <c r="N60" s="10" t="n"/>
      <c r="O60" s="10" t="n"/>
      <c r="P60" s="14">
        <f>IF(M60="","",IF(ISNUMBER(M60),IF(M60&lt;=0,"CHYBA",""),"CHYBA"))</f>
        <v/>
      </c>
      <c r="Q60" s="14">
        <f>IF(OR(V60=0,B60="",K60=""),"",IFERROR(IF(X60=0,IF(AND(COUNTIFS('Vozidlá'!$A$6:$A$6,B60&amp;"",'Vozidlá'!$L$6:$L$6,"&lt;&gt;")=1,ROUND(K60,1)=ROUND(INDEX('Vozidlá'!$L$6:$L$6,MATCH(B60,'Vozidlá'!$A$6:$A$6,0)),1)),"","CHYBA"),IF(AND(INDEX($L$1:$L$1505,X60)&lt;&gt;"",ROUND(K60,1)=ROUND(INDEX($L$1:$L$1505,X60),1)),"","CHYBA")),"CHYBA"))</f>
        <v/>
      </c>
      <c r="R60" s="14">
        <f>IF(V60=0,"",IF(OR(NOT(ISNUMBER(A60)),B60="",C60="",NOT(ISNUMBER(D60)),NOT(ISNUMBER(E60)),NOT(ISNUMBER(F60)),NOT(ISNUMBER(G60)),I60="",J60="",NOT(ISNUMBER(K60)),NOT(ISNUMBER(L60)),AND(N60&lt;&gt;"Podnikateľská",N60&lt;&gt;"Súkromná"),AND(N60="Podnikateľská",H60=""),COUNTIFS('Vodiči'!$C$6:$C$8,C60&amp;"")&lt;&gt;1,COUNTIFS('Vozidlá'!$A$6:$A$6,B60&amp;"",'Vozidlá'!$B$6:$B$6,"&lt;&gt;")&lt;&gt;1,COUNTIFS('Vozidlá'!$A$6:$A$6,B60&amp;"",'Vozidlá'!$C$6:$C$6,"&lt;&gt;")&lt;&gt;1,COUNTIFS('Vozidlá'!$A$6:$A$6,B60&amp;"",'Vozidlá'!$D$6:$D$6,"&lt;&gt;")&lt;&gt;1,COUNTIFS('Vozidlá'!$A$6:$A$6,B60&amp;"",'Vozidlá'!$E$6:$E$6,"&lt;&gt;")&lt;&gt;1,COUNTIFS('Vozidlá'!$A$6:$A$6,B60&amp;"",'Vozidlá'!$K$6:$K$6,"&lt;&gt;")&lt;&gt;1,COUNTIFS('Vozidlá'!$A$6:$A$6,B60&amp;"",'Vozidlá'!$L$6:$L$6,"&lt;&gt;")&lt;&gt;1),"CHYBA",""))</f>
        <v/>
      </c>
      <c r="S60" s="14">
        <f>IF(V60=0,"",IF(N60="Podnikateľská",IF(H60="","",IF(OR(LEN(TRIM(SUBSTITUTE(SUBSTITUTE(H60,".",""),",","")))&lt;12,ISNUMBER(MATCH(TRIM(SUBSTITUTE(SUBSTITUTE(H60,".",""),",","")),'Zoznamy'!$G$2:$G$41,0))),"PREVERIŤ","")),IF(AND(N60="Súkromná",IFERROR(INDEX('Vozidlá'!$O$6:$O$6,MATCH(B60,'Vozidlá'!$A$6:$A$6,0))="áno",FALSE)),"PREVERIŤ","")))</f>
        <v/>
      </c>
      <c r="T60" s="14">
        <f>IF(OR(D60="",E60="",F60="",G60=""),"",IFERROR(IF(OR(F60+G60&lt;D60+E60,D60&lt;DATE(2027,1,1),D60&gt;=DATE(2028,1,1)),"CHYBA",""),"CHYBA"))</f>
        <v/>
      </c>
      <c r="U60" s="14">
        <f>IF(OR(V60=0,A60=""),"",IF(COUNTIFS($A$6:$A$1505,A60&amp;"",$B$6:$B$1505,B60&amp;"")&gt;1,"CHYBA",IF(X60="","",IF(X60=0,"",IFERROR(IF(INDEX($A$1:$A$1505,X60)="","",IF(A60=INDEX($A$1:$A$1505,X60)+1,"","PREVERIŤ")),"PREVERIŤ")))))</f>
        <v/>
      </c>
      <c r="V60" s="14">
        <f>IF(OR(A60&lt;&gt;"",B60&lt;&gt;"",C60&lt;&gt;"",D60&lt;&gt;"",E60&lt;&gt;"",F60&lt;&gt;"",G60&lt;&gt;"",H60&lt;&gt;"",I60&lt;&gt;"",J60&lt;&gt;"",K60&lt;&gt;"",L60&lt;&gt;"",N60&lt;&gt;"",O60&lt;&gt;""),1,0)</f>
        <v/>
      </c>
      <c r="W60" s="14">
        <f>IF(OR(V60=0,B60=""),"",COUNTIFS($B$6:B60,B60&amp;""))</f>
        <v/>
      </c>
      <c r="X60" s="14">
        <f>IF(OR(V60=0,B60=""),"",IF(W60=1,0,SUMIFS($Y$5:Y59,$B$5:B59,B60&amp;"",$W$5:W59,W60-1)))</f>
        <v/>
      </c>
      <c r="Y60" s="14">
        <f>IF(V60=0,"",ROW($A60))</f>
        <v/>
      </c>
    </row>
    <row r="61">
      <c r="A61" s="10" t="n"/>
      <c r="B61" s="10" t="n"/>
      <c r="C61" s="10" t="n"/>
      <c r="D61" s="12" t="n"/>
      <c r="E61" s="18" t="n"/>
      <c r="F61" s="12" t="n"/>
      <c r="G61" s="18" t="n"/>
      <c r="H61" s="10" t="n"/>
      <c r="I61" s="10" t="n"/>
      <c r="J61" s="10" t="n"/>
      <c r="K61" s="13" t="n"/>
      <c r="L61" s="13" t="n"/>
      <c r="M61" s="19">
        <f>IF(OR(K61="",L61=""),"",IF(AND(ISNUMBER(K61),ISNUMBER(L61)),L61-K61,"CHYBA"))</f>
        <v/>
      </c>
      <c r="N61" s="10" t="n"/>
      <c r="O61" s="10" t="n"/>
      <c r="P61" s="14">
        <f>IF(M61="","",IF(ISNUMBER(M61),IF(M61&lt;=0,"CHYBA",""),"CHYBA"))</f>
        <v/>
      </c>
      <c r="Q61" s="14">
        <f>IF(OR(V61=0,B61="",K61=""),"",IFERROR(IF(X61=0,IF(AND(COUNTIFS('Vozidlá'!$A$6:$A$6,B61&amp;"",'Vozidlá'!$L$6:$L$6,"&lt;&gt;")=1,ROUND(K61,1)=ROUND(INDEX('Vozidlá'!$L$6:$L$6,MATCH(B61,'Vozidlá'!$A$6:$A$6,0)),1)),"","CHYBA"),IF(AND(INDEX($L$1:$L$1505,X61)&lt;&gt;"",ROUND(K61,1)=ROUND(INDEX($L$1:$L$1505,X61),1)),"","CHYBA")),"CHYBA"))</f>
        <v/>
      </c>
      <c r="R61" s="14">
        <f>IF(V61=0,"",IF(OR(NOT(ISNUMBER(A61)),B61="",C61="",NOT(ISNUMBER(D61)),NOT(ISNUMBER(E61)),NOT(ISNUMBER(F61)),NOT(ISNUMBER(G61)),I61="",J61="",NOT(ISNUMBER(K61)),NOT(ISNUMBER(L61)),AND(N61&lt;&gt;"Podnikateľská",N61&lt;&gt;"Súkromná"),AND(N61="Podnikateľská",H61=""),COUNTIFS('Vodiči'!$C$6:$C$8,C61&amp;"")&lt;&gt;1,COUNTIFS('Vozidlá'!$A$6:$A$6,B61&amp;"",'Vozidlá'!$B$6:$B$6,"&lt;&gt;")&lt;&gt;1,COUNTIFS('Vozidlá'!$A$6:$A$6,B61&amp;"",'Vozidlá'!$C$6:$C$6,"&lt;&gt;")&lt;&gt;1,COUNTIFS('Vozidlá'!$A$6:$A$6,B61&amp;"",'Vozidlá'!$D$6:$D$6,"&lt;&gt;")&lt;&gt;1,COUNTIFS('Vozidlá'!$A$6:$A$6,B61&amp;"",'Vozidlá'!$E$6:$E$6,"&lt;&gt;")&lt;&gt;1,COUNTIFS('Vozidlá'!$A$6:$A$6,B61&amp;"",'Vozidlá'!$K$6:$K$6,"&lt;&gt;")&lt;&gt;1,COUNTIFS('Vozidlá'!$A$6:$A$6,B61&amp;"",'Vozidlá'!$L$6:$L$6,"&lt;&gt;")&lt;&gt;1),"CHYBA",""))</f>
        <v/>
      </c>
      <c r="S61" s="14">
        <f>IF(V61=0,"",IF(N61="Podnikateľská",IF(H61="","",IF(OR(LEN(TRIM(SUBSTITUTE(SUBSTITUTE(H61,".",""),",","")))&lt;12,ISNUMBER(MATCH(TRIM(SUBSTITUTE(SUBSTITUTE(H61,".",""),",","")),'Zoznamy'!$G$2:$G$41,0))),"PREVERIŤ","")),IF(AND(N61="Súkromná",IFERROR(INDEX('Vozidlá'!$O$6:$O$6,MATCH(B61,'Vozidlá'!$A$6:$A$6,0))="áno",FALSE)),"PREVERIŤ","")))</f>
        <v/>
      </c>
      <c r="T61" s="14">
        <f>IF(OR(D61="",E61="",F61="",G61=""),"",IFERROR(IF(OR(F61+G61&lt;D61+E61,D61&lt;DATE(2027,1,1),D61&gt;=DATE(2028,1,1)),"CHYBA",""),"CHYBA"))</f>
        <v/>
      </c>
      <c r="U61" s="14">
        <f>IF(OR(V61=0,A61=""),"",IF(COUNTIFS($A$6:$A$1505,A61&amp;"",$B$6:$B$1505,B61&amp;"")&gt;1,"CHYBA",IF(X61="","",IF(X61=0,"",IFERROR(IF(INDEX($A$1:$A$1505,X61)="","",IF(A61=INDEX($A$1:$A$1505,X61)+1,"","PREVERIŤ")),"PREVERIŤ")))))</f>
        <v/>
      </c>
      <c r="V61" s="14">
        <f>IF(OR(A61&lt;&gt;"",B61&lt;&gt;"",C61&lt;&gt;"",D61&lt;&gt;"",E61&lt;&gt;"",F61&lt;&gt;"",G61&lt;&gt;"",H61&lt;&gt;"",I61&lt;&gt;"",J61&lt;&gt;"",K61&lt;&gt;"",L61&lt;&gt;"",N61&lt;&gt;"",O61&lt;&gt;""),1,0)</f>
        <v/>
      </c>
      <c r="W61" s="14">
        <f>IF(OR(V61=0,B61=""),"",COUNTIFS($B$6:B61,B61&amp;""))</f>
        <v/>
      </c>
      <c r="X61" s="14">
        <f>IF(OR(V61=0,B61=""),"",IF(W61=1,0,SUMIFS($Y$5:Y60,$B$5:B60,B61&amp;"",$W$5:W60,W61-1)))</f>
        <v/>
      </c>
      <c r="Y61" s="14">
        <f>IF(V61=0,"",ROW($A61))</f>
        <v/>
      </c>
    </row>
    <row r="62">
      <c r="A62" s="10" t="n"/>
      <c r="B62" s="10" t="n"/>
      <c r="C62" s="10" t="n"/>
      <c r="D62" s="12" t="n"/>
      <c r="E62" s="18" t="n"/>
      <c r="F62" s="12" t="n"/>
      <c r="G62" s="18" t="n"/>
      <c r="H62" s="10" t="n"/>
      <c r="I62" s="10" t="n"/>
      <c r="J62" s="10" t="n"/>
      <c r="K62" s="13" t="n"/>
      <c r="L62" s="13" t="n"/>
      <c r="M62" s="19">
        <f>IF(OR(K62="",L62=""),"",IF(AND(ISNUMBER(K62),ISNUMBER(L62)),L62-K62,"CHYBA"))</f>
        <v/>
      </c>
      <c r="N62" s="10" t="n"/>
      <c r="O62" s="10" t="n"/>
      <c r="P62" s="14">
        <f>IF(M62="","",IF(ISNUMBER(M62),IF(M62&lt;=0,"CHYBA",""),"CHYBA"))</f>
        <v/>
      </c>
      <c r="Q62" s="14">
        <f>IF(OR(V62=0,B62="",K62=""),"",IFERROR(IF(X62=0,IF(AND(COUNTIFS('Vozidlá'!$A$6:$A$6,B62&amp;"",'Vozidlá'!$L$6:$L$6,"&lt;&gt;")=1,ROUND(K62,1)=ROUND(INDEX('Vozidlá'!$L$6:$L$6,MATCH(B62,'Vozidlá'!$A$6:$A$6,0)),1)),"","CHYBA"),IF(AND(INDEX($L$1:$L$1505,X62)&lt;&gt;"",ROUND(K62,1)=ROUND(INDEX($L$1:$L$1505,X62),1)),"","CHYBA")),"CHYBA"))</f>
        <v/>
      </c>
      <c r="R62" s="14">
        <f>IF(V62=0,"",IF(OR(NOT(ISNUMBER(A62)),B62="",C62="",NOT(ISNUMBER(D62)),NOT(ISNUMBER(E62)),NOT(ISNUMBER(F62)),NOT(ISNUMBER(G62)),I62="",J62="",NOT(ISNUMBER(K62)),NOT(ISNUMBER(L62)),AND(N62&lt;&gt;"Podnikateľská",N62&lt;&gt;"Súkromná"),AND(N62="Podnikateľská",H62=""),COUNTIFS('Vodiči'!$C$6:$C$8,C62&amp;"")&lt;&gt;1,COUNTIFS('Vozidlá'!$A$6:$A$6,B62&amp;"",'Vozidlá'!$B$6:$B$6,"&lt;&gt;")&lt;&gt;1,COUNTIFS('Vozidlá'!$A$6:$A$6,B62&amp;"",'Vozidlá'!$C$6:$C$6,"&lt;&gt;")&lt;&gt;1,COUNTIFS('Vozidlá'!$A$6:$A$6,B62&amp;"",'Vozidlá'!$D$6:$D$6,"&lt;&gt;")&lt;&gt;1,COUNTIFS('Vozidlá'!$A$6:$A$6,B62&amp;"",'Vozidlá'!$E$6:$E$6,"&lt;&gt;")&lt;&gt;1,COUNTIFS('Vozidlá'!$A$6:$A$6,B62&amp;"",'Vozidlá'!$K$6:$K$6,"&lt;&gt;")&lt;&gt;1,COUNTIFS('Vozidlá'!$A$6:$A$6,B62&amp;"",'Vozidlá'!$L$6:$L$6,"&lt;&gt;")&lt;&gt;1),"CHYBA",""))</f>
        <v/>
      </c>
      <c r="S62" s="14">
        <f>IF(V62=0,"",IF(N62="Podnikateľská",IF(H62="","",IF(OR(LEN(TRIM(SUBSTITUTE(SUBSTITUTE(H62,".",""),",","")))&lt;12,ISNUMBER(MATCH(TRIM(SUBSTITUTE(SUBSTITUTE(H62,".",""),",","")),'Zoznamy'!$G$2:$G$41,0))),"PREVERIŤ","")),IF(AND(N62="Súkromná",IFERROR(INDEX('Vozidlá'!$O$6:$O$6,MATCH(B62,'Vozidlá'!$A$6:$A$6,0))="áno",FALSE)),"PREVERIŤ","")))</f>
        <v/>
      </c>
      <c r="T62" s="14">
        <f>IF(OR(D62="",E62="",F62="",G62=""),"",IFERROR(IF(OR(F62+G62&lt;D62+E62,D62&lt;DATE(2027,1,1),D62&gt;=DATE(2028,1,1)),"CHYBA",""),"CHYBA"))</f>
        <v/>
      </c>
      <c r="U62" s="14">
        <f>IF(OR(V62=0,A62=""),"",IF(COUNTIFS($A$6:$A$1505,A62&amp;"",$B$6:$B$1505,B62&amp;"")&gt;1,"CHYBA",IF(X62="","",IF(X62=0,"",IFERROR(IF(INDEX($A$1:$A$1505,X62)="","",IF(A62=INDEX($A$1:$A$1505,X62)+1,"","PREVERIŤ")),"PREVERIŤ")))))</f>
        <v/>
      </c>
      <c r="V62" s="14">
        <f>IF(OR(A62&lt;&gt;"",B62&lt;&gt;"",C62&lt;&gt;"",D62&lt;&gt;"",E62&lt;&gt;"",F62&lt;&gt;"",G62&lt;&gt;"",H62&lt;&gt;"",I62&lt;&gt;"",J62&lt;&gt;"",K62&lt;&gt;"",L62&lt;&gt;"",N62&lt;&gt;"",O62&lt;&gt;""),1,0)</f>
        <v/>
      </c>
      <c r="W62" s="14">
        <f>IF(OR(V62=0,B62=""),"",COUNTIFS($B$6:B62,B62&amp;""))</f>
        <v/>
      </c>
      <c r="X62" s="14">
        <f>IF(OR(V62=0,B62=""),"",IF(W62=1,0,SUMIFS($Y$5:Y61,$B$5:B61,B62&amp;"",$W$5:W61,W62-1)))</f>
        <v/>
      </c>
      <c r="Y62" s="14">
        <f>IF(V62=0,"",ROW($A62))</f>
        <v/>
      </c>
    </row>
    <row r="63">
      <c r="A63" s="10" t="n"/>
      <c r="B63" s="10" t="n"/>
      <c r="C63" s="10" t="n"/>
      <c r="D63" s="12" t="n"/>
      <c r="E63" s="18" t="n"/>
      <c r="F63" s="12" t="n"/>
      <c r="G63" s="18" t="n"/>
      <c r="H63" s="10" t="n"/>
      <c r="I63" s="10" t="n"/>
      <c r="J63" s="10" t="n"/>
      <c r="K63" s="13" t="n"/>
      <c r="L63" s="13" t="n"/>
      <c r="M63" s="19">
        <f>IF(OR(K63="",L63=""),"",IF(AND(ISNUMBER(K63),ISNUMBER(L63)),L63-K63,"CHYBA"))</f>
        <v/>
      </c>
      <c r="N63" s="10" t="n"/>
      <c r="O63" s="10" t="n"/>
      <c r="P63" s="14">
        <f>IF(M63="","",IF(ISNUMBER(M63),IF(M63&lt;=0,"CHYBA",""),"CHYBA"))</f>
        <v/>
      </c>
      <c r="Q63" s="14">
        <f>IF(OR(V63=0,B63="",K63=""),"",IFERROR(IF(X63=0,IF(AND(COUNTIFS('Vozidlá'!$A$6:$A$6,B63&amp;"",'Vozidlá'!$L$6:$L$6,"&lt;&gt;")=1,ROUND(K63,1)=ROUND(INDEX('Vozidlá'!$L$6:$L$6,MATCH(B63,'Vozidlá'!$A$6:$A$6,0)),1)),"","CHYBA"),IF(AND(INDEX($L$1:$L$1505,X63)&lt;&gt;"",ROUND(K63,1)=ROUND(INDEX($L$1:$L$1505,X63),1)),"","CHYBA")),"CHYBA"))</f>
        <v/>
      </c>
      <c r="R63" s="14">
        <f>IF(V63=0,"",IF(OR(NOT(ISNUMBER(A63)),B63="",C63="",NOT(ISNUMBER(D63)),NOT(ISNUMBER(E63)),NOT(ISNUMBER(F63)),NOT(ISNUMBER(G63)),I63="",J63="",NOT(ISNUMBER(K63)),NOT(ISNUMBER(L63)),AND(N63&lt;&gt;"Podnikateľská",N63&lt;&gt;"Súkromná"),AND(N63="Podnikateľská",H63=""),COUNTIFS('Vodiči'!$C$6:$C$8,C63&amp;"")&lt;&gt;1,COUNTIFS('Vozidlá'!$A$6:$A$6,B63&amp;"",'Vozidlá'!$B$6:$B$6,"&lt;&gt;")&lt;&gt;1,COUNTIFS('Vozidlá'!$A$6:$A$6,B63&amp;"",'Vozidlá'!$C$6:$C$6,"&lt;&gt;")&lt;&gt;1,COUNTIFS('Vozidlá'!$A$6:$A$6,B63&amp;"",'Vozidlá'!$D$6:$D$6,"&lt;&gt;")&lt;&gt;1,COUNTIFS('Vozidlá'!$A$6:$A$6,B63&amp;"",'Vozidlá'!$E$6:$E$6,"&lt;&gt;")&lt;&gt;1,COUNTIFS('Vozidlá'!$A$6:$A$6,B63&amp;"",'Vozidlá'!$K$6:$K$6,"&lt;&gt;")&lt;&gt;1,COUNTIFS('Vozidlá'!$A$6:$A$6,B63&amp;"",'Vozidlá'!$L$6:$L$6,"&lt;&gt;")&lt;&gt;1),"CHYBA",""))</f>
        <v/>
      </c>
      <c r="S63" s="14">
        <f>IF(V63=0,"",IF(N63="Podnikateľská",IF(H63="","",IF(OR(LEN(TRIM(SUBSTITUTE(SUBSTITUTE(H63,".",""),",","")))&lt;12,ISNUMBER(MATCH(TRIM(SUBSTITUTE(SUBSTITUTE(H63,".",""),",","")),'Zoznamy'!$G$2:$G$41,0))),"PREVERIŤ","")),IF(AND(N63="Súkromná",IFERROR(INDEX('Vozidlá'!$O$6:$O$6,MATCH(B63,'Vozidlá'!$A$6:$A$6,0))="áno",FALSE)),"PREVERIŤ","")))</f>
        <v/>
      </c>
      <c r="T63" s="14">
        <f>IF(OR(D63="",E63="",F63="",G63=""),"",IFERROR(IF(OR(F63+G63&lt;D63+E63,D63&lt;DATE(2027,1,1),D63&gt;=DATE(2028,1,1)),"CHYBA",""),"CHYBA"))</f>
        <v/>
      </c>
      <c r="U63" s="14">
        <f>IF(OR(V63=0,A63=""),"",IF(COUNTIFS($A$6:$A$1505,A63&amp;"",$B$6:$B$1505,B63&amp;"")&gt;1,"CHYBA",IF(X63="","",IF(X63=0,"",IFERROR(IF(INDEX($A$1:$A$1505,X63)="","",IF(A63=INDEX($A$1:$A$1505,X63)+1,"","PREVERIŤ")),"PREVERIŤ")))))</f>
        <v/>
      </c>
      <c r="V63" s="14">
        <f>IF(OR(A63&lt;&gt;"",B63&lt;&gt;"",C63&lt;&gt;"",D63&lt;&gt;"",E63&lt;&gt;"",F63&lt;&gt;"",G63&lt;&gt;"",H63&lt;&gt;"",I63&lt;&gt;"",J63&lt;&gt;"",K63&lt;&gt;"",L63&lt;&gt;"",N63&lt;&gt;"",O63&lt;&gt;""),1,0)</f>
        <v/>
      </c>
      <c r="W63" s="14">
        <f>IF(OR(V63=0,B63=""),"",COUNTIFS($B$6:B63,B63&amp;""))</f>
        <v/>
      </c>
      <c r="X63" s="14">
        <f>IF(OR(V63=0,B63=""),"",IF(W63=1,0,SUMIFS($Y$5:Y62,$B$5:B62,B63&amp;"",$W$5:W62,W63-1)))</f>
        <v/>
      </c>
      <c r="Y63" s="14">
        <f>IF(V63=0,"",ROW($A63))</f>
        <v/>
      </c>
    </row>
    <row r="64">
      <c r="A64" s="10" t="n"/>
      <c r="B64" s="10" t="n"/>
      <c r="C64" s="10" t="n"/>
      <c r="D64" s="12" t="n"/>
      <c r="E64" s="18" t="n"/>
      <c r="F64" s="12" t="n"/>
      <c r="G64" s="18" t="n"/>
      <c r="H64" s="10" t="n"/>
      <c r="I64" s="10" t="n"/>
      <c r="J64" s="10" t="n"/>
      <c r="K64" s="13" t="n"/>
      <c r="L64" s="13" t="n"/>
      <c r="M64" s="19">
        <f>IF(OR(K64="",L64=""),"",IF(AND(ISNUMBER(K64),ISNUMBER(L64)),L64-K64,"CHYBA"))</f>
        <v/>
      </c>
      <c r="N64" s="10" t="n"/>
      <c r="O64" s="10" t="n"/>
      <c r="P64" s="14">
        <f>IF(M64="","",IF(ISNUMBER(M64),IF(M64&lt;=0,"CHYBA",""),"CHYBA"))</f>
        <v/>
      </c>
      <c r="Q64" s="14">
        <f>IF(OR(V64=0,B64="",K64=""),"",IFERROR(IF(X64=0,IF(AND(COUNTIFS('Vozidlá'!$A$6:$A$6,B64&amp;"",'Vozidlá'!$L$6:$L$6,"&lt;&gt;")=1,ROUND(K64,1)=ROUND(INDEX('Vozidlá'!$L$6:$L$6,MATCH(B64,'Vozidlá'!$A$6:$A$6,0)),1)),"","CHYBA"),IF(AND(INDEX($L$1:$L$1505,X64)&lt;&gt;"",ROUND(K64,1)=ROUND(INDEX($L$1:$L$1505,X64),1)),"","CHYBA")),"CHYBA"))</f>
        <v/>
      </c>
      <c r="R64" s="14">
        <f>IF(V64=0,"",IF(OR(NOT(ISNUMBER(A64)),B64="",C64="",NOT(ISNUMBER(D64)),NOT(ISNUMBER(E64)),NOT(ISNUMBER(F64)),NOT(ISNUMBER(G64)),I64="",J64="",NOT(ISNUMBER(K64)),NOT(ISNUMBER(L64)),AND(N64&lt;&gt;"Podnikateľská",N64&lt;&gt;"Súkromná"),AND(N64="Podnikateľská",H64=""),COUNTIFS('Vodiči'!$C$6:$C$8,C64&amp;"")&lt;&gt;1,COUNTIFS('Vozidlá'!$A$6:$A$6,B64&amp;"",'Vozidlá'!$B$6:$B$6,"&lt;&gt;")&lt;&gt;1,COUNTIFS('Vozidlá'!$A$6:$A$6,B64&amp;"",'Vozidlá'!$C$6:$C$6,"&lt;&gt;")&lt;&gt;1,COUNTIFS('Vozidlá'!$A$6:$A$6,B64&amp;"",'Vozidlá'!$D$6:$D$6,"&lt;&gt;")&lt;&gt;1,COUNTIFS('Vozidlá'!$A$6:$A$6,B64&amp;"",'Vozidlá'!$E$6:$E$6,"&lt;&gt;")&lt;&gt;1,COUNTIFS('Vozidlá'!$A$6:$A$6,B64&amp;"",'Vozidlá'!$K$6:$K$6,"&lt;&gt;")&lt;&gt;1,COUNTIFS('Vozidlá'!$A$6:$A$6,B64&amp;"",'Vozidlá'!$L$6:$L$6,"&lt;&gt;")&lt;&gt;1),"CHYBA",""))</f>
        <v/>
      </c>
      <c r="S64" s="14">
        <f>IF(V64=0,"",IF(N64="Podnikateľská",IF(H64="","",IF(OR(LEN(TRIM(SUBSTITUTE(SUBSTITUTE(H64,".",""),",","")))&lt;12,ISNUMBER(MATCH(TRIM(SUBSTITUTE(SUBSTITUTE(H64,".",""),",","")),'Zoznamy'!$G$2:$G$41,0))),"PREVERIŤ","")),IF(AND(N64="Súkromná",IFERROR(INDEX('Vozidlá'!$O$6:$O$6,MATCH(B64,'Vozidlá'!$A$6:$A$6,0))="áno",FALSE)),"PREVERIŤ","")))</f>
        <v/>
      </c>
      <c r="T64" s="14">
        <f>IF(OR(D64="",E64="",F64="",G64=""),"",IFERROR(IF(OR(F64+G64&lt;D64+E64,D64&lt;DATE(2027,1,1),D64&gt;=DATE(2028,1,1)),"CHYBA",""),"CHYBA"))</f>
        <v/>
      </c>
      <c r="U64" s="14">
        <f>IF(OR(V64=0,A64=""),"",IF(COUNTIFS($A$6:$A$1505,A64&amp;"",$B$6:$B$1505,B64&amp;"")&gt;1,"CHYBA",IF(X64="","",IF(X64=0,"",IFERROR(IF(INDEX($A$1:$A$1505,X64)="","",IF(A64=INDEX($A$1:$A$1505,X64)+1,"","PREVERIŤ")),"PREVERIŤ")))))</f>
        <v/>
      </c>
      <c r="V64" s="14">
        <f>IF(OR(A64&lt;&gt;"",B64&lt;&gt;"",C64&lt;&gt;"",D64&lt;&gt;"",E64&lt;&gt;"",F64&lt;&gt;"",G64&lt;&gt;"",H64&lt;&gt;"",I64&lt;&gt;"",J64&lt;&gt;"",K64&lt;&gt;"",L64&lt;&gt;"",N64&lt;&gt;"",O64&lt;&gt;""),1,0)</f>
        <v/>
      </c>
      <c r="W64" s="14">
        <f>IF(OR(V64=0,B64=""),"",COUNTIFS($B$6:B64,B64&amp;""))</f>
        <v/>
      </c>
      <c r="X64" s="14">
        <f>IF(OR(V64=0,B64=""),"",IF(W64=1,0,SUMIFS($Y$5:Y63,$B$5:B63,B64&amp;"",$W$5:W63,W64-1)))</f>
        <v/>
      </c>
      <c r="Y64" s="14">
        <f>IF(V64=0,"",ROW($A64))</f>
        <v/>
      </c>
    </row>
    <row r="65">
      <c r="A65" s="10" t="n"/>
      <c r="B65" s="10" t="n"/>
      <c r="C65" s="10" t="n"/>
      <c r="D65" s="12" t="n"/>
      <c r="E65" s="18" t="n"/>
      <c r="F65" s="12" t="n"/>
      <c r="G65" s="18" t="n"/>
      <c r="H65" s="10" t="n"/>
      <c r="I65" s="10" t="n"/>
      <c r="J65" s="10" t="n"/>
      <c r="K65" s="13" t="n"/>
      <c r="L65" s="13" t="n"/>
      <c r="M65" s="19">
        <f>IF(OR(K65="",L65=""),"",IF(AND(ISNUMBER(K65),ISNUMBER(L65)),L65-K65,"CHYBA"))</f>
        <v/>
      </c>
      <c r="N65" s="10" t="n"/>
      <c r="O65" s="10" t="n"/>
      <c r="P65" s="14">
        <f>IF(M65="","",IF(ISNUMBER(M65),IF(M65&lt;=0,"CHYBA",""),"CHYBA"))</f>
        <v/>
      </c>
      <c r="Q65" s="14">
        <f>IF(OR(V65=0,B65="",K65=""),"",IFERROR(IF(X65=0,IF(AND(COUNTIFS('Vozidlá'!$A$6:$A$6,B65&amp;"",'Vozidlá'!$L$6:$L$6,"&lt;&gt;")=1,ROUND(K65,1)=ROUND(INDEX('Vozidlá'!$L$6:$L$6,MATCH(B65,'Vozidlá'!$A$6:$A$6,0)),1)),"","CHYBA"),IF(AND(INDEX($L$1:$L$1505,X65)&lt;&gt;"",ROUND(K65,1)=ROUND(INDEX($L$1:$L$1505,X65),1)),"","CHYBA")),"CHYBA"))</f>
        <v/>
      </c>
      <c r="R65" s="14">
        <f>IF(V65=0,"",IF(OR(NOT(ISNUMBER(A65)),B65="",C65="",NOT(ISNUMBER(D65)),NOT(ISNUMBER(E65)),NOT(ISNUMBER(F65)),NOT(ISNUMBER(G65)),I65="",J65="",NOT(ISNUMBER(K65)),NOT(ISNUMBER(L65)),AND(N65&lt;&gt;"Podnikateľská",N65&lt;&gt;"Súkromná"),AND(N65="Podnikateľská",H65=""),COUNTIFS('Vodiči'!$C$6:$C$8,C65&amp;"")&lt;&gt;1,COUNTIFS('Vozidlá'!$A$6:$A$6,B65&amp;"",'Vozidlá'!$B$6:$B$6,"&lt;&gt;")&lt;&gt;1,COUNTIFS('Vozidlá'!$A$6:$A$6,B65&amp;"",'Vozidlá'!$C$6:$C$6,"&lt;&gt;")&lt;&gt;1,COUNTIFS('Vozidlá'!$A$6:$A$6,B65&amp;"",'Vozidlá'!$D$6:$D$6,"&lt;&gt;")&lt;&gt;1,COUNTIFS('Vozidlá'!$A$6:$A$6,B65&amp;"",'Vozidlá'!$E$6:$E$6,"&lt;&gt;")&lt;&gt;1,COUNTIFS('Vozidlá'!$A$6:$A$6,B65&amp;"",'Vozidlá'!$K$6:$K$6,"&lt;&gt;")&lt;&gt;1,COUNTIFS('Vozidlá'!$A$6:$A$6,B65&amp;"",'Vozidlá'!$L$6:$L$6,"&lt;&gt;")&lt;&gt;1),"CHYBA",""))</f>
        <v/>
      </c>
      <c r="S65" s="14">
        <f>IF(V65=0,"",IF(N65="Podnikateľská",IF(H65="","",IF(OR(LEN(TRIM(SUBSTITUTE(SUBSTITUTE(H65,".",""),",","")))&lt;12,ISNUMBER(MATCH(TRIM(SUBSTITUTE(SUBSTITUTE(H65,".",""),",","")),'Zoznamy'!$G$2:$G$41,0))),"PREVERIŤ","")),IF(AND(N65="Súkromná",IFERROR(INDEX('Vozidlá'!$O$6:$O$6,MATCH(B65,'Vozidlá'!$A$6:$A$6,0))="áno",FALSE)),"PREVERIŤ","")))</f>
        <v/>
      </c>
      <c r="T65" s="14">
        <f>IF(OR(D65="",E65="",F65="",G65=""),"",IFERROR(IF(OR(F65+G65&lt;D65+E65,D65&lt;DATE(2027,1,1),D65&gt;=DATE(2028,1,1)),"CHYBA",""),"CHYBA"))</f>
        <v/>
      </c>
      <c r="U65" s="14">
        <f>IF(OR(V65=0,A65=""),"",IF(COUNTIFS($A$6:$A$1505,A65&amp;"",$B$6:$B$1505,B65&amp;"")&gt;1,"CHYBA",IF(X65="","",IF(X65=0,"",IFERROR(IF(INDEX($A$1:$A$1505,X65)="","",IF(A65=INDEX($A$1:$A$1505,X65)+1,"","PREVERIŤ")),"PREVERIŤ")))))</f>
        <v/>
      </c>
      <c r="V65" s="14">
        <f>IF(OR(A65&lt;&gt;"",B65&lt;&gt;"",C65&lt;&gt;"",D65&lt;&gt;"",E65&lt;&gt;"",F65&lt;&gt;"",G65&lt;&gt;"",H65&lt;&gt;"",I65&lt;&gt;"",J65&lt;&gt;"",K65&lt;&gt;"",L65&lt;&gt;"",N65&lt;&gt;"",O65&lt;&gt;""),1,0)</f>
        <v/>
      </c>
      <c r="W65" s="14">
        <f>IF(OR(V65=0,B65=""),"",COUNTIFS($B$6:B65,B65&amp;""))</f>
        <v/>
      </c>
      <c r="X65" s="14">
        <f>IF(OR(V65=0,B65=""),"",IF(W65=1,0,SUMIFS($Y$5:Y64,$B$5:B64,B65&amp;"",$W$5:W64,W65-1)))</f>
        <v/>
      </c>
      <c r="Y65" s="14">
        <f>IF(V65=0,"",ROW($A65))</f>
        <v/>
      </c>
    </row>
    <row r="66">
      <c r="A66" s="10" t="n"/>
      <c r="B66" s="10" t="n"/>
      <c r="C66" s="10" t="n"/>
      <c r="D66" s="12" t="n"/>
      <c r="E66" s="18" t="n"/>
      <c r="F66" s="12" t="n"/>
      <c r="G66" s="18" t="n"/>
      <c r="H66" s="10" t="n"/>
      <c r="I66" s="10" t="n"/>
      <c r="J66" s="10" t="n"/>
      <c r="K66" s="13" t="n"/>
      <c r="L66" s="13" t="n"/>
      <c r="M66" s="19">
        <f>IF(OR(K66="",L66=""),"",IF(AND(ISNUMBER(K66),ISNUMBER(L66)),L66-K66,"CHYBA"))</f>
        <v/>
      </c>
      <c r="N66" s="10" t="n"/>
      <c r="O66" s="10" t="n"/>
      <c r="P66" s="14">
        <f>IF(M66="","",IF(ISNUMBER(M66),IF(M66&lt;=0,"CHYBA",""),"CHYBA"))</f>
        <v/>
      </c>
      <c r="Q66" s="14">
        <f>IF(OR(V66=0,B66="",K66=""),"",IFERROR(IF(X66=0,IF(AND(COUNTIFS('Vozidlá'!$A$6:$A$6,B66&amp;"",'Vozidlá'!$L$6:$L$6,"&lt;&gt;")=1,ROUND(K66,1)=ROUND(INDEX('Vozidlá'!$L$6:$L$6,MATCH(B66,'Vozidlá'!$A$6:$A$6,0)),1)),"","CHYBA"),IF(AND(INDEX($L$1:$L$1505,X66)&lt;&gt;"",ROUND(K66,1)=ROUND(INDEX($L$1:$L$1505,X66),1)),"","CHYBA")),"CHYBA"))</f>
        <v/>
      </c>
      <c r="R66" s="14">
        <f>IF(V66=0,"",IF(OR(NOT(ISNUMBER(A66)),B66="",C66="",NOT(ISNUMBER(D66)),NOT(ISNUMBER(E66)),NOT(ISNUMBER(F66)),NOT(ISNUMBER(G66)),I66="",J66="",NOT(ISNUMBER(K66)),NOT(ISNUMBER(L66)),AND(N66&lt;&gt;"Podnikateľská",N66&lt;&gt;"Súkromná"),AND(N66="Podnikateľská",H66=""),COUNTIFS('Vodiči'!$C$6:$C$8,C66&amp;"")&lt;&gt;1,COUNTIFS('Vozidlá'!$A$6:$A$6,B66&amp;"",'Vozidlá'!$B$6:$B$6,"&lt;&gt;")&lt;&gt;1,COUNTIFS('Vozidlá'!$A$6:$A$6,B66&amp;"",'Vozidlá'!$C$6:$C$6,"&lt;&gt;")&lt;&gt;1,COUNTIFS('Vozidlá'!$A$6:$A$6,B66&amp;"",'Vozidlá'!$D$6:$D$6,"&lt;&gt;")&lt;&gt;1,COUNTIFS('Vozidlá'!$A$6:$A$6,B66&amp;"",'Vozidlá'!$E$6:$E$6,"&lt;&gt;")&lt;&gt;1,COUNTIFS('Vozidlá'!$A$6:$A$6,B66&amp;"",'Vozidlá'!$K$6:$K$6,"&lt;&gt;")&lt;&gt;1,COUNTIFS('Vozidlá'!$A$6:$A$6,B66&amp;"",'Vozidlá'!$L$6:$L$6,"&lt;&gt;")&lt;&gt;1),"CHYBA",""))</f>
        <v/>
      </c>
      <c r="S66" s="14">
        <f>IF(V66=0,"",IF(N66="Podnikateľská",IF(H66="","",IF(OR(LEN(TRIM(SUBSTITUTE(SUBSTITUTE(H66,".",""),",","")))&lt;12,ISNUMBER(MATCH(TRIM(SUBSTITUTE(SUBSTITUTE(H66,".",""),",","")),'Zoznamy'!$G$2:$G$41,0))),"PREVERIŤ","")),IF(AND(N66="Súkromná",IFERROR(INDEX('Vozidlá'!$O$6:$O$6,MATCH(B66,'Vozidlá'!$A$6:$A$6,0))="áno",FALSE)),"PREVERIŤ","")))</f>
        <v/>
      </c>
      <c r="T66" s="14">
        <f>IF(OR(D66="",E66="",F66="",G66=""),"",IFERROR(IF(OR(F66+G66&lt;D66+E66,D66&lt;DATE(2027,1,1),D66&gt;=DATE(2028,1,1)),"CHYBA",""),"CHYBA"))</f>
        <v/>
      </c>
      <c r="U66" s="14">
        <f>IF(OR(V66=0,A66=""),"",IF(COUNTIFS($A$6:$A$1505,A66&amp;"",$B$6:$B$1505,B66&amp;"")&gt;1,"CHYBA",IF(X66="","",IF(X66=0,"",IFERROR(IF(INDEX($A$1:$A$1505,X66)="","",IF(A66=INDEX($A$1:$A$1505,X66)+1,"","PREVERIŤ")),"PREVERIŤ")))))</f>
        <v/>
      </c>
      <c r="V66" s="14">
        <f>IF(OR(A66&lt;&gt;"",B66&lt;&gt;"",C66&lt;&gt;"",D66&lt;&gt;"",E66&lt;&gt;"",F66&lt;&gt;"",G66&lt;&gt;"",H66&lt;&gt;"",I66&lt;&gt;"",J66&lt;&gt;"",K66&lt;&gt;"",L66&lt;&gt;"",N66&lt;&gt;"",O66&lt;&gt;""),1,0)</f>
        <v/>
      </c>
      <c r="W66" s="14">
        <f>IF(OR(V66=0,B66=""),"",COUNTIFS($B$6:B66,B66&amp;""))</f>
        <v/>
      </c>
      <c r="X66" s="14">
        <f>IF(OR(V66=0,B66=""),"",IF(W66=1,0,SUMIFS($Y$5:Y65,$B$5:B65,B66&amp;"",$W$5:W65,W66-1)))</f>
        <v/>
      </c>
      <c r="Y66" s="14">
        <f>IF(V66=0,"",ROW($A66))</f>
        <v/>
      </c>
    </row>
    <row r="67">
      <c r="A67" s="10" t="n"/>
      <c r="B67" s="10" t="n"/>
      <c r="C67" s="10" t="n"/>
      <c r="D67" s="12" t="n"/>
      <c r="E67" s="18" t="n"/>
      <c r="F67" s="12" t="n"/>
      <c r="G67" s="18" t="n"/>
      <c r="H67" s="10" t="n"/>
      <c r="I67" s="10" t="n"/>
      <c r="J67" s="10" t="n"/>
      <c r="K67" s="13" t="n"/>
      <c r="L67" s="13" t="n"/>
      <c r="M67" s="19">
        <f>IF(OR(K67="",L67=""),"",IF(AND(ISNUMBER(K67),ISNUMBER(L67)),L67-K67,"CHYBA"))</f>
        <v/>
      </c>
      <c r="N67" s="10" t="n"/>
      <c r="O67" s="10" t="n"/>
      <c r="P67" s="14">
        <f>IF(M67="","",IF(ISNUMBER(M67),IF(M67&lt;=0,"CHYBA",""),"CHYBA"))</f>
        <v/>
      </c>
      <c r="Q67" s="14">
        <f>IF(OR(V67=0,B67="",K67=""),"",IFERROR(IF(X67=0,IF(AND(COUNTIFS('Vozidlá'!$A$6:$A$6,B67&amp;"",'Vozidlá'!$L$6:$L$6,"&lt;&gt;")=1,ROUND(K67,1)=ROUND(INDEX('Vozidlá'!$L$6:$L$6,MATCH(B67,'Vozidlá'!$A$6:$A$6,0)),1)),"","CHYBA"),IF(AND(INDEX($L$1:$L$1505,X67)&lt;&gt;"",ROUND(K67,1)=ROUND(INDEX($L$1:$L$1505,X67),1)),"","CHYBA")),"CHYBA"))</f>
        <v/>
      </c>
      <c r="R67" s="14">
        <f>IF(V67=0,"",IF(OR(NOT(ISNUMBER(A67)),B67="",C67="",NOT(ISNUMBER(D67)),NOT(ISNUMBER(E67)),NOT(ISNUMBER(F67)),NOT(ISNUMBER(G67)),I67="",J67="",NOT(ISNUMBER(K67)),NOT(ISNUMBER(L67)),AND(N67&lt;&gt;"Podnikateľská",N67&lt;&gt;"Súkromná"),AND(N67="Podnikateľská",H67=""),COUNTIFS('Vodiči'!$C$6:$C$8,C67&amp;"")&lt;&gt;1,COUNTIFS('Vozidlá'!$A$6:$A$6,B67&amp;"",'Vozidlá'!$B$6:$B$6,"&lt;&gt;")&lt;&gt;1,COUNTIFS('Vozidlá'!$A$6:$A$6,B67&amp;"",'Vozidlá'!$C$6:$C$6,"&lt;&gt;")&lt;&gt;1,COUNTIFS('Vozidlá'!$A$6:$A$6,B67&amp;"",'Vozidlá'!$D$6:$D$6,"&lt;&gt;")&lt;&gt;1,COUNTIFS('Vozidlá'!$A$6:$A$6,B67&amp;"",'Vozidlá'!$E$6:$E$6,"&lt;&gt;")&lt;&gt;1,COUNTIFS('Vozidlá'!$A$6:$A$6,B67&amp;"",'Vozidlá'!$K$6:$K$6,"&lt;&gt;")&lt;&gt;1,COUNTIFS('Vozidlá'!$A$6:$A$6,B67&amp;"",'Vozidlá'!$L$6:$L$6,"&lt;&gt;")&lt;&gt;1),"CHYBA",""))</f>
        <v/>
      </c>
      <c r="S67" s="14">
        <f>IF(V67=0,"",IF(N67="Podnikateľská",IF(H67="","",IF(OR(LEN(TRIM(SUBSTITUTE(SUBSTITUTE(H67,".",""),",","")))&lt;12,ISNUMBER(MATCH(TRIM(SUBSTITUTE(SUBSTITUTE(H67,".",""),",","")),'Zoznamy'!$G$2:$G$41,0))),"PREVERIŤ","")),IF(AND(N67="Súkromná",IFERROR(INDEX('Vozidlá'!$O$6:$O$6,MATCH(B67,'Vozidlá'!$A$6:$A$6,0))="áno",FALSE)),"PREVERIŤ","")))</f>
        <v/>
      </c>
      <c r="T67" s="14">
        <f>IF(OR(D67="",E67="",F67="",G67=""),"",IFERROR(IF(OR(F67+G67&lt;D67+E67,D67&lt;DATE(2027,1,1),D67&gt;=DATE(2028,1,1)),"CHYBA",""),"CHYBA"))</f>
        <v/>
      </c>
      <c r="U67" s="14">
        <f>IF(OR(V67=0,A67=""),"",IF(COUNTIFS($A$6:$A$1505,A67&amp;"",$B$6:$B$1505,B67&amp;"")&gt;1,"CHYBA",IF(X67="","",IF(X67=0,"",IFERROR(IF(INDEX($A$1:$A$1505,X67)="","",IF(A67=INDEX($A$1:$A$1505,X67)+1,"","PREVERIŤ")),"PREVERIŤ")))))</f>
        <v/>
      </c>
      <c r="V67" s="14">
        <f>IF(OR(A67&lt;&gt;"",B67&lt;&gt;"",C67&lt;&gt;"",D67&lt;&gt;"",E67&lt;&gt;"",F67&lt;&gt;"",G67&lt;&gt;"",H67&lt;&gt;"",I67&lt;&gt;"",J67&lt;&gt;"",K67&lt;&gt;"",L67&lt;&gt;"",N67&lt;&gt;"",O67&lt;&gt;""),1,0)</f>
        <v/>
      </c>
      <c r="W67" s="14">
        <f>IF(OR(V67=0,B67=""),"",COUNTIFS($B$6:B67,B67&amp;""))</f>
        <v/>
      </c>
      <c r="X67" s="14">
        <f>IF(OR(V67=0,B67=""),"",IF(W67=1,0,SUMIFS($Y$5:Y66,$B$5:B66,B67&amp;"",$W$5:W66,W67-1)))</f>
        <v/>
      </c>
      <c r="Y67" s="14">
        <f>IF(V67=0,"",ROW($A67))</f>
        <v/>
      </c>
    </row>
    <row r="68">
      <c r="A68" s="10" t="n"/>
      <c r="B68" s="10" t="n"/>
      <c r="C68" s="10" t="n"/>
      <c r="D68" s="12" t="n"/>
      <c r="E68" s="18" t="n"/>
      <c r="F68" s="12" t="n"/>
      <c r="G68" s="18" t="n"/>
      <c r="H68" s="10" t="n"/>
      <c r="I68" s="10" t="n"/>
      <c r="J68" s="10" t="n"/>
      <c r="K68" s="13" t="n"/>
      <c r="L68" s="13" t="n"/>
      <c r="M68" s="19">
        <f>IF(OR(K68="",L68=""),"",IF(AND(ISNUMBER(K68),ISNUMBER(L68)),L68-K68,"CHYBA"))</f>
        <v/>
      </c>
      <c r="N68" s="10" t="n"/>
      <c r="O68" s="10" t="n"/>
      <c r="P68" s="14">
        <f>IF(M68="","",IF(ISNUMBER(M68),IF(M68&lt;=0,"CHYBA",""),"CHYBA"))</f>
        <v/>
      </c>
      <c r="Q68" s="14">
        <f>IF(OR(V68=0,B68="",K68=""),"",IFERROR(IF(X68=0,IF(AND(COUNTIFS('Vozidlá'!$A$6:$A$6,B68&amp;"",'Vozidlá'!$L$6:$L$6,"&lt;&gt;")=1,ROUND(K68,1)=ROUND(INDEX('Vozidlá'!$L$6:$L$6,MATCH(B68,'Vozidlá'!$A$6:$A$6,0)),1)),"","CHYBA"),IF(AND(INDEX($L$1:$L$1505,X68)&lt;&gt;"",ROUND(K68,1)=ROUND(INDEX($L$1:$L$1505,X68),1)),"","CHYBA")),"CHYBA"))</f>
        <v/>
      </c>
      <c r="R68" s="14">
        <f>IF(V68=0,"",IF(OR(NOT(ISNUMBER(A68)),B68="",C68="",NOT(ISNUMBER(D68)),NOT(ISNUMBER(E68)),NOT(ISNUMBER(F68)),NOT(ISNUMBER(G68)),I68="",J68="",NOT(ISNUMBER(K68)),NOT(ISNUMBER(L68)),AND(N68&lt;&gt;"Podnikateľská",N68&lt;&gt;"Súkromná"),AND(N68="Podnikateľská",H68=""),COUNTIFS('Vodiči'!$C$6:$C$8,C68&amp;"")&lt;&gt;1,COUNTIFS('Vozidlá'!$A$6:$A$6,B68&amp;"",'Vozidlá'!$B$6:$B$6,"&lt;&gt;")&lt;&gt;1,COUNTIFS('Vozidlá'!$A$6:$A$6,B68&amp;"",'Vozidlá'!$C$6:$C$6,"&lt;&gt;")&lt;&gt;1,COUNTIFS('Vozidlá'!$A$6:$A$6,B68&amp;"",'Vozidlá'!$D$6:$D$6,"&lt;&gt;")&lt;&gt;1,COUNTIFS('Vozidlá'!$A$6:$A$6,B68&amp;"",'Vozidlá'!$E$6:$E$6,"&lt;&gt;")&lt;&gt;1,COUNTIFS('Vozidlá'!$A$6:$A$6,B68&amp;"",'Vozidlá'!$K$6:$K$6,"&lt;&gt;")&lt;&gt;1,COUNTIFS('Vozidlá'!$A$6:$A$6,B68&amp;"",'Vozidlá'!$L$6:$L$6,"&lt;&gt;")&lt;&gt;1),"CHYBA",""))</f>
        <v/>
      </c>
      <c r="S68" s="14">
        <f>IF(V68=0,"",IF(N68="Podnikateľská",IF(H68="","",IF(OR(LEN(TRIM(SUBSTITUTE(SUBSTITUTE(H68,".",""),",","")))&lt;12,ISNUMBER(MATCH(TRIM(SUBSTITUTE(SUBSTITUTE(H68,".",""),",","")),'Zoznamy'!$G$2:$G$41,0))),"PREVERIŤ","")),IF(AND(N68="Súkromná",IFERROR(INDEX('Vozidlá'!$O$6:$O$6,MATCH(B68,'Vozidlá'!$A$6:$A$6,0))="áno",FALSE)),"PREVERIŤ","")))</f>
        <v/>
      </c>
      <c r="T68" s="14">
        <f>IF(OR(D68="",E68="",F68="",G68=""),"",IFERROR(IF(OR(F68+G68&lt;D68+E68,D68&lt;DATE(2027,1,1),D68&gt;=DATE(2028,1,1)),"CHYBA",""),"CHYBA"))</f>
        <v/>
      </c>
      <c r="U68" s="14">
        <f>IF(OR(V68=0,A68=""),"",IF(COUNTIFS($A$6:$A$1505,A68&amp;"",$B$6:$B$1505,B68&amp;"")&gt;1,"CHYBA",IF(X68="","",IF(X68=0,"",IFERROR(IF(INDEX($A$1:$A$1505,X68)="","",IF(A68=INDEX($A$1:$A$1505,X68)+1,"","PREVERIŤ")),"PREVERIŤ")))))</f>
        <v/>
      </c>
      <c r="V68" s="14">
        <f>IF(OR(A68&lt;&gt;"",B68&lt;&gt;"",C68&lt;&gt;"",D68&lt;&gt;"",E68&lt;&gt;"",F68&lt;&gt;"",G68&lt;&gt;"",H68&lt;&gt;"",I68&lt;&gt;"",J68&lt;&gt;"",K68&lt;&gt;"",L68&lt;&gt;"",N68&lt;&gt;"",O68&lt;&gt;""),1,0)</f>
        <v/>
      </c>
      <c r="W68" s="14">
        <f>IF(OR(V68=0,B68=""),"",COUNTIFS($B$6:B68,B68&amp;""))</f>
        <v/>
      </c>
      <c r="X68" s="14">
        <f>IF(OR(V68=0,B68=""),"",IF(W68=1,0,SUMIFS($Y$5:Y67,$B$5:B67,B68&amp;"",$W$5:W67,W68-1)))</f>
        <v/>
      </c>
      <c r="Y68" s="14">
        <f>IF(V68=0,"",ROW($A68))</f>
        <v/>
      </c>
    </row>
    <row r="69">
      <c r="A69" s="10" t="n"/>
      <c r="B69" s="10" t="n"/>
      <c r="C69" s="10" t="n"/>
      <c r="D69" s="12" t="n"/>
      <c r="E69" s="18" t="n"/>
      <c r="F69" s="12" t="n"/>
      <c r="G69" s="18" t="n"/>
      <c r="H69" s="10" t="n"/>
      <c r="I69" s="10" t="n"/>
      <c r="J69" s="10" t="n"/>
      <c r="K69" s="13" t="n"/>
      <c r="L69" s="13" t="n"/>
      <c r="M69" s="19">
        <f>IF(OR(K69="",L69=""),"",IF(AND(ISNUMBER(K69),ISNUMBER(L69)),L69-K69,"CHYBA"))</f>
        <v/>
      </c>
      <c r="N69" s="10" t="n"/>
      <c r="O69" s="10" t="n"/>
      <c r="P69" s="14">
        <f>IF(M69="","",IF(ISNUMBER(M69),IF(M69&lt;=0,"CHYBA",""),"CHYBA"))</f>
        <v/>
      </c>
      <c r="Q69" s="14">
        <f>IF(OR(V69=0,B69="",K69=""),"",IFERROR(IF(X69=0,IF(AND(COUNTIFS('Vozidlá'!$A$6:$A$6,B69&amp;"",'Vozidlá'!$L$6:$L$6,"&lt;&gt;")=1,ROUND(K69,1)=ROUND(INDEX('Vozidlá'!$L$6:$L$6,MATCH(B69,'Vozidlá'!$A$6:$A$6,0)),1)),"","CHYBA"),IF(AND(INDEX($L$1:$L$1505,X69)&lt;&gt;"",ROUND(K69,1)=ROUND(INDEX($L$1:$L$1505,X69),1)),"","CHYBA")),"CHYBA"))</f>
        <v/>
      </c>
      <c r="R69" s="14">
        <f>IF(V69=0,"",IF(OR(NOT(ISNUMBER(A69)),B69="",C69="",NOT(ISNUMBER(D69)),NOT(ISNUMBER(E69)),NOT(ISNUMBER(F69)),NOT(ISNUMBER(G69)),I69="",J69="",NOT(ISNUMBER(K69)),NOT(ISNUMBER(L69)),AND(N69&lt;&gt;"Podnikateľská",N69&lt;&gt;"Súkromná"),AND(N69="Podnikateľská",H69=""),COUNTIFS('Vodiči'!$C$6:$C$8,C69&amp;"")&lt;&gt;1,COUNTIFS('Vozidlá'!$A$6:$A$6,B69&amp;"",'Vozidlá'!$B$6:$B$6,"&lt;&gt;")&lt;&gt;1,COUNTIFS('Vozidlá'!$A$6:$A$6,B69&amp;"",'Vozidlá'!$C$6:$C$6,"&lt;&gt;")&lt;&gt;1,COUNTIFS('Vozidlá'!$A$6:$A$6,B69&amp;"",'Vozidlá'!$D$6:$D$6,"&lt;&gt;")&lt;&gt;1,COUNTIFS('Vozidlá'!$A$6:$A$6,B69&amp;"",'Vozidlá'!$E$6:$E$6,"&lt;&gt;")&lt;&gt;1,COUNTIFS('Vozidlá'!$A$6:$A$6,B69&amp;"",'Vozidlá'!$K$6:$K$6,"&lt;&gt;")&lt;&gt;1,COUNTIFS('Vozidlá'!$A$6:$A$6,B69&amp;"",'Vozidlá'!$L$6:$L$6,"&lt;&gt;")&lt;&gt;1),"CHYBA",""))</f>
        <v/>
      </c>
      <c r="S69" s="14">
        <f>IF(V69=0,"",IF(N69="Podnikateľská",IF(H69="","",IF(OR(LEN(TRIM(SUBSTITUTE(SUBSTITUTE(H69,".",""),",","")))&lt;12,ISNUMBER(MATCH(TRIM(SUBSTITUTE(SUBSTITUTE(H69,".",""),",","")),'Zoznamy'!$G$2:$G$41,0))),"PREVERIŤ","")),IF(AND(N69="Súkromná",IFERROR(INDEX('Vozidlá'!$O$6:$O$6,MATCH(B69,'Vozidlá'!$A$6:$A$6,0))="áno",FALSE)),"PREVERIŤ","")))</f>
        <v/>
      </c>
      <c r="T69" s="14">
        <f>IF(OR(D69="",E69="",F69="",G69=""),"",IFERROR(IF(OR(F69+G69&lt;D69+E69,D69&lt;DATE(2027,1,1),D69&gt;=DATE(2028,1,1)),"CHYBA",""),"CHYBA"))</f>
        <v/>
      </c>
      <c r="U69" s="14">
        <f>IF(OR(V69=0,A69=""),"",IF(COUNTIFS($A$6:$A$1505,A69&amp;"",$B$6:$B$1505,B69&amp;"")&gt;1,"CHYBA",IF(X69="","",IF(X69=0,"",IFERROR(IF(INDEX($A$1:$A$1505,X69)="","",IF(A69=INDEX($A$1:$A$1505,X69)+1,"","PREVERIŤ")),"PREVERIŤ")))))</f>
        <v/>
      </c>
      <c r="V69" s="14">
        <f>IF(OR(A69&lt;&gt;"",B69&lt;&gt;"",C69&lt;&gt;"",D69&lt;&gt;"",E69&lt;&gt;"",F69&lt;&gt;"",G69&lt;&gt;"",H69&lt;&gt;"",I69&lt;&gt;"",J69&lt;&gt;"",K69&lt;&gt;"",L69&lt;&gt;"",N69&lt;&gt;"",O69&lt;&gt;""),1,0)</f>
        <v/>
      </c>
      <c r="W69" s="14">
        <f>IF(OR(V69=0,B69=""),"",COUNTIFS($B$6:B69,B69&amp;""))</f>
        <v/>
      </c>
      <c r="X69" s="14">
        <f>IF(OR(V69=0,B69=""),"",IF(W69=1,0,SUMIFS($Y$5:Y68,$B$5:B68,B69&amp;"",$W$5:W68,W69-1)))</f>
        <v/>
      </c>
      <c r="Y69" s="14">
        <f>IF(V69=0,"",ROW($A69))</f>
        <v/>
      </c>
    </row>
    <row r="70">
      <c r="A70" s="10" t="n"/>
      <c r="B70" s="10" t="n"/>
      <c r="C70" s="10" t="n"/>
      <c r="D70" s="12" t="n"/>
      <c r="E70" s="18" t="n"/>
      <c r="F70" s="12" t="n"/>
      <c r="G70" s="18" t="n"/>
      <c r="H70" s="10" t="n"/>
      <c r="I70" s="10" t="n"/>
      <c r="J70" s="10" t="n"/>
      <c r="K70" s="13" t="n"/>
      <c r="L70" s="13" t="n"/>
      <c r="M70" s="19">
        <f>IF(OR(K70="",L70=""),"",IF(AND(ISNUMBER(K70),ISNUMBER(L70)),L70-K70,"CHYBA"))</f>
        <v/>
      </c>
      <c r="N70" s="10" t="n"/>
      <c r="O70" s="10" t="n"/>
      <c r="P70" s="14">
        <f>IF(M70="","",IF(ISNUMBER(M70),IF(M70&lt;=0,"CHYBA",""),"CHYBA"))</f>
        <v/>
      </c>
      <c r="Q70" s="14">
        <f>IF(OR(V70=0,B70="",K70=""),"",IFERROR(IF(X70=0,IF(AND(COUNTIFS('Vozidlá'!$A$6:$A$6,B70&amp;"",'Vozidlá'!$L$6:$L$6,"&lt;&gt;")=1,ROUND(K70,1)=ROUND(INDEX('Vozidlá'!$L$6:$L$6,MATCH(B70,'Vozidlá'!$A$6:$A$6,0)),1)),"","CHYBA"),IF(AND(INDEX($L$1:$L$1505,X70)&lt;&gt;"",ROUND(K70,1)=ROUND(INDEX($L$1:$L$1505,X70),1)),"","CHYBA")),"CHYBA"))</f>
        <v/>
      </c>
      <c r="R70" s="14">
        <f>IF(V70=0,"",IF(OR(NOT(ISNUMBER(A70)),B70="",C70="",NOT(ISNUMBER(D70)),NOT(ISNUMBER(E70)),NOT(ISNUMBER(F70)),NOT(ISNUMBER(G70)),I70="",J70="",NOT(ISNUMBER(K70)),NOT(ISNUMBER(L70)),AND(N70&lt;&gt;"Podnikateľská",N70&lt;&gt;"Súkromná"),AND(N70="Podnikateľská",H70=""),COUNTIFS('Vodiči'!$C$6:$C$8,C70&amp;"")&lt;&gt;1,COUNTIFS('Vozidlá'!$A$6:$A$6,B70&amp;"",'Vozidlá'!$B$6:$B$6,"&lt;&gt;")&lt;&gt;1,COUNTIFS('Vozidlá'!$A$6:$A$6,B70&amp;"",'Vozidlá'!$C$6:$C$6,"&lt;&gt;")&lt;&gt;1,COUNTIFS('Vozidlá'!$A$6:$A$6,B70&amp;"",'Vozidlá'!$D$6:$D$6,"&lt;&gt;")&lt;&gt;1,COUNTIFS('Vozidlá'!$A$6:$A$6,B70&amp;"",'Vozidlá'!$E$6:$E$6,"&lt;&gt;")&lt;&gt;1,COUNTIFS('Vozidlá'!$A$6:$A$6,B70&amp;"",'Vozidlá'!$K$6:$K$6,"&lt;&gt;")&lt;&gt;1,COUNTIFS('Vozidlá'!$A$6:$A$6,B70&amp;"",'Vozidlá'!$L$6:$L$6,"&lt;&gt;")&lt;&gt;1),"CHYBA",""))</f>
        <v/>
      </c>
      <c r="S70" s="14">
        <f>IF(V70=0,"",IF(N70="Podnikateľská",IF(H70="","",IF(OR(LEN(TRIM(SUBSTITUTE(SUBSTITUTE(H70,".",""),",","")))&lt;12,ISNUMBER(MATCH(TRIM(SUBSTITUTE(SUBSTITUTE(H70,".",""),",","")),'Zoznamy'!$G$2:$G$41,0))),"PREVERIŤ","")),IF(AND(N70="Súkromná",IFERROR(INDEX('Vozidlá'!$O$6:$O$6,MATCH(B70,'Vozidlá'!$A$6:$A$6,0))="áno",FALSE)),"PREVERIŤ","")))</f>
        <v/>
      </c>
      <c r="T70" s="14">
        <f>IF(OR(D70="",E70="",F70="",G70=""),"",IFERROR(IF(OR(F70+G70&lt;D70+E70,D70&lt;DATE(2027,1,1),D70&gt;=DATE(2028,1,1)),"CHYBA",""),"CHYBA"))</f>
        <v/>
      </c>
      <c r="U70" s="14">
        <f>IF(OR(V70=0,A70=""),"",IF(COUNTIFS($A$6:$A$1505,A70&amp;"",$B$6:$B$1505,B70&amp;"")&gt;1,"CHYBA",IF(X70="","",IF(X70=0,"",IFERROR(IF(INDEX($A$1:$A$1505,X70)="","",IF(A70=INDEX($A$1:$A$1505,X70)+1,"","PREVERIŤ")),"PREVERIŤ")))))</f>
        <v/>
      </c>
      <c r="V70" s="14">
        <f>IF(OR(A70&lt;&gt;"",B70&lt;&gt;"",C70&lt;&gt;"",D70&lt;&gt;"",E70&lt;&gt;"",F70&lt;&gt;"",G70&lt;&gt;"",H70&lt;&gt;"",I70&lt;&gt;"",J70&lt;&gt;"",K70&lt;&gt;"",L70&lt;&gt;"",N70&lt;&gt;"",O70&lt;&gt;""),1,0)</f>
        <v/>
      </c>
      <c r="W70" s="14">
        <f>IF(OR(V70=0,B70=""),"",COUNTIFS($B$6:B70,B70&amp;""))</f>
        <v/>
      </c>
      <c r="X70" s="14">
        <f>IF(OR(V70=0,B70=""),"",IF(W70=1,0,SUMIFS($Y$5:Y69,$B$5:B69,B70&amp;"",$W$5:W69,W70-1)))</f>
        <v/>
      </c>
      <c r="Y70" s="14">
        <f>IF(V70=0,"",ROW($A70))</f>
        <v/>
      </c>
    </row>
    <row r="71">
      <c r="A71" s="10" t="n"/>
      <c r="B71" s="10" t="n"/>
      <c r="C71" s="10" t="n"/>
      <c r="D71" s="12" t="n"/>
      <c r="E71" s="18" t="n"/>
      <c r="F71" s="12" t="n"/>
      <c r="G71" s="18" t="n"/>
      <c r="H71" s="10" t="n"/>
      <c r="I71" s="10" t="n"/>
      <c r="J71" s="10" t="n"/>
      <c r="K71" s="13" t="n"/>
      <c r="L71" s="13" t="n"/>
      <c r="M71" s="19">
        <f>IF(OR(K71="",L71=""),"",IF(AND(ISNUMBER(K71),ISNUMBER(L71)),L71-K71,"CHYBA"))</f>
        <v/>
      </c>
      <c r="N71" s="10" t="n"/>
      <c r="O71" s="10" t="n"/>
      <c r="P71" s="14">
        <f>IF(M71="","",IF(ISNUMBER(M71),IF(M71&lt;=0,"CHYBA",""),"CHYBA"))</f>
        <v/>
      </c>
      <c r="Q71" s="14">
        <f>IF(OR(V71=0,B71="",K71=""),"",IFERROR(IF(X71=0,IF(AND(COUNTIFS('Vozidlá'!$A$6:$A$6,B71&amp;"",'Vozidlá'!$L$6:$L$6,"&lt;&gt;")=1,ROUND(K71,1)=ROUND(INDEX('Vozidlá'!$L$6:$L$6,MATCH(B71,'Vozidlá'!$A$6:$A$6,0)),1)),"","CHYBA"),IF(AND(INDEX($L$1:$L$1505,X71)&lt;&gt;"",ROUND(K71,1)=ROUND(INDEX($L$1:$L$1505,X71),1)),"","CHYBA")),"CHYBA"))</f>
        <v/>
      </c>
      <c r="R71" s="14">
        <f>IF(V71=0,"",IF(OR(NOT(ISNUMBER(A71)),B71="",C71="",NOT(ISNUMBER(D71)),NOT(ISNUMBER(E71)),NOT(ISNUMBER(F71)),NOT(ISNUMBER(G71)),I71="",J71="",NOT(ISNUMBER(K71)),NOT(ISNUMBER(L71)),AND(N71&lt;&gt;"Podnikateľská",N71&lt;&gt;"Súkromná"),AND(N71="Podnikateľská",H71=""),COUNTIFS('Vodiči'!$C$6:$C$8,C71&amp;"")&lt;&gt;1,COUNTIFS('Vozidlá'!$A$6:$A$6,B71&amp;"",'Vozidlá'!$B$6:$B$6,"&lt;&gt;")&lt;&gt;1,COUNTIFS('Vozidlá'!$A$6:$A$6,B71&amp;"",'Vozidlá'!$C$6:$C$6,"&lt;&gt;")&lt;&gt;1,COUNTIFS('Vozidlá'!$A$6:$A$6,B71&amp;"",'Vozidlá'!$D$6:$D$6,"&lt;&gt;")&lt;&gt;1,COUNTIFS('Vozidlá'!$A$6:$A$6,B71&amp;"",'Vozidlá'!$E$6:$E$6,"&lt;&gt;")&lt;&gt;1,COUNTIFS('Vozidlá'!$A$6:$A$6,B71&amp;"",'Vozidlá'!$K$6:$K$6,"&lt;&gt;")&lt;&gt;1,COUNTIFS('Vozidlá'!$A$6:$A$6,B71&amp;"",'Vozidlá'!$L$6:$L$6,"&lt;&gt;")&lt;&gt;1),"CHYBA",""))</f>
        <v/>
      </c>
      <c r="S71" s="14">
        <f>IF(V71=0,"",IF(N71="Podnikateľská",IF(H71="","",IF(OR(LEN(TRIM(SUBSTITUTE(SUBSTITUTE(H71,".",""),",","")))&lt;12,ISNUMBER(MATCH(TRIM(SUBSTITUTE(SUBSTITUTE(H71,".",""),",","")),'Zoznamy'!$G$2:$G$41,0))),"PREVERIŤ","")),IF(AND(N71="Súkromná",IFERROR(INDEX('Vozidlá'!$O$6:$O$6,MATCH(B71,'Vozidlá'!$A$6:$A$6,0))="áno",FALSE)),"PREVERIŤ","")))</f>
        <v/>
      </c>
      <c r="T71" s="14">
        <f>IF(OR(D71="",E71="",F71="",G71=""),"",IFERROR(IF(OR(F71+G71&lt;D71+E71,D71&lt;DATE(2027,1,1),D71&gt;=DATE(2028,1,1)),"CHYBA",""),"CHYBA"))</f>
        <v/>
      </c>
      <c r="U71" s="14">
        <f>IF(OR(V71=0,A71=""),"",IF(COUNTIFS($A$6:$A$1505,A71&amp;"",$B$6:$B$1505,B71&amp;"")&gt;1,"CHYBA",IF(X71="","",IF(X71=0,"",IFERROR(IF(INDEX($A$1:$A$1505,X71)="","",IF(A71=INDEX($A$1:$A$1505,X71)+1,"","PREVERIŤ")),"PREVERIŤ")))))</f>
        <v/>
      </c>
      <c r="V71" s="14">
        <f>IF(OR(A71&lt;&gt;"",B71&lt;&gt;"",C71&lt;&gt;"",D71&lt;&gt;"",E71&lt;&gt;"",F71&lt;&gt;"",G71&lt;&gt;"",H71&lt;&gt;"",I71&lt;&gt;"",J71&lt;&gt;"",K71&lt;&gt;"",L71&lt;&gt;"",N71&lt;&gt;"",O71&lt;&gt;""),1,0)</f>
        <v/>
      </c>
      <c r="W71" s="14">
        <f>IF(OR(V71=0,B71=""),"",COUNTIFS($B$6:B71,B71&amp;""))</f>
        <v/>
      </c>
      <c r="X71" s="14">
        <f>IF(OR(V71=0,B71=""),"",IF(W71=1,0,SUMIFS($Y$5:Y70,$B$5:B70,B71&amp;"",$W$5:W70,W71-1)))</f>
        <v/>
      </c>
      <c r="Y71" s="14">
        <f>IF(V71=0,"",ROW($A71))</f>
        <v/>
      </c>
    </row>
    <row r="72">
      <c r="A72" s="10" t="n"/>
      <c r="B72" s="10" t="n"/>
      <c r="C72" s="10" t="n"/>
      <c r="D72" s="12" t="n"/>
      <c r="E72" s="18" t="n"/>
      <c r="F72" s="12" t="n"/>
      <c r="G72" s="18" t="n"/>
      <c r="H72" s="10" t="n"/>
      <c r="I72" s="10" t="n"/>
      <c r="J72" s="10" t="n"/>
      <c r="K72" s="13" t="n"/>
      <c r="L72" s="13" t="n"/>
      <c r="M72" s="19">
        <f>IF(OR(K72="",L72=""),"",IF(AND(ISNUMBER(K72),ISNUMBER(L72)),L72-K72,"CHYBA"))</f>
        <v/>
      </c>
      <c r="N72" s="10" t="n"/>
      <c r="O72" s="10" t="n"/>
      <c r="P72" s="14">
        <f>IF(M72="","",IF(ISNUMBER(M72),IF(M72&lt;=0,"CHYBA",""),"CHYBA"))</f>
        <v/>
      </c>
      <c r="Q72" s="14">
        <f>IF(OR(V72=0,B72="",K72=""),"",IFERROR(IF(X72=0,IF(AND(COUNTIFS('Vozidlá'!$A$6:$A$6,B72&amp;"",'Vozidlá'!$L$6:$L$6,"&lt;&gt;")=1,ROUND(K72,1)=ROUND(INDEX('Vozidlá'!$L$6:$L$6,MATCH(B72,'Vozidlá'!$A$6:$A$6,0)),1)),"","CHYBA"),IF(AND(INDEX($L$1:$L$1505,X72)&lt;&gt;"",ROUND(K72,1)=ROUND(INDEX($L$1:$L$1505,X72),1)),"","CHYBA")),"CHYBA"))</f>
        <v/>
      </c>
      <c r="R72" s="14">
        <f>IF(V72=0,"",IF(OR(NOT(ISNUMBER(A72)),B72="",C72="",NOT(ISNUMBER(D72)),NOT(ISNUMBER(E72)),NOT(ISNUMBER(F72)),NOT(ISNUMBER(G72)),I72="",J72="",NOT(ISNUMBER(K72)),NOT(ISNUMBER(L72)),AND(N72&lt;&gt;"Podnikateľská",N72&lt;&gt;"Súkromná"),AND(N72="Podnikateľská",H72=""),COUNTIFS('Vodiči'!$C$6:$C$8,C72&amp;"")&lt;&gt;1,COUNTIFS('Vozidlá'!$A$6:$A$6,B72&amp;"",'Vozidlá'!$B$6:$B$6,"&lt;&gt;")&lt;&gt;1,COUNTIFS('Vozidlá'!$A$6:$A$6,B72&amp;"",'Vozidlá'!$C$6:$C$6,"&lt;&gt;")&lt;&gt;1,COUNTIFS('Vozidlá'!$A$6:$A$6,B72&amp;"",'Vozidlá'!$D$6:$D$6,"&lt;&gt;")&lt;&gt;1,COUNTIFS('Vozidlá'!$A$6:$A$6,B72&amp;"",'Vozidlá'!$E$6:$E$6,"&lt;&gt;")&lt;&gt;1,COUNTIFS('Vozidlá'!$A$6:$A$6,B72&amp;"",'Vozidlá'!$K$6:$K$6,"&lt;&gt;")&lt;&gt;1,COUNTIFS('Vozidlá'!$A$6:$A$6,B72&amp;"",'Vozidlá'!$L$6:$L$6,"&lt;&gt;")&lt;&gt;1),"CHYBA",""))</f>
        <v/>
      </c>
      <c r="S72" s="14">
        <f>IF(V72=0,"",IF(N72="Podnikateľská",IF(H72="","",IF(OR(LEN(TRIM(SUBSTITUTE(SUBSTITUTE(H72,".",""),",","")))&lt;12,ISNUMBER(MATCH(TRIM(SUBSTITUTE(SUBSTITUTE(H72,".",""),",","")),'Zoznamy'!$G$2:$G$41,0))),"PREVERIŤ","")),IF(AND(N72="Súkromná",IFERROR(INDEX('Vozidlá'!$O$6:$O$6,MATCH(B72,'Vozidlá'!$A$6:$A$6,0))="áno",FALSE)),"PREVERIŤ","")))</f>
        <v/>
      </c>
      <c r="T72" s="14">
        <f>IF(OR(D72="",E72="",F72="",G72=""),"",IFERROR(IF(OR(F72+G72&lt;D72+E72,D72&lt;DATE(2027,1,1),D72&gt;=DATE(2028,1,1)),"CHYBA",""),"CHYBA"))</f>
        <v/>
      </c>
      <c r="U72" s="14">
        <f>IF(OR(V72=0,A72=""),"",IF(COUNTIFS($A$6:$A$1505,A72&amp;"",$B$6:$B$1505,B72&amp;"")&gt;1,"CHYBA",IF(X72="","",IF(X72=0,"",IFERROR(IF(INDEX($A$1:$A$1505,X72)="","",IF(A72=INDEX($A$1:$A$1505,X72)+1,"","PREVERIŤ")),"PREVERIŤ")))))</f>
        <v/>
      </c>
      <c r="V72" s="14">
        <f>IF(OR(A72&lt;&gt;"",B72&lt;&gt;"",C72&lt;&gt;"",D72&lt;&gt;"",E72&lt;&gt;"",F72&lt;&gt;"",G72&lt;&gt;"",H72&lt;&gt;"",I72&lt;&gt;"",J72&lt;&gt;"",K72&lt;&gt;"",L72&lt;&gt;"",N72&lt;&gt;"",O72&lt;&gt;""),1,0)</f>
        <v/>
      </c>
      <c r="W72" s="14">
        <f>IF(OR(V72=0,B72=""),"",COUNTIFS($B$6:B72,B72&amp;""))</f>
        <v/>
      </c>
      <c r="X72" s="14">
        <f>IF(OR(V72=0,B72=""),"",IF(W72=1,0,SUMIFS($Y$5:Y71,$B$5:B71,B72&amp;"",$W$5:W71,W72-1)))</f>
        <v/>
      </c>
      <c r="Y72" s="14">
        <f>IF(V72=0,"",ROW($A72))</f>
        <v/>
      </c>
    </row>
    <row r="73">
      <c r="A73" s="10" t="n"/>
      <c r="B73" s="10" t="n"/>
      <c r="C73" s="10" t="n"/>
      <c r="D73" s="12" t="n"/>
      <c r="E73" s="18" t="n"/>
      <c r="F73" s="12" t="n"/>
      <c r="G73" s="18" t="n"/>
      <c r="H73" s="10" t="n"/>
      <c r="I73" s="10" t="n"/>
      <c r="J73" s="10" t="n"/>
      <c r="K73" s="13" t="n"/>
      <c r="L73" s="13" t="n"/>
      <c r="M73" s="19">
        <f>IF(OR(K73="",L73=""),"",IF(AND(ISNUMBER(K73),ISNUMBER(L73)),L73-K73,"CHYBA"))</f>
        <v/>
      </c>
      <c r="N73" s="10" t="n"/>
      <c r="O73" s="10" t="n"/>
      <c r="P73" s="14">
        <f>IF(M73="","",IF(ISNUMBER(M73),IF(M73&lt;=0,"CHYBA",""),"CHYBA"))</f>
        <v/>
      </c>
      <c r="Q73" s="14">
        <f>IF(OR(V73=0,B73="",K73=""),"",IFERROR(IF(X73=0,IF(AND(COUNTIFS('Vozidlá'!$A$6:$A$6,B73&amp;"",'Vozidlá'!$L$6:$L$6,"&lt;&gt;")=1,ROUND(K73,1)=ROUND(INDEX('Vozidlá'!$L$6:$L$6,MATCH(B73,'Vozidlá'!$A$6:$A$6,0)),1)),"","CHYBA"),IF(AND(INDEX($L$1:$L$1505,X73)&lt;&gt;"",ROUND(K73,1)=ROUND(INDEX($L$1:$L$1505,X73),1)),"","CHYBA")),"CHYBA"))</f>
        <v/>
      </c>
      <c r="R73" s="14">
        <f>IF(V73=0,"",IF(OR(NOT(ISNUMBER(A73)),B73="",C73="",NOT(ISNUMBER(D73)),NOT(ISNUMBER(E73)),NOT(ISNUMBER(F73)),NOT(ISNUMBER(G73)),I73="",J73="",NOT(ISNUMBER(K73)),NOT(ISNUMBER(L73)),AND(N73&lt;&gt;"Podnikateľská",N73&lt;&gt;"Súkromná"),AND(N73="Podnikateľská",H73=""),COUNTIFS('Vodiči'!$C$6:$C$8,C73&amp;"")&lt;&gt;1,COUNTIFS('Vozidlá'!$A$6:$A$6,B73&amp;"",'Vozidlá'!$B$6:$B$6,"&lt;&gt;")&lt;&gt;1,COUNTIFS('Vozidlá'!$A$6:$A$6,B73&amp;"",'Vozidlá'!$C$6:$C$6,"&lt;&gt;")&lt;&gt;1,COUNTIFS('Vozidlá'!$A$6:$A$6,B73&amp;"",'Vozidlá'!$D$6:$D$6,"&lt;&gt;")&lt;&gt;1,COUNTIFS('Vozidlá'!$A$6:$A$6,B73&amp;"",'Vozidlá'!$E$6:$E$6,"&lt;&gt;")&lt;&gt;1,COUNTIFS('Vozidlá'!$A$6:$A$6,B73&amp;"",'Vozidlá'!$K$6:$K$6,"&lt;&gt;")&lt;&gt;1,COUNTIFS('Vozidlá'!$A$6:$A$6,B73&amp;"",'Vozidlá'!$L$6:$L$6,"&lt;&gt;")&lt;&gt;1),"CHYBA",""))</f>
        <v/>
      </c>
      <c r="S73" s="14">
        <f>IF(V73=0,"",IF(N73="Podnikateľská",IF(H73="","",IF(OR(LEN(TRIM(SUBSTITUTE(SUBSTITUTE(H73,".",""),",","")))&lt;12,ISNUMBER(MATCH(TRIM(SUBSTITUTE(SUBSTITUTE(H73,".",""),",","")),'Zoznamy'!$G$2:$G$41,0))),"PREVERIŤ","")),IF(AND(N73="Súkromná",IFERROR(INDEX('Vozidlá'!$O$6:$O$6,MATCH(B73,'Vozidlá'!$A$6:$A$6,0))="áno",FALSE)),"PREVERIŤ","")))</f>
        <v/>
      </c>
      <c r="T73" s="14">
        <f>IF(OR(D73="",E73="",F73="",G73=""),"",IFERROR(IF(OR(F73+G73&lt;D73+E73,D73&lt;DATE(2027,1,1),D73&gt;=DATE(2028,1,1)),"CHYBA",""),"CHYBA"))</f>
        <v/>
      </c>
      <c r="U73" s="14">
        <f>IF(OR(V73=0,A73=""),"",IF(COUNTIFS($A$6:$A$1505,A73&amp;"",$B$6:$B$1505,B73&amp;"")&gt;1,"CHYBA",IF(X73="","",IF(X73=0,"",IFERROR(IF(INDEX($A$1:$A$1505,X73)="","",IF(A73=INDEX($A$1:$A$1505,X73)+1,"","PREVERIŤ")),"PREVERIŤ")))))</f>
        <v/>
      </c>
      <c r="V73" s="14">
        <f>IF(OR(A73&lt;&gt;"",B73&lt;&gt;"",C73&lt;&gt;"",D73&lt;&gt;"",E73&lt;&gt;"",F73&lt;&gt;"",G73&lt;&gt;"",H73&lt;&gt;"",I73&lt;&gt;"",J73&lt;&gt;"",K73&lt;&gt;"",L73&lt;&gt;"",N73&lt;&gt;"",O73&lt;&gt;""),1,0)</f>
        <v/>
      </c>
      <c r="W73" s="14">
        <f>IF(OR(V73=0,B73=""),"",COUNTIFS($B$6:B73,B73&amp;""))</f>
        <v/>
      </c>
      <c r="X73" s="14">
        <f>IF(OR(V73=0,B73=""),"",IF(W73=1,0,SUMIFS($Y$5:Y72,$B$5:B72,B73&amp;"",$W$5:W72,W73-1)))</f>
        <v/>
      </c>
      <c r="Y73" s="14">
        <f>IF(V73=0,"",ROW($A73))</f>
        <v/>
      </c>
    </row>
    <row r="74">
      <c r="A74" s="10" t="n"/>
      <c r="B74" s="10" t="n"/>
      <c r="C74" s="10" t="n"/>
      <c r="D74" s="12" t="n"/>
      <c r="E74" s="18" t="n"/>
      <c r="F74" s="12" t="n"/>
      <c r="G74" s="18" t="n"/>
      <c r="H74" s="10" t="n"/>
      <c r="I74" s="10" t="n"/>
      <c r="J74" s="10" t="n"/>
      <c r="K74" s="13" t="n"/>
      <c r="L74" s="13" t="n"/>
      <c r="M74" s="19">
        <f>IF(OR(K74="",L74=""),"",IF(AND(ISNUMBER(K74),ISNUMBER(L74)),L74-K74,"CHYBA"))</f>
        <v/>
      </c>
      <c r="N74" s="10" t="n"/>
      <c r="O74" s="10" t="n"/>
      <c r="P74" s="14">
        <f>IF(M74="","",IF(ISNUMBER(M74),IF(M74&lt;=0,"CHYBA",""),"CHYBA"))</f>
        <v/>
      </c>
      <c r="Q74" s="14">
        <f>IF(OR(V74=0,B74="",K74=""),"",IFERROR(IF(X74=0,IF(AND(COUNTIFS('Vozidlá'!$A$6:$A$6,B74&amp;"",'Vozidlá'!$L$6:$L$6,"&lt;&gt;")=1,ROUND(K74,1)=ROUND(INDEX('Vozidlá'!$L$6:$L$6,MATCH(B74,'Vozidlá'!$A$6:$A$6,0)),1)),"","CHYBA"),IF(AND(INDEX($L$1:$L$1505,X74)&lt;&gt;"",ROUND(K74,1)=ROUND(INDEX($L$1:$L$1505,X74),1)),"","CHYBA")),"CHYBA"))</f>
        <v/>
      </c>
      <c r="R74" s="14">
        <f>IF(V74=0,"",IF(OR(NOT(ISNUMBER(A74)),B74="",C74="",NOT(ISNUMBER(D74)),NOT(ISNUMBER(E74)),NOT(ISNUMBER(F74)),NOT(ISNUMBER(G74)),I74="",J74="",NOT(ISNUMBER(K74)),NOT(ISNUMBER(L74)),AND(N74&lt;&gt;"Podnikateľská",N74&lt;&gt;"Súkromná"),AND(N74="Podnikateľská",H74=""),COUNTIFS('Vodiči'!$C$6:$C$8,C74&amp;"")&lt;&gt;1,COUNTIFS('Vozidlá'!$A$6:$A$6,B74&amp;"",'Vozidlá'!$B$6:$B$6,"&lt;&gt;")&lt;&gt;1,COUNTIFS('Vozidlá'!$A$6:$A$6,B74&amp;"",'Vozidlá'!$C$6:$C$6,"&lt;&gt;")&lt;&gt;1,COUNTIFS('Vozidlá'!$A$6:$A$6,B74&amp;"",'Vozidlá'!$D$6:$D$6,"&lt;&gt;")&lt;&gt;1,COUNTIFS('Vozidlá'!$A$6:$A$6,B74&amp;"",'Vozidlá'!$E$6:$E$6,"&lt;&gt;")&lt;&gt;1,COUNTIFS('Vozidlá'!$A$6:$A$6,B74&amp;"",'Vozidlá'!$K$6:$K$6,"&lt;&gt;")&lt;&gt;1,COUNTIFS('Vozidlá'!$A$6:$A$6,B74&amp;"",'Vozidlá'!$L$6:$L$6,"&lt;&gt;")&lt;&gt;1),"CHYBA",""))</f>
        <v/>
      </c>
      <c r="S74" s="14">
        <f>IF(V74=0,"",IF(N74="Podnikateľská",IF(H74="","",IF(OR(LEN(TRIM(SUBSTITUTE(SUBSTITUTE(H74,".",""),",","")))&lt;12,ISNUMBER(MATCH(TRIM(SUBSTITUTE(SUBSTITUTE(H74,".",""),",","")),'Zoznamy'!$G$2:$G$41,0))),"PREVERIŤ","")),IF(AND(N74="Súkromná",IFERROR(INDEX('Vozidlá'!$O$6:$O$6,MATCH(B74,'Vozidlá'!$A$6:$A$6,0))="áno",FALSE)),"PREVERIŤ","")))</f>
        <v/>
      </c>
      <c r="T74" s="14">
        <f>IF(OR(D74="",E74="",F74="",G74=""),"",IFERROR(IF(OR(F74+G74&lt;D74+E74,D74&lt;DATE(2027,1,1),D74&gt;=DATE(2028,1,1)),"CHYBA",""),"CHYBA"))</f>
        <v/>
      </c>
      <c r="U74" s="14">
        <f>IF(OR(V74=0,A74=""),"",IF(COUNTIFS($A$6:$A$1505,A74&amp;"",$B$6:$B$1505,B74&amp;"")&gt;1,"CHYBA",IF(X74="","",IF(X74=0,"",IFERROR(IF(INDEX($A$1:$A$1505,X74)="","",IF(A74=INDEX($A$1:$A$1505,X74)+1,"","PREVERIŤ")),"PREVERIŤ")))))</f>
        <v/>
      </c>
      <c r="V74" s="14">
        <f>IF(OR(A74&lt;&gt;"",B74&lt;&gt;"",C74&lt;&gt;"",D74&lt;&gt;"",E74&lt;&gt;"",F74&lt;&gt;"",G74&lt;&gt;"",H74&lt;&gt;"",I74&lt;&gt;"",J74&lt;&gt;"",K74&lt;&gt;"",L74&lt;&gt;"",N74&lt;&gt;"",O74&lt;&gt;""),1,0)</f>
        <v/>
      </c>
      <c r="W74" s="14">
        <f>IF(OR(V74=0,B74=""),"",COUNTIFS($B$6:B74,B74&amp;""))</f>
        <v/>
      </c>
      <c r="X74" s="14">
        <f>IF(OR(V74=0,B74=""),"",IF(W74=1,0,SUMIFS($Y$5:Y73,$B$5:B73,B74&amp;"",$W$5:W73,W74-1)))</f>
        <v/>
      </c>
      <c r="Y74" s="14">
        <f>IF(V74=0,"",ROW($A74))</f>
        <v/>
      </c>
    </row>
    <row r="75">
      <c r="A75" s="10" t="n"/>
      <c r="B75" s="10" t="n"/>
      <c r="C75" s="10" t="n"/>
      <c r="D75" s="12" t="n"/>
      <c r="E75" s="18" t="n"/>
      <c r="F75" s="12" t="n"/>
      <c r="G75" s="18" t="n"/>
      <c r="H75" s="10" t="n"/>
      <c r="I75" s="10" t="n"/>
      <c r="J75" s="10" t="n"/>
      <c r="K75" s="13" t="n"/>
      <c r="L75" s="13" t="n"/>
      <c r="M75" s="19">
        <f>IF(OR(K75="",L75=""),"",IF(AND(ISNUMBER(K75),ISNUMBER(L75)),L75-K75,"CHYBA"))</f>
        <v/>
      </c>
      <c r="N75" s="10" t="n"/>
      <c r="O75" s="10" t="n"/>
      <c r="P75" s="14">
        <f>IF(M75="","",IF(ISNUMBER(M75),IF(M75&lt;=0,"CHYBA",""),"CHYBA"))</f>
        <v/>
      </c>
      <c r="Q75" s="14">
        <f>IF(OR(V75=0,B75="",K75=""),"",IFERROR(IF(X75=0,IF(AND(COUNTIFS('Vozidlá'!$A$6:$A$6,B75&amp;"",'Vozidlá'!$L$6:$L$6,"&lt;&gt;")=1,ROUND(K75,1)=ROUND(INDEX('Vozidlá'!$L$6:$L$6,MATCH(B75,'Vozidlá'!$A$6:$A$6,0)),1)),"","CHYBA"),IF(AND(INDEX($L$1:$L$1505,X75)&lt;&gt;"",ROUND(K75,1)=ROUND(INDEX($L$1:$L$1505,X75),1)),"","CHYBA")),"CHYBA"))</f>
        <v/>
      </c>
      <c r="R75" s="14">
        <f>IF(V75=0,"",IF(OR(NOT(ISNUMBER(A75)),B75="",C75="",NOT(ISNUMBER(D75)),NOT(ISNUMBER(E75)),NOT(ISNUMBER(F75)),NOT(ISNUMBER(G75)),I75="",J75="",NOT(ISNUMBER(K75)),NOT(ISNUMBER(L75)),AND(N75&lt;&gt;"Podnikateľská",N75&lt;&gt;"Súkromná"),AND(N75="Podnikateľská",H75=""),COUNTIFS('Vodiči'!$C$6:$C$8,C75&amp;"")&lt;&gt;1,COUNTIFS('Vozidlá'!$A$6:$A$6,B75&amp;"",'Vozidlá'!$B$6:$B$6,"&lt;&gt;")&lt;&gt;1,COUNTIFS('Vozidlá'!$A$6:$A$6,B75&amp;"",'Vozidlá'!$C$6:$C$6,"&lt;&gt;")&lt;&gt;1,COUNTIFS('Vozidlá'!$A$6:$A$6,B75&amp;"",'Vozidlá'!$D$6:$D$6,"&lt;&gt;")&lt;&gt;1,COUNTIFS('Vozidlá'!$A$6:$A$6,B75&amp;"",'Vozidlá'!$E$6:$E$6,"&lt;&gt;")&lt;&gt;1,COUNTIFS('Vozidlá'!$A$6:$A$6,B75&amp;"",'Vozidlá'!$K$6:$K$6,"&lt;&gt;")&lt;&gt;1,COUNTIFS('Vozidlá'!$A$6:$A$6,B75&amp;"",'Vozidlá'!$L$6:$L$6,"&lt;&gt;")&lt;&gt;1),"CHYBA",""))</f>
        <v/>
      </c>
      <c r="S75" s="14">
        <f>IF(V75=0,"",IF(N75="Podnikateľská",IF(H75="","",IF(OR(LEN(TRIM(SUBSTITUTE(SUBSTITUTE(H75,".",""),",","")))&lt;12,ISNUMBER(MATCH(TRIM(SUBSTITUTE(SUBSTITUTE(H75,".",""),",","")),'Zoznamy'!$G$2:$G$41,0))),"PREVERIŤ","")),IF(AND(N75="Súkromná",IFERROR(INDEX('Vozidlá'!$O$6:$O$6,MATCH(B75,'Vozidlá'!$A$6:$A$6,0))="áno",FALSE)),"PREVERIŤ","")))</f>
        <v/>
      </c>
      <c r="T75" s="14">
        <f>IF(OR(D75="",E75="",F75="",G75=""),"",IFERROR(IF(OR(F75+G75&lt;D75+E75,D75&lt;DATE(2027,1,1),D75&gt;=DATE(2028,1,1)),"CHYBA",""),"CHYBA"))</f>
        <v/>
      </c>
      <c r="U75" s="14">
        <f>IF(OR(V75=0,A75=""),"",IF(COUNTIFS($A$6:$A$1505,A75&amp;"",$B$6:$B$1505,B75&amp;"")&gt;1,"CHYBA",IF(X75="","",IF(X75=0,"",IFERROR(IF(INDEX($A$1:$A$1505,X75)="","",IF(A75=INDEX($A$1:$A$1505,X75)+1,"","PREVERIŤ")),"PREVERIŤ")))))</f>
        <v/>
      </c>
      <c r="V75" s="14">
        <f>IF(OR(A75&lt;&gt;"",B75&lt;&gt;"",C75&lt;&gt;"",D75&lt;&gt;"",E75&lt;&gt;"",F75&lt;&gt;"",G75&lt;&gt;"",H75&lt;&gt;"",I75&lt;&gt;"",J75&lt;&gt;"",K75&lt;&gt;"",L75&lt;&gt;"",N75&lt;&gt;"",O75&lt;&gt;""),1,0)</f>
        <v/>
      </c>
      <c r="W75" s="14">
        <f>IF(OR(V75=0,B75=""),"",COUNTIFS($B$6:B75,B75&amp;""))</f>
        <v/>
      </c>
      <c r="X75" s="14">
        <f>IF(OR(V75=0,B75=""),"",IF(W75=1,0,SUMIFS($Y$5:Y74,$B$5:B74,B75&amp;"",$W$5:W74,W75-1)))</f>
        <v/>
      </c>
      <c r="Y75" s="14">
        <f>IF(V75=0,"",ROW($A75))</f>
        <v/>
      </c>
    </row>
    <row r="76">
      <c r="A76" s="10" t="n"/>
      <c r="B76" s="10" t="n"/>
      <c r="C76" s="10" t="n"/>
      <c r="D76" s="12" t="n"/>
      <c r="E76" s="18" t="n"/>
      <c r="F76" s="12" t="n"/>
      <c r="G76" s="18" t="n"/>
      <c r="H76" s="10" t="n"/>
      <c r="I76" s="10" t="n"/>
      <c r="J76" s="10" t="n"/>
      <c r="K76" s="13" t="n"/>
      <c r="L76" s="13" t="n"/>
      <c r="M76" s="19">
        <f>IF(OR(K76="",L76=""),"",IF(AND(ISNUMBER(K76),ISNUMBER(L76)),L76-K76,"CHYBA"))</f>
        <v/>
      </c>
      <c r="N76" s="10" t="n"/>
      <c r="O76" s="10" t="n"/>
      <c r="P76" s="14">
        <f>IF(M76="","",IF(ISNUMBER(M76),IF(M76&lt;=0,"CHYBA",""),"CHYBA"))</f>
        <v/>
      </c>
      <c r="Q76" s="14">
        <f>IF(OR(V76=0,B76="",K76=""),"",IFERROR(IF(X76=0,IF(AND(COUNTIFS('Vozidlá'!$A$6:$A$6,B76&amp;"",'Vozidlá'!$L$6:$L$6,"&lt;&gt;")=1,ROUND(K76,1)=ROUND(INDEX('Vozidlá'!$L$6:$L$6,MATCH(B76,'Vozidlá'!$A$6:$A$6,0)),1)),"","CHYBA"),IF(AND(INDEX($L$1:$L$1505,X76)&lt;&gt;"",ROUND(K76,1)=ROUND(INDEX($L$1:$L$1505,X76),1)),"","CHYBA")),"CHYBA"))</f>
        <v/>
      </c>
      <c r="R76" s="14">
        <f>IF(V76=0,"",IF(OR(NOT(ISNUMBER(A76)),B76="",C76="",NOT(ISNUMBER(D76)),NOT(ISNUMBER(E76)),NOT(ISNUMBER(F76)),NOT(ISNUMBER(G76)),I76="",J76="",NOT(ISNUMBER(K76)),NOT(ISNUMBER(L76)),AND(N76&lt;&gt;"Podnikateľská",N76&lt;&gt;"Súkromná"),AND(N76="Podnikateľská",H76=""),COUNTIFS('Vodiči'!$C$6:$C$8,C76&amp;"")&lt;&gt;1,COUNTIFS('Vozidlá'!$A$6:$A$6,B76&amp;"",'Vozidlá'!$B$6:$B$6,"&lt;&gt;")&lt;&gt;1,COUNTIFS('Vozidlá'!$A$6:$A$6,B76&amp;"",'Vozidlá'!$C$6:$C$6,"&lt;&gt;")&lt;&gt;1,COUNTIFS('Vozidlá'!$A$6:$A$6,B76&amp;"",'Vozidlá'!$D$6:$D$6,"&lt;&gt;")&lt;&gt;1,COUNTIFS('Vozidlá'!$A$6:$A$6,B76&amp;"",'Vozidlá'!$E$6:$E$6,"&lt;&gt;")&lt;&gt;1,COUNTIFS('Vozidlá'!$A$6:$A$6,B76&amp;"",'Vozidlá'!$K$6:$K$6,"&lt;&gt;")&lt;&gt;1,COUNTIFS('Vozidlá'!$A$6:$A$6,B76&amp;"",'Vozidlá'!$L$6:$L$6,"&lt;&gt;")&lt;&gt;1),"CHYBA",""))</f>
        <v/>
      </c>
      <c r="S76" s="14">
        <f>IF(V76=0,"",IF(N76="Podnikateľská",IF(H76="","",IF(OR(LEN(TRIM(SUBSTITUTE(SUBSTITUTE(H76,".",""),",","")))&lt;12,ISNUMBER(MATCH(TRIM(SUBSTITUTE(SUBSTITUTE(H76,".",""),",","")),'Zoznamy'!$G$2:$G$41,0))),"PREVERIŤ","")),IF(AND(N76="Súkromná",IFERROR(INDEX('Vozidlá'!$O$6:$O$6,MATCH(B76,'Vozidlá'!$A$6:$A$6,0))="áno",FALSE)),"PREVERIŤ","")))</f>
        <v/>
      </c>
      <c r="T76" s="14">
        <f>IF(OR(D76="",E76="",F76="",G76=""),"",IFERROR(IF(OR(F76+G76&lt;D76+E76,D76&lt;DATE(2027,1,1),D76&gt;=DATE(2028,1,1)),"CHYBA",""),"CHYBA"))</f>
        <v/>
      </c>
      <c r="U76" s="14">
        <f>IF(OR(V76=0,A76=""),"",IF(COUNTIFS($A$6:$A$1505,A76&amp;"",$B$6:$B$1505,B76&amp;"")&gt;1,"CHYBA",IF(X76="","",IF(X76=0,"",IFERROR(IF(INDEX($A$1:$A$1505,X76)="","",IF(A76=INDEX($A$1:$A$1505,X76)+1,"","PREVERIŤ")),"PREVERIŤ")))))</f>
        <v/>
      </c>
      <c r="V76" s="14">
        <f>IF(OR(A76&lt;&gt;"",B76&lt;&gt;"",C76&lt;&gt;"",D76&lt;&gt;"",E76&lt;&gt;"",F76&lt;&gt;"",G76&lt;&gt;"",H76&lt;&gt;"",I76&lt;&gt;"",J76&lt;&gt;"",K76&lt;&gt;"",L76&lt;&gt;"",N76&lt;&gt;"",O76&lt;&gt;""),1,0)</f>
        <v/>
      </c>
      <c r="W76" s="14">
        <f>IF(OR(V76=0,B76=""),"",COUNTIFS($B$6:B76,B76&amp;""))</f>
        <v/>
      </c>
      <c r="X76" s="14">
        <f>IF(OR(V76=0,B76=""),"",IF(W76=1,0,SUMIFS($Y$5:Y75,$B$5:B75,B76&amp;"",$W$5:W75,W76-1)))</f>
        <v/>
      </c>
      <c r="Y76" s="14">
        <f>IF(V76=0,"",ROW($A76))</f>
        <v/>
      </c>
    </row>
    <row r="77">
      <c r="A77" s="10" t="n"/>
      <c r="B77" s="10" t="n"/>
      <c r="C77" s="10" t="n"/>
      <c r="D77" s="12" t="n"/>
      <c r="E77" s="18" t="n"/>
      <c r="F77" s="12" t="n"/>
      <c r="G77" s="18" t="n"/>
      <c r="H77" s="10" t="n"/>
      <c r="I77" s="10" t="n"/>
      <c r="J77" s="10" t="n"/>
      <c r="K77" s="13" t="n"/>
      <c r="L77" s="13" t="n"/>
      <c r="M77" s="19">
        <f>IF(OR(K77="",L77=""),"",IF(AND(ISNUMBER(K77),ISNUMBER(L77)),L77-K77,"CHYBA"))</f>
        <v/>
      </c>
      <c r="N77" s="10" t="n"/>
      <c r="O77" s="10" t="n"/>
      <c r="P77" s="14">
        <f>IF(M77="","",IF(ISNUMBER(M77),IF(M77&lt;=0,"CHYBA",""),"CHYBA"))</f>
        <v/>
      </c>
      <c r="Q77" s="14">
        <f>IF(OR(V77=0,B77="",K77=""),"",IFERROR(IF(X77=0,IF(AND(COUNTIFS('Vozidlá'!$A$6:$A$6,B77&amp;"",'Vozidlá'!$L$6:$L$6,"&lt;&gt;")=1,ROUND(K77,1)=ROUND(INDEX('Vozidlá'!$L$6:$L$6,MATCH(B77,'Vozidlá'!$A$6:$A$6,0)),1)),"","CHYBA"),IF(AND(INDEX($L$1:$L$1505,X77)&lt;&gt;"",ROUND(K77,1)=ROUND(INDEX($L$1:$L$1505,X77),1)),"","CHYBA")),"CHYBA"))</f>
        <v/>
      </c>
      <c r="R77" s="14">
        <f>IF(V77=0,"",IF(OR(NOT(ISNUMBER(A77)),B77="",C77="",NOT(ISNUMBER(D77)),NOT(ISNUMBER(E77)),NOT(ISNUMBER(F77)),NOT(ISNUMBER(G77)),I77="",J77="",NOT(ISNUMBER(K77)),NOT(ISNUMBER(L77)),AND(N77&lt;&gt;"Podnikateľská",N77&lt;&gt;"Súkromná"),AND(N77="Podnikateľská",H77=""),COUNTIFS('Vodiči'!$C$6:$C$8,C77&amp;"")&lt;&gt;1,COUNTIFS('Vozidlá'!$A$6:$A$6,B77&amp;"",'Vozidlá'!$B$6:$B$6,"&lt;&gt;")&lt;&gt;1,COUNTIFS('Vozidlá'!$A$6:$A$6,B77&amp;"",'Vozidlá'!$C$6:$C$6,"&lt;&gt;")&lt;&gt;1,COUNTIFS('Vozidlá'!$A$6:$A$6,B77&amp;"",'Vozidlá'!$D$6:$D$6,"&lt;&gt;")&lt;&gt;1,COUNTIFS('Vozidlá'!$A$6:$A$6,B77&amp;"",'Vozidlá'!$E$6:$E$6,"&lt;&gt;")&lt;&gt;1,COUNTIFS('Vozidlá'!$A$6:$A$6,B77&amp;"",'Vozidlá'!$K$6:$K$6,"&lt;&gt;")&lt;&gt;1,COUNTIFS('Vozidlá'!$A$6:$A$6,B77&amp;"",'Vozidlá'!$L$6:$L$6,"&lt;&gt;")&lt;&gt;1),"CHYBA",""))</f>
        <v/>
      </c>
      <c r="S77" s="14">
        <f>IF(V77=0,"",IF(N77="Podnikateľská",IF(H77="","",IF(OR(LEN(TRIM(SUBSTITUTE(SUBSTITUTE(H77,".",""),",","")))&lt;12,ISNUMBER(MATCH(TRIM(SUBSTITUTE(SUBSTITUTE(H77,".",""),",","")),'Zoznamy'!$G$2:$G$41,0))),"PREVERIŤ","")),IF(AND(N77="Súkromná",IFERROR(INDEX('Vozidlá'!$O$6:$O$6,MATCH(B77,'Vozidlá'!$A$6:$A$6,0))="áno",FALSE)),"PREVERIŤ","")))</f>
        <v/>
      </c>
      <c r="T77" s="14">
        <f>IF(OR(D77="",E77="",F77="",G77=""),"",IFERROR(IF(OR(F77+G77&lt;D77+E77,D77&lt;DATE(2027,1,1),D77&gt;=DATE(2028,1,1)),"CHYBA",""),"CHYBA"))</f>
        <v/>
      </c>
      <c r="U77" s="14">
        <f>IF(OR(V77=0,A77=""),"",IF(COUNTIFS($A$6:$A$1505,A77&amp;"",$B$6:$B$1505,B77&amp;"")&gt;1,"CHYBA",IF(X77="","",IF(X77=0,"",IFERROR(IF(INDEX($A$1:$A$1505,X77)="","",IF(A77=INDEX($A$1:$A$1505,X77)+1,"","PREVERIŤ")),"PREVERIŤ")))))</f>
        <v/>
      </c>
      <c r="V77" s="14">
        <f>IF(OR(A77&lt;&gt;"",B77&lt;&gt;"",C77&lt;&gt;"",D77&lt;&gt;"",E77&lt;&gt;"",F77&lt;&gt;"",G77&lt;&gt;"",H77&lt;&gt;"",I77&lt;&gt;"",J77&lt;&gt;"",K77&lt;&gt;"",L77&lt;&gt;"",N77&lt;&gt;"",O77&lt;&gt;""),1,0)</f>
        <v/>
      </c>
      <c r="W77" s="14">
        <f>IF(OR(V77=0,B77=""),"",COUNTIFS($B$6:B77,B77&amp;""))</f>
        <v/>
      </c>
      <c r="X77" s="14">
        <f>IF(OR(V77=0,B77=""),"",IF(W77=1,0,SUMIFS($Y$5:Y76,$B$5:B76,B77&amp;"",$W$5:W76,W77-1)))</f>
        <v/>
      </c>
      <c r="Y77" s="14">
        <f>IF(V77=0,"",ROW($A77))</f>
        <v/>
      </c>
    </row>
    <row r="78">
      <c r="A78" s="10" t="n"/>
      <c r="B78" s="10" t="n"/>
      <c r="C78" s="10" t="n"/>
      <c r="D78" s="12" t="n"/>
      <c r="E78" s="18" t="n"/>
      <c r="F78" s="12" t="n"/>
      <c r="G78" s="18" t="n"/>
      <c r="H78" s="10" t="n"/>
      <c r="I78" s="10" t="n"/>
      <c r="J78" s="10" t="n"/>
      <c r="K78" s="13" t="n"/>
      <c r="L78" s="13" t="n"/>
      <c r="M78" s="19">
        <f>IF(OR(K78="",L78=""),"",IF(AND(ISNUMBER(K78),ISNUMBER(L78)),L78-K78,"CHYBA"))</f>
        <v/>
      </c>
      <c r="N78" s="10" t="n"/>
      <c r="O78" s="10" t="n"/>
      <c r="P78" s="14">
        <f>IF(M78="","",IF(ISNUMBER(M78),IF(M78&lt;=0,"CHYBA",""),"CHYBA"))</f>
        <v/>
      </c>
      <c r="Q78" s="14">
        <f>IF(OR(V78=0,B78="",K78=""),"",IFERROR(IF(X78=0,IF(AND(COUNTIFS('Vozidlá'!$A$6:$A$6,B78&amp;"",'Vozidlá'!$L$6:$L$6,"&lt;&gt;")=1,ROUND(K78,1)=ROUND(INDEX('Vozidlá'!$L$6:$L$6,MATCH(B78,'Vozidlá'!$A$6:$A$6,0)),1)),"","CHYBA"),IF(AND(INDEX($L$1:$L$1505,X78)&lt;&gt;"",ROUND(K78,1)=ROUND(INDEX($L$1:$L$1505,X78),1)),"","CHYBA")),"CHYBA"))</f>
        <v/>
      </c>
      <c r="R78" s="14">
        <f>IF(V78=0,"",IF(OR(NOT(ISNUMBER(A78)),B78="",C78="",NOT(ISNUMBER(D78)),NOT(ISNUMBER(E78)),NOT(ISNUMBER(F78)),NOT(ISNUMBER(G78)),I78="",J78="",NOT(ISNUMBER(K78)),NOT(ISNUMBER(L78)),AND(N78&lt;&gt;"Podnikateľská",N78&lt;&gt;"Súkromná"),AND(N78="Podnikateľská",H78=""),COUNTIFS('Vodiči'!$C$6:$C$8,C78&amp;"")&lt;&gt;1,COUNTIFS('Vozidlá'!$A$6:$A$6,B78&amp;"",'Vozidlá'!$B$6:$B$6,"&lt;&gt;")&lt;&gt;1,COUNTIFS('Vozidlá'!$A$6:$A$6,B78&amp;"",'Vozidlá'!$C$6:$C$6,"&lt;&gt;")&lt;&gt;1,COUNTIFS('Vozidlá'!$A$6:$A$6,B78&amp;"",'Vozidlá'!$D$6:$D$6,"&lt;&gt;")&lt;&gt;1,COUNTIFS('Vozidlá'!$A$6:$A$6,B78&amp;"",'Vozidlá'!$E$6:$E$6,"&lt;&gt;")&lt;&gt;1,COUNTIFS('Vozidlá'!$A$6:$A$6,B78&amp;"",'Vozidlá'!$K$6:$K$6,"&lt;&gt;")&lt;&gt;1,COUNTIFS('Vozidlá'!$A$6:$A$6,B78&amp;"",'Vozidlá'!$L$6:$L$6,"&lt;&gt;")&lt;&gt;1),"CHYBA",""))</f>
        <v/>
      </c>
      <c r="S78" s="14">
        <f>IF(V78=0,"",IF(N78="Podnikateľská",IF(H78="","",IF(OR(LEN(TRIM(SUBSTITUTE(SUBSTITUTE(H78,".",""),",","")))&lt;12,ISNUMBER(MATCH(TRIM(SUBSTITUTE(SUBSTITUTE(H78,".",""),",","")),'Zoznamy'!$G$2:$G$41,0))),"PREVERIŤ","")),IF(AND(N78="Súkromná",IFERROR(INDEX('Vozidlá'!$O$6:$O$6,MATCH(B78,'Vozidlá'!$A$6:$A$6,0))="áno",FALSE)),"PREVERIŤ","")))</f>
        <v/>
      </c>
      <c r="T78" s="14">
        <f>IF(OR(D78="",E78="",F78="",G78=""),"",IFERROR(IF(OR(F78+G78&lt;D78+E78,D78&lt;DATE(2027,1,1),D78&gt;=DATE(2028,1,1)),"CHYBA",""),"CHYBA"))</f>
        <v/>
      </c>
      <c r="U78" s="14">
        <f>IF(OR(V78=0,A78=""),"",IF(COUNTIFS($A$6:$A$1505,A78&amp;"",$B$6:$B$1505,B78&amp;"")&gt;1,"CHYBA",IF(X78="","",IF(X78=0,"",IFERROR(IF(INDEX($A$1:$A$1505,X78)="","",IF(A78=INDEX($A$1:$A$1505,X78)+1,"","PREVERIŤ")),"PREVERIŤ")))))</f>
        <v/>
      </c>
      <c r="V78" s="14">
        <f>IF(OR(A78&lt;&gt;"",B78&lt;&gt;"",C78&lt;&gt;"",D78&lt;&gt;"",E78&lt;&gt;"",F78&lt;&gt;"",G78&lt;&gt;"",H78&lt;&gt;"",I78&lt;&gt;"",J78&lt;&gt;"",K78&lt;&gt;"",L78&lt;&gt;"",N78&lt;&gt;"",O78&lt;&gt;""),1,0)</f>
        <v/>
      </c>
      <c r="W78" s="14">
        <f>IF(OR(V78=0,B78=""),"",COUNTIFS($B$6:B78,B78&amp;""))</f>
        <v/>
      </c>
      <c r="X78" s="14">
        <f>IF(OR(V78=0,B78=""),"",IF(W78=1,0,SUMIFS($Y$5:Y77,$B$5:B77,B78&amp;"",$W$5:W77,W78-1)))</f>
        <v/>
      </c>
      <c r="Y78" s="14">
        <f>IF(V78=0,"",ROW($A78))</f>
        <v/>
      </c>
    </row>
    <row r="79">
      <c r="A79" s="10" t="n"/>
      <c r="B79" s="10" t="n"/>
      <c r="C79" s="10" t="n"/>
      <c r="D79" s="12" t="n"/>
      <c r="E79" s="18" t="n"/>
      <c r="F79" s="12" t="n"/>
      <c r="G79" s="18" t="n"/>
      <c r="H79" s="10" t="n"/>
      <c r="I79" s="10" t="n"/>
      <c r="J79" s="10" t="n"/>
      <c r="K79" s="13" t="n"/>
      <c r="L79" s="13" t="n"/>
      <c r="M79" s="19">
        <f>IF(OR(K79="",L79=""),"",IF(AND(ISNUMBER(K79),ISNUMBER(L79)),L79-K79,"CHYBA"))</f>
        <v/>
      </c>
      <c r="N79" s="10" t="n"/>
      <c r="O79" s="10" t="n"/>
      <c r="P79" s="14">
        <f>IF(M79="","",IF(ISNUMBER(M79),IF(M79&lt;=0,"CHYBA",""),"CHYBA"))</f>
        <v/>
      </c>
      <c r="Q79" s="14">
        <f>IF(OR(V79=0,B79="",K79=""),"",IFERROR(IF(X79=0,IF(AND(COUNTIFS('Vozidlá'!$A$6:$A$6,B79&amp;"",'Vozidlá'!$L$6:$L$6,"&lt;&gt;")=1,ROUND(K79,1)=ROUND(INDEX('Vozidlá'!$L$6:$L$6,MATCH(B79,'Vozidlá'!$A$6:$A$6,0)),1)),"","CHYBA"),IF(AND(INDEX($L$1:$L$1505,X79)&lt;&gt;"",ROUND(K79,1)=ROUND(INDEX($L$1:$L$1505,X79),1)),"","CHYBA")),"CHYBA"))</f>
        <v/>
      </c>
      <c r="R79" s="14">
        <f>IF(V79=0,"",IF(OR(NOT(ISNUMBER(A79)),B79="",C79="",NOT(ISNUMBER(D79)),NOT(ISNUMBER(E79)),NOT(ISNUMBER(F79)),NOT(ISNUMBER(G79)),I79="",J79="",NOT(ISNUMBER(K79)),NOT(ISNUMBER(L79)),AND(N79&lt;&gt;"Podnikateľská",N79&lt;&gt;"Súkromná"),AND(N79="Podnikateľská",H79=""),COUNTIFS('Vodiči'!$C$6:$C$8,C79&amp;"")&lt;&gt;1,COUNTIFS('Vozidlá'!$A$6:$A$6,B79&amp;"",'Vozidlá'!$B$6:$B$6,"&lt;&gt;")&lt;&gt;1,COUNTIFS('Vozidlá'!$A$6:$A$6,B79&amp;"",'Vozidlá'!$C$6:$C$6,"&lt;&gt;")&lt;&gt;1,COUNTIFS('Vozidlá'!$A$6:$A$6,B79&amp;"",'Vozidlá'!$D$6:$D$6,"&lt;&gt;")&lt;&gt;1,COUNTIFS('Vozidlá'!$A$6:$A$6,B79&amp;"",'Vozidlá'!$E$6:$E$6,"&lt;&gt;")&lt;&gt;1,COUNTIFS('Vozidlá'!$A$6:$A$6,B79&amp;"",'Vozidlá'!$K$6:$K$6,"&lt;&gt;")&lt;&gt;1,COUNTIFS('Vozidlá'!$A$6:$A$6,B79&amp;"",'Vozidlá'!$L$6:$L$6,"&lt;&gt;")&lt;&gt;1),"CHYBA",""))</f>
        <v/>
      </c>
      <c r="S79" s="14">
        <f>IF(V79=0,"",IF(N79="Podnikateľská",IF(H79="","",IF(OR(LEN(TRIM(SUBSTITUTE(SUBSTITUTE(H79,".",""),",","")))&lt;12,ISNUMBER(MATCH(TRIM(SUBSTITUTE(SUBSTITUTE(H79,".",""),",","")),'Zoznamy'!$G$2:$G$41,0))),"PREVERIŤ","")),IF(AND(N79="Súkromná",IFERROR(INDEX('Vozidlá'!$O$6:$O$6,MATCH(B79,'Vozidlá'!$A$6:$A$6,0))="áno",FALSE)),"PREVERIŤ","")))</f>
        <v/>
      </c>
      <c r="T79" s="14">
        <f>IF(OR(D79="",E79="",F79="",G79=""),"",IFERROR(IF(OR(F79+G79&lt;D79+E79,D79&lt;DATE(2027,1,1),D79&gt;=DATE(2028,1,1)),"CHYBA",""),"CHYBA"))</f>
        <v/>
      </c>
      <c r="U79" s="14">
        <f>IF(OR(V79=0,A79=""),"",IF(COUNTIFS($A$6:$A$1505,A79&amp;"",$B$6:$B$1505,B79&amp;"")&gt;1,"CHYBA",IF(X79="","",IF(X79=0,"",IFERROR(IF(INDEX($A$1:$A$1505,X79)="","",IF(A79=INDEX($A$1:$A$1505,X79)+1,"","PREVERIŤ")),"PREVERIŤ")))))</f>
        <v/>
      </c>
      <c r="V79" s="14">
        <f>IF(OR(A79&lt;&gt;"",B79&lt;&gt;"",C79&lt;&gt;"",D79&lt;&gt;"",E79&lt;&gt;"",F79&lt;&gt;"",G79&lt;&gt;"",H79&lt;&gt;"",I79&lt;&gt;"",J79&lt;&gt;"",K79&lt;&gt;"",L79&lt;&gt;"",N79&lt;&gt;"",O79&lt;&gt;""),1,0)</f>
        <v/>
      </c>
      <c r="W79" s="14">
        <f>IF(OR(V79=0,B79=""),"",COUNTIFS($B$6:B79,B79&amp;""))</f>
        <v/>
      </c>
      <c r="X79" s="14">
        <f>IF(OR(V79=0,B79=""),"",IF(W79=1,0,SUMIFS($Y$5:Y78,$B$5:B78,B79&amp;"",$W$5:W78,W79-1)))</f>
        <v/>
      </c>
      <c r="Y79" s="14">
        <f>IF(V79=0,"",ROW($A79))</f>
        <v/>
      </c>
    </row>
    <row r="80">
      <c r="A80" s="10" t="n"/>
      <c r="B80" s="10" t="n"/>
      <c r="C80" s="10" t="n"/>
      <c r="D80" s="12" t="n"/>
      <c r="E80" s="18" t="n"/>
      <c r="F80" s="12" t="n"/>
      <c r="G80" s="18" t="n"/>
      <c r="H80" s="10" t="n"/>
      <c r="I80" s="10" t="n"/>
      <c r="J80" s="10" t="n"/>
      <c r="K80" s="13" t="n"/>
      <c r="L80" s="13" t="n"/>
      <c r="M80" s="19">
        <f>IF(OR(K80="",L80=""),"",IF(AND(ISNUMBER(K80),ISNUMBER(L80)),L80-K80,"CHYBA"))</f>
        <v/>
      </c>
      <c r="N80" s="10" t="n"/>
      <c r="O80" s="10" t="n"/>
      <c r="P80" s="14">
        <f>IF(M80="","",IF(ISNUMBER(M80),IF(M80&lt;=0,"CHYBA",""),"CHYBA"))</f>
        <v/>
      </c>
      <c r="Q80" s="14">
        <f>IF(OR(V80=0,B80="",K80=""),"",IFERROR(IF(X80=0,IF(AND(COUNTIFS('Vozidlá'!$A$6:$A$6,B80&amp;"",'Vozidlá'!$L$6:$L$6,"&lt;&gt;")=1,ROUND(K80,1)=ROUND(INDEX('Vozidlá'!$L$6:$L$6,MATCH(B80,'Vozidlá'!$A$6:$A$6,0)),1)),"","CHYBA"),IF(AND(INDEX($L$1:$L$1505,X80)&lt;&gt;"",ROUND(K80,1)=ROUND(INDEX($L$1:$L$1505,X80),1)),"","CHYBA")),"CHYBA"))</f>
        <v/>
      </c>
      <c r="R80" s="14">
        <f>IF(V80=0,"",IF(OR(NOT(ISNUMBER(A80)),B80="",C80="",NOT(ISNUMBER(D80)),NOT(ISNUMBER(E80)),NOT(ISNUMBER(F80)),NOT(ISNUMBER(G80)),I80="",J80="",NOT(ISNUMBER(K80)),NOT(ISNUMBER(L80)),AND(N80&lt;&gt;"Podnikateľská",N80&lt;&gt;"Súkromná"),AND(N80="Podnikateľská",H80=""),COUNTIFS('Vodiči'!$C$6:$C$8,C80&amp;"")&lt;&gt;1,COUNTIFS('Vozidlá'!$A$6:$A$6,B80&amp;"",'Vozidlá'!$B$6:$B$6,"&lt;&gt;")&lt;&gt;1,COUNTIFS('Vozidlá'!$A$6:$A$6,B80&amp;"",'Vozidlá'!$C$6:$C$6,"&lt;&gt;")&lt;&gt;1,COUNTIFS('Vozidlá'!$A$6:$A$6,B80&amp;"",'Vozidlá'!$D$6:$D$6,"&lt;&gt;")&lt;&gt;1,COUNTIFS('Vozidlá'!$A$6:$A$6,B80&amp;"",'Vozidlá'!$E$6:$E$6,"&lt;&gt;")&lt;&gt;1,COUNTIFS('Vozidlá'!$A$6:$A$6,B80&amp;"",'Vozidlá'!$K$6:$K$6,"&lt;&gt;")&lt;&gt;1,COUNTIFS('Vozidlá'!$A$6:$A$6,B80&amp;"",'Vozidlá'!$L$6:$L$6,"&lt;&gt;")&lt;&gt;1),"CHYBA",""))</f>
        <v/>
      </c>
      <c r="S80" s="14">
        <f>IF(V80=0,"",IF(N80="Podnikateľská",IF(H80="","",IF(OR(LEN(TRIM(SUBSTITUTE(SUBSTITUTE(H80,".",""),",","")))&lt;12,ISNUMBER(MATCH(TRIM(SUBSTITUTE(SUBSTITUTE(H80,".",""),",","")),'Zoznamy'!$G$2:$G$41,0))),"PREVERIŤ","")),IF(AND(N80="Súkromná",IFERROR(INDEX('Vozidlá'!$O$6:$O$6,MATCH(B80,'Vozidlá'!$A$6:$A$6,0))="áno",FALSE)),"PREVERIŤ","")))</f>
        <v/>
      </c>
      <c r="T80" s="14">
        <f>IF(OR(D80="",E80="",F80="",G80=""),"",IFERROR(IF(OR(F80+G80&lt;D80+E80,D80&lt;DATE(2027,1,1),D80&gt;=DATE(2028,1,1)),"CHYBA",""),"CHYBA"))</f>
        <v/>
      </c>
      <c r="U80" s="14">
        <f>IF(OR(V80=0,A80=""),"",IF(COUNTIFS($A$6:$A$1505,A80&amp;"",$B$6:$B$1505,B80&amp;"")&gt;1,"CHYBA",IF(X80="","",IF(X80=0,"",IFERROR(IF(INDEX($A$1:$A$1505,X80)="","",IF(A80=INDEX($A$1:$A$1505,X80)+1,"","PREVERIŤ")),"PREVERIŤ")))))</f>
        <v/>
      </c>
      <c r="V80" s="14">
        <f>IF(OR(A80&lt;&gt;"",B80&lt;&gt;"",C80&lt;&gt;"",D80&lt;&gt;"",E80&lt;&gt;"",F80&lt;&gt;"",G80&lt;&gt;"",H80&lt;&gt;"",I80&lt;&gt;"",J80&lt;&gt;"",K80&lt;&gt;"",L80&lt;&gt;"",N80&lt;&gt;"",O80&lt;&gt;""),1,0)</f>
        <v/>
      </c>
      <c r="W80" s="14">
        <f>IF(OR(V80=0,B80=""),"",COUNTIFS($B$6:B80,B80&amp;""))</f>
        <v/>
      </c>
      <c r="X80" s="14">
        <f>IF(OR(V80=0,B80=""),"",IF(W80=1,0,SUMIFS($Y$5:Y79,$B$5:B79,B80&amp;"",$W$5:W79,W80-1)))</f>
        <v/>
      </c>
      <c r="Y80" s="14">
        <f>IF(V80=0,"",ROW($A80))</f>
        <v/>
      </c>
    </row>
    <row r="81">
      <c r="A81" s="10" t="n"/>
      <c r="B81" s="10" t="n"/>
      <c r="C81" s="10" t="n"/>
      <c r="D81" s="12" t="n"/>
      <c r="E81" s="18" t="n"/>
      <c r="F81" s="12" t="n"/>
      <c r="G81" s="18" t="n"/>
      <c r="H81" s="10" t="n"/>
      <c r="I81" s="10" t="n"/>
      <c r="J81" s="10" t="n"/>
      <c r="K81" s="13" t="n"/>
      <c r="L81" s="13" t="n"/>
      <c r="M81" s="19">
        <f>IF(OR(K81="",L81=""),"",IF(AND(ISNUMBER(K81),ISNUMBER(L81)),L81-K81,"CHYBA"))</f>
        <v/>
      </c>
      <c r="N81" s="10" t="n"/>
      <c r="O81" s="10" t="n"/>
      <c r="P81" s="14">
        <f>IF(M81="","",IF(ISNUMBER(M81),IF(M81&lt;=0,"CHYBA",""),"CHYBA"))</f>
        <v/>
      </c>
      <c r="Q81" s="14">
        <f>IF(OR(V81=0,B81="",K81=""),"",IFERROR(IF(X81=0,IF(AND(COUNTIFS('Vozidlá'!$A$6:$A$6,B81&amp;"",'Vozidlá'!$L$6:$L$6,"&lt;&gt;")=1,ROUND(K81,1)=ROUND(INDEX('Vozidlá'!$L$6:$L$6,MATCH(B81,'Vozidlá'!$A$6:$A$6,0)),1)),"","CHYBA"),IF(AND(INDEX($L$1:$L$1505,X81)&lt;&gt;"",ROUND(K81,1)=ROUND(INDEX($L$1:$L$1505,X81),1)),"","CHYBA")),"CHYBA"))</f>
        <v/>
      </c>
      <c r="R81" s="14">
        <f>IF(V81=0,"",IF(OR(NOT(ISNUMBER(A81)),B81="",C81="",NOT(ISNUMBER(D81)),NOT(ISNUMBER(E81)),NOT(ISNUMBER(F81)),NOT(ISNUMBER(G81)),I81="",J81="",NOT(ISNUMBER(K81)),NOT(ISNUMBER(L81)),AND(N81&lt;&gt;"Podnikateľská",N81&lt;&gt;"Súkromná"),AND(N81="Podnikateľská",H81=""),COUNTIFS('Vodiči'!$C$6:$C$8,C81&amp;"")&lt;&gt;1,COUNTIFS('Vozidlá'!$A$6:$A$6,B81&amp;"",'Vozidlá'!$B$6:$B$6,"&lt;&gt;")&lt;&gt;1,COUNTIFS('Vozidlá'!$A$6:$A$6,B81&amp;"",'Vozidlá'!$C$6:$C$6,"&lt;&gt;")&lt;&gt;1,COUNTIFS('Vozidlá'!$A$6:$A$6,B81&amp;"",'Vozidlá'!$D$6:$D$6,"&lt;&gt;")&lt;&gt;1,COUNTIFS('Vozidlá'!$A$6:$A$6,B81&amp;"",'Vozidlá'!$E$6:$E$6,"&lt;&gt;")&lt;&gt;1,COUNTIFS('Vozidlá'!$A$6:$A$6,B81&amp;"",'Vozidlá'!$K$6:$K$6,"&lt;&gt;")&lt;&gt;1,COUNTIFS('Vozidlá'!$A$6:$A$6,B81&amp;"",'Vozidlá'!$L$6:$L$6,"&lt;&gt;")&lt;&gt;1),"CHYBA",""))</f>
        <v/>
      </c>
      <c r="S81" s="14">
        <f>IF(V81=0,"",IF(N81="Podnikateľská",IF(H81="","",IF(OR(LEN(TRIM(SUBSTITUTE(SUBSTITUTE(H81,".",""),",","")))&lt;12,ISNUMBER(MATCH(TRIM(SUBSTITUTE(SUBSTITUTE(H81,".",""),",","")),'Zoznamy'!$G$2:$G$41,0))),"PREVERIŤ","")),IF(AND(N81="Súkromná",IFERROR(INDEX('Vozidlá'!$O$6:$O$6,MATCH(B81,'Vozidlá'!$A$6:$A$6,0))="áno",FALSE)),"PREVERIŤ","")))</f>
        <v/>
      </c>
      <c r="T81" s="14">
        <f>IF(OR(D81="",E81="",F81="",G81=""),"",IFERROR(IF(OR(F81+G81&lt;D81+E81,D81&lt;DATE(2027,1,1),D81&gt;=DATE(2028,1,1)),"CHYBA",""),"CHYBA"))</f>
        <v/>
      </c>
      <c r="U81" s="14">
        <f>IF(OR(V81=0,A81=""),"",IF(COUNTIFS($A$6:$A$1505,A81&amp;"",$B$6:$B$1505,B81&amp;"")&gt;1,"CHYBA",IF(X81="","",IF(X81=0,"",IFERROR(IF(INDEX($A$1:$A$1505,X81)="","",IF(A81=INDEX($A$1:$A$1505,X81)+1,"","PREVERIŤ")),"PREVERIŤ")))))</f>
        <v/>
      </c>
      <c r="V81" s="14">
        <f>IF(OR(A81&lt;&gt;"",B81&lt;&gt;"",C81&lt;&gt;"",D81&lt;&gt;"",E81&lt;&gt;"",F81&lt;&gt;"",G81&lt;&gt;"",H81&lt;&gt;"",I81&lt;&gt;"",J81&lt;&gt;"",K81&lt;&gt;"",L81&lt;&gt;"",N81&lt;&gt;"",O81&lt;&gt;""),1,0)</f>
        <v/>
      </c>
      <c r="W81" s="14">
        <f>IF(OR(V81=0,B81=""),"",COUNTIFS($B$6:B81,B81&amp;""))</f>
        <v/>
      </c>
      <c r="X81" s="14">
        <f>IF(OR(V81=0,B81=""),"",IF(W81=1,0,SUMIFS($Y$5:Y80,$B$5:B80,B81&amp;"",$W$5:W80,W81-1)))</f>
        <v/>
      </c>
      <c r="Y81" s="14">
        <f>IF(V81=0,"",ROW($A81))</f>
        <v/>
      </c>
    </row>
    <row r="82">
      <c r="A82" s="10" t="n"/>
      <c r="B82" s="10" t="n"/>
      <c r="C82" s="10" t="n"/>
      <c r="D82" s="12" t="n"/>
      <c r="E82" s="18" t="n"/>
      <c r="F82" s="12" t="n"/>
      <c r="G82" s="18" t="n"/>
      <c r="H82" s="10" t="n"/>
      <c r="I82" s="10" t="n"/>
      <c r="J82" s="10" t="n"/>
      <c r="K82" s="13" t="n"/>
      <c r="L82" s="13" t="n"/>
      <c r="M82" s="19">
        <f>IF(OR(K82="",L82=""),"",IF(AND(ISNUMBER(K82),ISNUMBER(L82)),L82-K82,"CHYBA"))</f>
        <v/>
      </c>
      <c r="N82" s="10" t="n"/>
      <c r="O82" s="10" t="n"/>
      <c r="P82" s="14">
        <f>IF(M82="","",IF(ISNUMBER(M82),IF(M82&lt;=0,"CHYBA",""),"CHYBA"))</f>
        <v/>
      </c>
      <c r="Q82" s="14">
        <f>IF(OR(V82=0,B82="",K82=""),"",IFERROR(IF(X82=0,IF(AND(COUNTIFS('Vozidlá'!$A$6:$A$6,B82&amp;"",'Vozidlá'!$L$6:$L$6,"&lt;&gt;")=1,ROUND(K82,1)=ROUND(INDEX('Vozidlá'!$L$6:$L$6,MATCH(B82,'Vozidlá'!$A$6:$A$6,0)),1)),"","CHYBA"),IF(AND(INDEX($L$1:$L$1505,X82)&lt;&gt;"",ROUND(K82,1)=ROUND(INDEX($L$1:$L$1505,X82),1)),"","CHYBA")),"CHYBA"))</f>
        <v/>
      </c>
      <c r="R82" s="14">
        <f>IF(V82=0,"",IF(OR(NOT(ISNUMBER(A82)),B82="",C82="",NOT(ISNUMBER(D82)),NOT(ISNUMBER(E82)),NOT(ISNUMBER(F82)),NOT(ISNUMBER(G82)),I82="",J82="",NOT(ISNUMBER(K82)),NOT(ISNUMBER(L82)),AND(N82&lt;&gt;"Podnikateľská",N82&lt;&gt;"Súkromná"),AND(N82="Podnikateľská",H82=""),COUNTIFS('Vodiči'!$C$6:$C$8,C82&amp;"")&lt;&gt;1,COUNTIFS('Vozidlá'!$A$6:$A$6,B82&amp;"",'Vozidlá'!$B$6:$B$6,"&lt;&gt;")&lt;&gt;1,COUNTIFS('Vozidlá'!$A$6:$A$6,B82&amp;"",'Vozidlá'!$C$6:$C$6,"&lt;&gt;")&lt;&gt;1,COUNTIFS('Vozidlá'!$A$6:$A$6,B82&amp;"",'Vozidlá'!$D$6:$D$6,"&lt;&gt;")&lt;&gt;1,COUNTIFS('Vozidlá'!$A$6:$A$6,B82&amp;"",'Vozidlá'!$E$6:$E$6,"&lt;&gt;")&lt;&gt;1,COUNTIFS('Vozidlá'!$A$6:$A$6,B82&amp;"",'Vozidlá'!$K$6:$K$6,"&lt;&gt;")&lt;&gt;1,COUNTIFS('Vozidlá'!$A$6:$A$6,B82&amp;"",'Vozidlá'!$L$6:$L$6,"&lt;&gt;")&lt;&gt;1),"CHYBA",""))</f>
        <v/>
      </c>
      <c r="S82" s="14">
        <f>IF(V82=0,"",IF(N82="Podnikateľská",IF(H82="","",IF(OR(LEN(TRIM(SUBSTITUTE(SUBSTITUTE(H82,".",""),",","")))&lt;12,ISNUMBER(MATCH(TRIM(SUBSTITUTE(SUBSTITUTE(H82,".",""),",","")),'Zoznamy'!$G$2:$G$41,0))),"PREVERIŤ","")),IF(AND(N82="Súkromná",IFERROR(INDEX('Vozidlá'!$O$6:$O$6,MATCH(B82,'Vozidlá'!$A$6:$A$6,0))="áno",FALSE)),"PREVERIŤ","")))</f>
        <v/>
      </c>
      <c r="T82" s="14">
        <f>IF(OR(D82="",E82="",F82="",G82=""),"",IFERROR(IF(OR(F82+G82&lt;D82+E82,D82&lt;DATE(2027,1,1),D82&gt;=DATE(2028,1,1)),"CHYBA",""),"CHYBA"))</f>
        <v/>
      </c>
      <c r="U82" s="14">
        <f>IF(OR(V82=0,A82=""),"",IF(COUNTIFS($A$6:$A$1505,A82&amp;"",$B$6:$B$1505,B82&amp;"")&gt;1,"CHYBA",IF(X82="","",IF(X82=0,"",IFERROR(IF(INDEX($A$1:$A$1505,X82)="","",IF(A82=INDEX($A$1:$A$1505,X82)+1,"","PREVERIŤ")),"PREVERIŤ")))))</f>
        <v/>
      </c>
      <c r="V82" s="14">
        <f>IF(OR(A82&lt;&gt;"",B82&lt;&gt;"",C82&lt;&gt;"",D82&lt;&gt;"",E82&lt;&gt;"",F82&lt;&gt;"",G82&lt;&gt;"",H82&lt;&gt;"",I82&lt;&gt;"",J82&lt;&gt;"",K82&lt;&gt;"",L82&lt;&gt;"",N82&lt;&gt;"",O82&lt;&gt;""),1,0)</f>
        <v/>
      </c>
      <c r="W82" s="14">
        <f>IF(OR(V82=0,B82=""),"",COUNTIFS($B$6:B82,B82&amp;""))</f>
        <v/>
      </c>
      <c r="X82" s="14">
        <f>IF(OR(V82=0,B82=""),"",IF(W82=1,0,SUMIFS($Y$5:Y81,$B$5:B81,B82&amp;"",$W$5:W81,W82-1)))</f>
        <v/>
      </c>
      <c r="Y82" s="14">
        <f>IF(V82=0,"",ROW($A82))</f>
        <v/>
      </c>
    </row>
    <row r="83">
      <c r="A83" s="10" t="n"/>
      <c r="B83" s="10" t="n"/>
      <c r="C83" s="10" t="n"/>
      <c r="D83" s="12" t="n"/>
      <c r="E83" s="18" t="n"/>
      <c r="F83" s="12" t="n"/>
      <c r="G83" s="18" t="n"/>
      <c r="H83" s="10" t="n"/>
      <c r="I83" s="10" t="n"/>
      <c r="J83" s="10" t="n"/>
      <c r="K83" s="13" t="n"/>
      <c r="L83" s="13" t="n"/>
      <c r="M83" s="19">
        <f>IF(OR(K83="",L83=""),"",IF(AND(ISNUMBER(K83),ISNUMBER(L83)),L83-K83,"CHYBA"))</f>
        <v/>
      </c>
      <c r="N83" s="10" t="n"/>
      <c r="O83" s="10" t="n"/>
      <c r="P83" s="14">
        <f>IF(M83="","",IF(ISNUMBER(M83),IF(M83&lt;=0,"CHYBA",""),"CHYBA"))</f>
        <v/>
      </c>
      <c r="Q83" s="14">
        <f>IF(OR(V83=0,B83="",K83=""),"",IFERROR(IF(X83=0,IF(AND(COUNTIFS('Vozidlá'!$A$6:$A$6,B83&amp;"",'Vozidlá'!$L$6:$L$6,"&lt;&gt;")=1,ROUND(K83,1)=ROUND(INDEX('Vozidlá'!$L$6:$L$6,MATCH(B83,'Vozidlá'!$A$6:$A$6,0)),1)),"","CHYBA"),IF(AND(INDEX($L$1:$L$1505,X83)&lt;&gt;"",ROUND(K83,1)=ROUND(INDEX($L$1:$L$1505,X83),1)),"","CHYBA")),"CHYBA"))</f>
        <v/>
      </c>
      <c r="R83" s="14">
        <f>IF(V83=0,"",IF(OR(NOT(ISNUMBER(A83)),B83="",C83="",NOT(ISNUMBER(D83)),NOT(ISNUMBER(E83)),NOT(ISNUMBER(F83)),NOT(ISNUMBER(G83)),I83="",J83="",NOT(ISNUMBER(K83)),NOT(ISNUMBER(L83)),AND(N83&lt;&gt;"Podnikateľská",N83&lt;&gt;"Súkromná"),AND(N83="Podnikateľská",H83=""),COUNTIFS('Vodiči'!$C$6:$C$8,C83&amp;"")&lt;&gt;1,COUNTIFS('Vozidlá'!$A$6:$A$6,B83&amp;"",'Vozidlá'!$B$6:$B$6,"&lt;&gt;")&lt;&gt;1,COUNTIFS('Vozidlá'!$A$6:$A$6,B83&amp;"",'Vozidlá'!$C$6:$C$6,"&lt;&gt;")&lt;&gt;1,COUNTIFS('Vozidlá'!$A$6:$A$6,B83&amp;"",'Vozidlá'!$D$6:$D$6,"&lt;&gt;")&lt;&gt;1,COUNTIFS('Vozidlá'!$A$6:$A$6,B83&amp;"",'Vozidlá'!$E$6:$E$6,"&lt;&gt;")&lt;&gt;1,COUNTIFS('Vozidlá'!$A$6:$A$6,B83&amp;"",'Vozidlá'!$K$6:$K$6,"&lt;&gt;")&lt;&gt;1,COUNTIFS('Vozidlá'!$A$6:$A$6,B83&amp;"",'Vozidlá'!$L$6:$L$6,"&lt;&gt;")&lt;&gt;1),"CHYBA",""))</f>
        <v/>
      </c>
      <c r="S83" s="14">
        <f>IF(V83=0,"",IF(N83="Podnikateľská",IF(H83="","",IF(OR(LEN(TRIM(SUBSTITUTE(SUBSTITUTE(H83,".",""),",","")))&lt;12,ISNUMBER(MATCH(TRIM(SUBSTITUTE(SUBSTITUTE(H83,".",""),",","")),'Zoznamy'!$G$2:$G$41,0))),"PREVERIŤ","")),IF(AND(N83="Súkromná",IFERROR(INDEX('Vozidlá'!$O$6:$O$6,MATCH(B83,'Vozidlá'!$A$6:$A$6,0))="áno",FALSE)),"PREVERIŤ","")))</f>
        <v/>
      </c>
      <c r="T83" s="14">
        <f>IF(OR(D83="",E83="",F83="",G83=""),"",IFERROR(IF(OR(F83+G83&lt;D83+E83,D83&lt;DATE(2027,1,1),D83&gt;=DATE(2028,1,1)),"CHYBA",""),"CHYBA"))</f>
        <v/>
      </c>
      <c r="U83" s="14">
        <f>IF(OR(V83=0,A83=""),"",IF(COUNTIFS($A$6:$A$1505,A83&amp;"",$B$6:$B$1505,B83&amp;"")&gt;1,"CHYBA",IF(X83="","",IF(X83=0,"",IFERROR(IF(INDEX($A$1:$A$1505,X83)="","",IF(A83=INDEX($A$1:$A$1505,X83)+1,"","PREVERIŤ")),"PREVERIŤ")))))</f>
        <v/>
      </c>
      <c r="V83" s="14">
        <f>IF(OR(A83&lt;&gt;"",B83&lt;&gt;"",C83&lt;&gt;"",D83&lt;&gt;"",E83&lt;&gt;"",F83&lt;&gt;"",G83&lt;&gt;"",H83&lt;&gt;"",I83&lt;&gt;"",J83&lt;&gt;"",K83&lt;&gt;"",L83&lt;&gt;"",N83&lt;&gt;"",O83&lt;&gt;""),1,0)</f>
        <v/>
      </c>
      <c r="W83" s="14">
        <f>IF(OR(V83=0,B83=""),"",COUNTIFS($B$6:B83,B83&amp;""))</f>
        <v/>
      </c>
      <c r="X83" s="14">
        <f>IF(OR(V83=0,B83=""),"",IF(W83=1,0,SUMIFS($Y$5:Y82,$B$5:B82,B83&amp;"",$W$5:W82,W83-1)))</f>
        <v/>
      </c>
      <c r="Y83" s="14">
        <f>IF(V83=0,"",ROW($A83))</f>
        <v/>
      </c>
    </row>
    <row r="84">
      <c r="A84" s="10" t="n"/>
      <c r="B84" s="10" t="n"/>
      <c r="C84" s="10" t="n"/>
      <c r="D84" s="12" t="n"/>
      <c r="E84" s="18" t="n"/>
      <c r="F84" s="12" t="n"/>
      <c r="G84" s="18" t="n"/>
      <c r="H84" s="10" t="n"/>
      <c r="I84" s="10" t="n"/>
      <c r="J84" s="10" t="n"/>
      <c r="K84" s="13" t="n"/>
      <c r="L84" s="13" t="n"/>
      <c r="M84" s="19">
        <f>IF(OR(K84="",L84=""),"",IF(AND(ISNUMBER(K84),ISNUMBER(L84)),L84-K84,"CHYBA"))</f>
        <v/>
      </c>
      <c r="N84" s="10" t="n"/>
      <c r="O84" s="10" t="n"/>
      <c r="P84" s="14">
        <f>IF(M84="","",IF(ISNUMBER(M84),IF(M84&lt;=0,"CHYBA",""),"CHYBA"))</f>
        <v/>
      </c>
      <c r="Q84" s="14">
        <f>IF(OR(V84=0,B84="",K84=""),"",IFERROR(IF(X84=0,IF(AND(COUNTIFS('Vozidlá'!$A$6:$A$6,B84&amp;"",'Vozidlá'!$L$6:$L$6,"&lt;&gt;")=1,ROUND(K84,1)=ROUND(INDEX('Vozidlá'!$L$6:$L$6,MATCH(B84,'Vozidlá'!$A$6:$A$6,0)),1)),"","CHYBA"),IF(AND(INDEX($L$1:$L$1505,X84)&lt;&gt;"",ROUND(K84,1)=ROUND(INDEX($L$1:$L$1505,X84),1)),"","CHYBA")),"CHYBA"))</f>
        <v/>
      </c>
      <c r="R84" s="14">
        <f>IF(V84=0,"",IF(OR(NOT(ISNUMBER(A84)),B84="",C84="",NOT(ISNUMBER(D84)),NOT(ISNUMBER(E84)),NOT(ISNUMBER(F84)),NOT(ISNUMBER(G84)),I84="",J84="",NOT(ISNUMBER(K84)),NOT(ISNUMBER(L84)),AND(N84&lt;&gt;"Podnikateľská",N84&lt;&gt;"Súkromná"),AND(N84="Podnikateľská",H84=""),COUNTIFS('Vodiči'!$C$6:$C$8,C84&amp;"")&lt;&gt;1,COUNTIFS('Vozidlá'!$A$6:$A$6,B84&amp;"",'Vozidlá'!$B$6:$B$6,"&lt;&gt;")&lt;&gt;1,COUNTIFS('Vozidlá'!$A$6:$A$6,B84&amp;"",'Vozidlá'!$C$6:$C$6,"&lt;&gt;")&lt;&gt;1,COUNTIFS('Vozidlá'!$A$6:$A$6,B84&amp;"",'Vozidlá'!$D$6:$D$6,"&lt;&gt;")&lt;&gt;1,COUNTIFS('Vozidlá'!$A$6:$A$6,B84&amp;"",'Vozidlá'!$E$6:$E$6,"&lt;&gt;")&lt;&gt;1,COUNTIFS('Vozidlá'!$A$6:$A$6,B84&amp;"",'Vozidlá'!$K$6:$K$6,"&lt;&gt;")&lt;&gt;1,COUNTIFS('Vozidlá'!$A$6:$A$6,B84&amp;"",'Vozidlá'!$L$6:$L$6,"&lt;&gt;")&lt;&gt;1),"CHYBA",""))</f>
        <v/>
      </c>
      <c r="S84" s="14">
        <f>IF(V84=0,"",IF(N84="Podnikateľská",IF(H84="","",IF(OR(LEN(TRIM(SUBSTITUTE(SUBSTITUTE(H84,".",""),",","")))&lt;12,ISNUMBER(MATCH(TRIM(SUBSTITUTE(SUBSTITUTE(H84,".",""),",","")),'Zoznamy'!$G$2:$G$41,0))),"PREVERIŤ","")),IF(AND(N84="Súkromná",IFERROR(INDEX('Vozidlá'!$O$6:$O$6,MATCH(B84,'Vozidlá'!$A$6:$A$6,0))="áno",FALSE)),"PREVERIŤ","")))</f>
        <v/>
      </c>
      <c r="T84" s="14">
        <f>IF(OR(D84="",E84="",F84="",G84=""),"",IFERROR(IF(OR(F84+G84&lt;D84+E84,D84&lt;DATE(2027,1,1),D84&gt;=DATE(2028,1,1)),"CHYBA",""),"CHYBA"))</f>
        <v/>
      </c>
      <c r="U84" s="14">
        <f>IF(OR(V84=0,A84=""),"",IF(COUNTIFS($A$6:$A$1505,A84&amp;"",$B$6:$B$1505,B84&amp;"")&gt;1,"CHYBA",IF(X84="","",IF(X84=0,"",IFERROR(IF(INDEX($A$1:$A$1505,X84)="","",IF(A84=INDEX($A$1:$A$1505,X84)+1,"","PREVERIŤ")),"PREVERIŤ")))))</f>
        <v/>
      </c>
      <c r="V84" s="14">
        <f>IF(OR(A84&lt;&gt;"",B84&lt;&gt;"",C84&lt;&gt;"",D84&lt;&gt;"",E84&lt;&gt;"",F84&lt;&gt;"",G84&lt;&gt;"",H84&lt;&gt;"",I84&lt;&gt;"",J84&lt;&gt;"",K84&lt;&gt;"",L84&lt;&gt;"",N84&lt;&gt;"",O84&lt;&gt;""),1,0)</f>
        <v/>
      </c>
      <c r="W84" s="14">
        <f>IF(OR(V84=0,B84=""),"",COUNTIFS($B$6:B84,B84&amp;""))</f>
        <v/>
      </c>
      <c r="X84" s="14">
        <f>IF(OR(V84=0,B84=""),"",IF(W84=1,0,SUMIFS($Y$5:Y83,$B$5:B83,B84&amp;"",$W$5:W83,W84-1)))</f>
        <v/>
      </c>
      <c r="Y84" s="14">
        <f>IF(V84=0,"",ROW($A84))</f>
        <v/>
      </c>
    </row>
    <row r="85">
      <c r="A85" s="10" t="n"/>
      <c r="B85" s="10" t="n"/>
      <c r="C85" s="10" t="n"/>
      <c r="D85" s="12" t="n"/>
      <c r="E85" s="18" t="n"/>
      <c r="F85" s="12" t="n"/>
      <c r="G85" s="18" t="n"/>
      <c r="H85" s="10" t="n"/>
      <c r="I85" s="10" t="n"/>
      <c r="J85" s="10" t="n"/>
      <c r="K85" s="13" t="n"/>
      <c r="L85" s="13" t="n"/>
      <c r="M85" s="19">
        <f>IF(OR(K85="",L85=""),"",IF(AND(ISNUMBER(K85),ISNUMBER(L85)),L85-K85,"CHYBA"))</f>
        <v/>
      </c>
      <c r="N85" s="10" t="n"/>
      <c r="O85" s="10" t="n"/>
      <c r="P85" s="14">
        <f>IF(M85="","",IF(ISNUMBER(M85),IF(M85&lt;=0,"CHYBA",""),"CHYBA"))</f>
        <v/>
      </c>
      <c r="Q85" s="14">
        <f>IF(OR(V85=0,B85="",K85=""),"",IFERROR(IF(X85=0,IF(AND(COUNTIFS('Vozidlá'!$A$6:$A$6,B85&amp;"",'Vozidlá'!$L$6:$L$6,"&lt;&gt;")=1,ROUND(K85,1)=ROUND(INDEX('Vozidlá'!$L$6:$L$6,MATCH(B85,'Vozidlá'!$A$6:$A$6,0)),1)),"","CHYBA"),IF(AND(INDEX($L$1:$L$1505,X85)&lt;&gt;"",ROUND(K85,1)=ROUND(INDEX($L$1:$L$1505,X85),1)),"","CHYBA")),"CHYBA"))</f>
        <v/>
      </c>
      <c r="R85" s="14">
        <f>IF(V85=0,"",IF(OR(NOT(ISNUMBER(A85)),B85="",C85="",NOT(ISNUMBER(D85)),NOT(ISNUMBER(E85)),NOT(ISNUMBER(F85)),NOT(ISNUMBER(G85)),I85="",J85="",NOT(ISNUMBER(K85)),NOT(ISNUMBER(L85)),AND(N85&lt;&gt;"Podnikateľská",N85&lt;&gt;"Súkromná"),AND(N85="Podnikateľská",H85=""),COUNTIFS('Vodiči'!$C$6:$C$8,C85&amp;"")&lt;&gt;1,COUNTIFS('Vozidlá'!$A$6:$A$6,B85&amp;"",'Vozidlá'!$B$6:$B$6,"&lt;&gt;")&lt;&gt;1,COUNTIFS('Vozidlá'!$A$6:$A$6,B85&amp;"",'Vozidlá'!$C$6:$C$6,"&lt;&gt;")&lt;&gt;1,COUNTIFS('Vozidlá'!$A$6:$A$6,B85&amp;"",'Vozidlá'!$D$6:$D$6,"&lt;&gt;")&lt;&gt;1,COUNTIFS('Vozidlá'!$A$6:$A$6,B85&amp;"",'Vozidlá'!$E$6:$E$6,"&lt;&gt;")&lt;&gt;1,COUNTIFS('Vozidlá'!$A$6:$A$6,B85&amp;"",'Vozidlá'!$K$6:$K$6,"&lt;&gt;")&lt;&gt;1,COUNTIFS('Vozidlá'!$A$6:$A$6,B85&amp;"",'Vozidlá'!$L$6:$L$6,"&lt;&gt;")&lt;&gt;1),"CHYBA",""))</f>
        <v/>
      </c>
      <c r="S85" s="14">
        <f>IF(V85=0,"",IF(N85="Podnikateľská",IF(H85="","",IF(OR(LEN(TRIM(SUBSTITUTE(SUBSTITUTE(H85,".",""),",","")))&lt;12,ISNUMBER(MATCH(TRIM(SUBSTITUTE(SUBSTITUTE(H85,".",""),",","")),'Zoznamy'!$G$2:$G$41,0))),"PREVERIŤ","")),IF(AND(N85="Súkromná",IFERROR(INDEX('Vozidlá'!$O$6:$O$6,MATCH(B85,'Vozidlá'!$A$6:$A$6,0))="áno",FALSE)),"PREVERIŤ","")))</f>
        <v/>
      </c>
      <c r="T85" s="14">
        <f>IF(OR(D85="",E85="",F85="",G85=""),"",IFERROR(IF(OR(F85+G85&lt;D85+E85,D85&lt;DATE(2027,1,1),D85&gt;=DATE(2028,1,1)),"CHYBA",""),"CHYBA"))</f>
        <v/>
      </c>
      <c r="U85" s="14">
        <f>IF(OR(V85=0,A85=""),"",IF(COUNTIFS($A$6:$A$1505,A85&amp;"",$B$6:$B$1505,B85&amp;"")&gt;1,"CHYBA",IF(X85="","",IF(X85=0,"",IFERROR(IF(INDEX($A$1:$A$1505,X85)="","",IF(A85=INDEX($A$1:$A$1505,X85)+1,"","PREVERIŤ")),"PREVERIŤ")))))</f>
        <v/>
      </c>
      <c r="V85" s="14">
        <f>IF(OR(A85&lt;&gt;"",B85&lt;&gt;"",C85&lt;&gt;"",D85&lt;&gt;"",E85&lt;&gt;"",F85&lt;&gt;"",G85&lt;&gt;"",H85&lt;&gt;"",I85&lt;&gt;"",J85&lt;&gt;"",K85&lt;&gt;"",L85&lt;&gt;"",N85&lt;&gt;"",O85&lt;&gt;""),1,0)</f>
        <v/>
      </c>
      <c r="W85" s="14">
        <f>IF(OR(V85=0,B85=""),"",COUNTIFS($B$6:B85,B85&amp;""))</f>
        <v/>
      </c>
      <c r="X85" s="14">
        <f>IF(OR(V85=0,B85=""),"",IF(W85=1,0,SUMIFS($Y$5:Y84,$B$5:B84,B85&amp;"",$W$5:W84,W85-1)))</f>
        <v/>
      </c>
      <c r="Y85" s="14">
        <f>IF(V85=0,"",ROW($A85))</f>
        <v/>
      </c>
    </row>
    <row r="86">
      <c r="A86" s="10" t="n"/>
      <c r="B86" s="10" t="n"/>
      <c r="C86" s="10" t="n"/>
      <c r="D86" s="12" t="n"/>
      <c r="E86" s="18" t="n"/>
      <c r="F86" s="12" t="n"/>
      <c r="G86" s="18" t="n"/>
      <c r="H86" s="10" t="n"/>
      <c r="I86" s="10" t="n"/>
      <c r="J86" s="10" t="n"/>
      <c r="K86" s="13" t="n"/>
      <c r="L86" s="13" t="n"/>
      <c r="M86" s="19">
        <f>IF(OR(K86="",L86=""),"",IF(AND(ISNUMBER(K86),ISNUMBER(L86)),L86-K86,"CHYBA"))</f>
        <v/>
      </c>
      <c r="N86" s="10" t="n"/>
      <c r="O86" s="10" t="n"/>
      <c r="P86" s="14">
        <f>IF(M86="","",IF(ISNUMBER(M86),IF(M86&lt;=0,"CHYBA",""),"CHYBA"))</f>
        <v/>
      </c>
      <c r="Q86" s="14">
        <f>IF(OR(V86=0,B86="",K86=""),"",IFERROR(IF(X86=0,IF(AND(COUNTIFS('Vozidlá'!$A$6:$A$6,B86&amp;"",'Vozidlá'!$L$6:$L$6,"&lt;&gt;")=1,ROUND(K86,1)=ROUND(INDEX('Vozidlá'!$L$6:$L$6,MATCH(B86,'Vozidlá'!$A$6:$A$6,0)),1)),"","CHYBA"),IF(AND(INDEX($L$1:$L$1505,X86)&lt;&gt;"",ROUND(K86,1)=ROUND(INDEX($L$1:$L$1505,X86),1)),"","CHYBA")),"CHYBA"))</f>
        <v/>
      </c>
      <c r="R86" s="14">
        <f>IF(V86=0,"",IF(OR(NOT(ISNUMBER(A86)),B86="",C86="",NOT(ISNUMBER(D86)),NOT(ISNUMBER(E86)),NOT(ISNUMBER(F86)),NOT(ISNUMBER(G86)),I86="",J86="",NOT(ISNUMBER(K86)),NOT(ISNUMBER(L86)),AND(N86&lt;&gt;"Podnikateľská",N86&lt;&gt;"Súkromná"),AND(N86="Podnikateľská",H86=""),COUNTIFS('Vodiči'!$C$6:$C$8,C86&amp;"")&lt;&gt;1,COUNTIFS('Vozidlá'!$A$6:$A$6,B86&amp;"",'Vozidlá'!$B$6:$B$6,"&lt;&gt;")&lt;&gt;1,COUNTIFS('Vozidlá'!$A$6:$A$6,B86&amp;"",'Vozidlá'!$C$6:$C$6,"&lt;&gt;")&lt;&gt;1,COUNTIFS('Vozidlá'!$A$6:$A$6,B86&amp;"",'Vozidlá'!$D$6:$D$6,"&lt;&gt;")&lt;&gt;1,COUNTIFS('Vozidlá'!$A$6:$A$6,B86&amp;"",'Vozidlá'!$E$6:$E$6,"&lt;&gt;")&lt;&gt;1,COUNTIFS('Vozidlá'!$A$6:$A$6,B86&amp;"",'Vozidlá'!$K$6:$K$6,"&lt;&gt;")&lt;&gt;1,COUNTIFS('Vozidlá'!$A$6:$A$6,B86&amp;"",'Vozidlá'!$L$6:$L$6,"&lt;&gt;")&lt;&gt;1),"CHYBA",""))</f>
        <v/>
      </c>
      <c r="S86" s="14">
        <f>IF(V86=0,"",IF(N86="Podnikateľská",IF(H86="","",IF(OR(LEN(TRIM(SUBSTITUTE(SUBSTITUTE(H86,".",""),",","")))&lt;12,ISNUMBER(MATCH(TRIM(SUBSTITUTE(SUBSTITUTE(H86,".",""),",","")),'Zoznamy'!$G$2:$G$41,0))),"PREVERIŤ","")),IF(AND(N86="Súkromná",IFERROR(INDEX('Vozidlá'!$O$6:$O$6,MATCH(B86,'Vozidlá'!$A$6:$A$6,0))="áno",FALSE)),"PREVERIŤ","")))</f>
        <v/>
      </c>
      <c r="T86" s="14">
        <f>IF(OR(D86="",E86="",F86="",G86=""),"",IFERROR(IF(OR(F86+G86&lt;D86+E86,D86&lt;DATE(2027,1,1),D86&gt;=DATE(2028,1,1)),"CHYBA",""),"CHYBA"))</f>
        <v/>
      </c>
      <c r="U86" s="14">
        <f>IF(OR(V86=0,A86=""),"",IF(COUNTIFS($A$6:$A$1505,A86&amp;"",$B$6:$B$1505,B86&amp;"")&gt;1,"CHYBA",IF(X86="","",IF(X86=0,"",IFERROR(IF(INDEX($A$1:$A$1505,X86)="","",IF(A86=INDEX($A$1:$A$1505,X86)+1,"","PREVERIŤ")),"PREVERIŤ")))))</f>
        <v/>
      </c>
      <c r="V86" s="14">
        <f>IF(OR(A86&lt;&gt;"",B86&lt;&gt;"",C86&lt;&gt;"",D86&lt;&gt;"",E86&lt;&gt;"",F86&lt;&gt;"",G86&lt;&gt;"",H86&lt;&gt;"",I86&lt;&gt;"",J86&lt;&gt;"",K86&lt;&gt;"",L86&lt;&gt;"",N86&lt;&gt;"",O86&lt;&gt;""),1,0)</f>
        <v/>
      </c>
      <c r="W86" s="14">
        <f>IF(OR(V86=0,B86=""),"",COUNTIFS($B$6:B86,B86&amp;""))</f>
        <v/>
      </c>
      <c r="X86" s="14">
        <f>IF(OR(V86=0,B86=""),"",IF(W86=1,0,SUMIFS($Y$5:Y85,$B$5:B85,B86&amp;"",$W$5:W85,W86-1)))</f>
        <v/>
      </c>
      <c r="Y86" s="14">
        <f>IF(V86=0,"",ROW($A86))</f>
        <v/>
      </c>
    </row>
    <row r="87">
      <c r="A87" s="10" t="n"/>
      <c r="B87" s="10" t="n"/>
      <c r="C87" s="10" t="n"/>
      <c r="D87" s="12" t="n"/>
      <c r="E87" s="18" t="n"/>
      <c r="F87" s="12" t="n"/>
      <c r="G87" s="18" t="n"/>
      <c r="H87" s="10" t="n"/>
      <c r="I87" s="10" t="n"/>
      <c r="J87" s="10" t="n"/>
      <c r="K87" s="13" t="n"/>
      <c r="L87" s="13" t="n"/>
      <c r="M87" s="19">
        <f>IF(OR(K87="",L87=""),"",IF(AND(ISNUMBER(K87),ISNUMBER(L87)),L87-K87,"CHYBA"))</f>
        <v/>
      </c>
      <c r="N87" s="10" t="n"/>
      <c r="O87" s="10" t="n"/>
      <c r="P87" s="14">
        <f>IF(M87="","",IF(ISNUMBER(M87),IF(M87&lt;=0,"CHYBA",""),"CHYBA"))</f>
        <v/>
      </c>
      <c r="Q87" s="14">
        <f>IF(OR(V87=0,B87="",K87=""),"",IFERROR(IF(X87=0,IF(AND(COUNTIFS('Vozidlá'!$A$6:$A$6,B87&amp;"",'Vozidlá'!$L$6:$L$6,"&lt;&gt;")=1,ROUND(K87,1)=ROUND(INDEX('Vozidlá'!$L$6:$L$6,MATCH(B87,'Vozidlá'!$A$6:$A$6,0)),1)),"","CHYBA"),IF(AND(INDEX($L$1:$L$1505,X87)&lt;&gt;"",ROUND(K87,1)=ROUND(INDEX($L$1:$L$1505,X87),1)),"","CHYBA")),"CHYBA"))</f>
        <v/>
      </c>
      <c r="R87" s="14">
        <f>IF(V87=0,"",IF(OR(NOT(ISNUMBER(A87)),B87="",C87="",NOT(ISNUMBER(D87)),NOT(ISNUMBER(E87)),NOT(ISNUMBER(F87)),NOT(ISNUMBER(G87)),I87="",J87="",NOT(ISNUMBER(K87)),NOT(ISNUMBER(L87)),AND(N87&lt;&gt;"Podnikateľská",N87&lt;&gt;"Súkromná"),AND(N87="Podnikateľská",H87=""),COUNTIFS('Vodiči'!$C$6:$C$8,C87&amp;"")&lt;&gt;1,COUNTIFS('Vozidlá'!$A$6:$A$6,B87&amp;"",'Vozidlá'!$B$6:$B$6,"&lt;&gt;")&lt;&gt;1,COUNTIFS('Vozidlá'!$A$6:$A$6,B87&amp;"",'Vozidlá'!$C$6:$C$6,"&lt;&gt;")&lt;&gt;1,COUNTIFS('Vozidlá'!$A$6:$A$6,B87&amp;"",'Vozidlá'!$D$6:$D$6,"&lt;&gt;")&lt;&gt;1,COUNTIFS('Vozidlá'!$A$6:$A$6,B87&amp;"",'Vozidlá'!$E$6:$E$6,"&lt;&gt;")&lt;&gt;1,COUNTIFS('Vozidlá'!$A$6:$A$6,B87&amp;"",'Vozidlá'!$K$6:$K$6,"&lt;&gt;")&lt;&gt;1,COUNTIFS('Vozidlá'!$A$6:$A$6,B87&amp;"",'Vozidlá'!$L$6:$L$6,"&lt;&gt;")&lt;&gt;1),"CHYBA",""))</f>
        <v/>
      </c>
      <c r="S87" s="14">
        <f>IF(V87=0,"",IF(N87="Podnikateľská",IF(H87="","",IF(OR(LEN(TRIM(SUBSTITUTE(SUBSTITUTE(H87,".",""),",","")))&lt;12,ISNUMBER(MATCH(TRIM(SUBSTITUTE(SUBSTITUTE(H87,".",""),",","")),'Zoznamy'!$G$2:$G$41,0))),"PREVERIŤ","")),IF(AND(N87="Súkromná",IFERROR(INDEX('Vozidlá'!$O$6:$O$6,MATCH(B87,'Vozidlá'!$A$6:$A$6,0))="áno",FALSE)),"PREVERIŤ","")))</f>
        <v/>
      </c>
      <c r="T87" s="14">
        <f>IF(OR(D87="",E87="",F87="",G87=""),"",IFERROR(IF(OR(F87+G87&lt;D87+E87,D87&lt;DATE(2027,1,1),D87&gt;=DATE(2028,1,1)),"CHYBA",""),"CHYBA"))</f>
        <v/>
      </c>
      <c r="U87" s="14">
        <f>IF(OR(V87=0,A87=""),"",IF(COUNTIFS($A$6:$A$1505,A87&amp;"",$B$6:$B$1505,B87&amp;"")&gt;1,"CHYBA",IF(X87="","",IF(X87=0,"",IFERROR(IF(INDEX($A$1:$A$1505,X87)="","",IF(A87=INDEX($A$1:$A$1505,X87)+1,"","PREVERIŤ")),"PREVERIŤ")))))</f>
        <v/>
      </c>
      <c r="V87" s="14">
        <f>IF(OR(A87&lt;&gt;"",B87&lt;&gt;"",C87&lt;&gt;"",D87&lt;&gt;"",E87&lt;&gt;"",F87&lt;&gt;"",G87&lt;&gt;"",H87&lt;&gt;"",I87&lt;&gt;"",J87&lt;&gt;"",K87&lt;&gt;"",L87&lt;&gt;"",N87&lt;&gt;"",O87&lt;&gt;""),1,0)</f>
        <v/>
      </c>
      <c r="W87" s="14">
        <f>IF(OR(V87=0,B87=""),"",COUNTIFS($B$6:B87,B87&amp;""))</f>
        <v/>
      </c>
      <c r="X87" s="14">
        <f>IF(OR(V87=0,B87=""),"",IF(W87=1,0,SUMIFS($Y$5:Y86,$B$5:B86,B87&amp;"",$W$5:W86,W87-1)))</f>
        <v/>
      </c>
      <c r="Y87" s="14">
        <f>IF(V87=0,"",ROW($A87))</f>
        <v/>
      </c>
    </row>
    <row r="88">
      <c r="A88" s="10" t="n"/>
      <c r="B88" s="10" t="n"/>
      <c r="C88" s="10" t="n"/>
      <c r="D88" s="12" t="n"/>
      <c r="E88" s="18" t="n"/>
      <c r="F88" s="12" t="n"/>
      <c r="G88" s="18" t="n"/>
      <c r="H88" s="10" t="n"/>
      <c r="I88" s="10" t="n"/>
      <c r="J88" s="10" t="n"/>
      <c r="K88" s="13" t="n"/>
      <c r="L88" s="13" t="n"/>
      <c r="M88" s="19">
        <f>IF(OR(K88="",L88=""),"",IF(AND(ISNUMBER(K88),ISNUMBER(L88)),L88-K88,"CHYBA"))</f>
        <v/>
      </c>
      <c r="N88" s="10" t="n"/>
      <c r="O88" s="10" t="n"/>
      <c r="P88" s="14">
        <f>IF(M88="","",IF(ISNUMBER(M88),IF(M88&lt;=0,"CHYBA",""),"CHYBA"))</f>
        <v/>
      </c>
      <c r="Q88" s="14">
        <f>IF(OR(V88=0,B88="",K88=""),"",IFERROR(IF(X88=0,IF(AND(COUNTIFS('Vozidlá'!$A$6:$A$6,B88&amp;"",'Vozidlá'!$L$6:$L$6,"&lt;&gt;")=1,ROUND(K88,1)=ROUND(INDEX('Vozidlá'!$L$6:$L$6,MATCH(B88,'Vozidlá'!$A$6:$A$6,0)),1)),"","CHYBA"),IF(AND(INDEX($L$1:$L$1505,X88)&lt;&gt;"",ROUND(K88,1)=ROUND(INDEX($L$1:$L$1505,X88),1)),"","CHYBA")),"CHYBA"))</f>
        <v/>
      </c>
      <c r="R88" s="14">
        <f>IF(V88=0,"",IF(OR(NOT(ISNUMBER(A88)),B88="",C88="",NOT(ISNUMBER(D88)),NOT(ISNUMBER(E88)),NOT(ISNUMBER(F88)),NOT(ISNUMBER(G88)),I88="",J88="",NOT(ISNUMBER(K88)),NOT(ISNUMBER(L88)),AND(N88&lt;&gt;"Podnikateľská",N88&lt;&gt;"Súkromná"),AND(N88="Podnikateľská",H88=""),COUNTIFS('Vodiči'!$C$6:$C$8,C88&amp;"")&lt;&gt;1,COUNTIFS('Vozidlá'!$A$6:$A$6,B88&amp;"",'Vozidlá'!$B$6:$B$6,"&lt;&gt;")&lt;&gt;1,COUNTIFS('Vozidlá'!$A$6:$A$6,B88&amp;"",'Vozidlá'!$C$6:$C$6,"&lt;&gt;")&lt;&gt;1,COUNTIFS('Vozidlá'!$A$6:$A$6,B88&amp;"",'Vozidlá'!$D$6:$D$6,"&lt;&gt;")&lt;&gt;1,COUNTIFS('Vozidlá'!$A$6:$A$6,B88&amp;"",'Vozidlá'!$E$6:$E$6,"&lt;&gt;")&lt;&gt;1,COUNTIFS('Vozidlá'!$A$6:$A$6,B88&amp;"",'Vozidlá'!$K$6:$K$6,"&lt;&gt;")&lt;&gt;1,COUNTIFS('Vozidlá'!$A$6:$A$6,B88&amp;"",'Vozidlá'!$L$6:$L$6,"&lt;&gt;")&lt;&gt;1),"CHYBA",""))</f>
        <v/>
      </c>
      <c r="S88" s="14">
        <f>IF(V88=0,"",IF(N88="Podnikateľská",IF(H88="","",IF(OR(LEN(TRIM(SUBSTITUTE(SUBSTITUTE(H88,".",""),",","")))&lt;12,ISNUMBER(MATCH(TRIM(SUBSTITUTE(SUBSTITUTE(H88,".",""),",","")),'Zoznamy'!$G$2:$G$41,0))),"PREVERIŤ","")),IF(AND(N88="Súkromná",IFERROR(INDEX('Vozidlá'!$O$6:$O$6,MATCH(B88,'Vozidlá'!$A$6:$A$6,0))="áno",FALSE)),"PREVERIŤ","")))</f>
        <v/>
      </c>
      <c r="T88" s="14">
        <f>IF(OR(D88="",E88="",F88="",G88=""),"",IFERROR(IF(OR(F88+G88&lt;D88+E88,D88&lt;DATE(2027,1,1),D88&gt;=DATE(2028,1,1)),"CHYBA",""),"CHYBA"))</f>
        <v/>
      </c>
      <c r="U88" s="14">
        <f>IF(OR(V88=0,A88=""),"",IF(COUNTIFS($A$6:$A$1505,A88&amp;"",$B$6:$B$1505,B88&amp;"")&gt;1,"CHYBA",IF(X88="","",IF(X88=0,"",IFERROR(IF(INDEX($A$1:$A$1505,X88)="","",IF(A88=INDEX($A$1:$A$1505,X88)+1,"","PREVERIŤ")),"PREVERIŤ")))))</f>
        <v/>
      </c>
      <c r="V88" s="14">
        <f>IF(OR(A88&lt;&gt;"",B88&lt;&gt;"",C88&lt;&gt;"",D88&lt;&gt;"",E88&lt;&gt;"",F88&lt;&gt;"",G88&lt;&gt;"",H88&lt;&gt;"",I88&lt;&gt;"",J88&lt;&gt;"",K88&lt;&gt;"",L88&lt;&gt;"",N88&lt;&gt;"",O88&lt;&gt;""),1,0)</f>
        <v/>
      </c>
      <c r="W88" s="14">
        <f>IF(OR(V88=0,B88=""),"",COUNTIFS($B$6:B88,B88&amp;""))</f>
        <v/>
      </c>
      <c r="X88" s="14">
        <f>IF(OR(V88=0,B88=""),"",IF(W88=1,0,SUMIFS($Y$5:Y87,$B$5:B87,B88&amp;"",$W$5:W87,W88-1)))</f>
        <v/>
      </c>
      <c r="Y88" s="14">
        <f>IF(V88=0,"",ROW($A88))</f>
        <v/>
      </c>
    </row>
    <row r="89">
      <c r="A89" s="10" t="n"/>
      <c r="B89" s="10" t="n"/>
      <c r="C89" s="10" t="n"/>
      <c r="D89" s="12" t="n"/>
      <c r="E89" s="18" t="n"/>
      <c r="F89" s="12" t="n"/>
      <c r="G89" s="18" t="n"/>
      <c r="H89" s="10" t="n"/>
      <c r="I89" s="10" t="n"/>
      <c r="J89" s="10" t="n"/>
      <c r="K89" s="13" t="n"/>
      <c r="L89" s="13" t="n"/>
      <c r="M89" s="19">
        <f>IF(OR(K89="",L89=""),"",IF(AND(ISNUMBER(K89),ISNUMBER(L89)),L89-K89,"CHYBA"))</f>
        <v/>
      </c>
      <c r="N89" s="10" t="n"/>
      <c r="O89" s="10" t="n"/>
      <c r="P89" s="14">
        <f>IF(M89="","",IF(ISNUMBER(M89),IF(M89&lt;=0,"CHYBA",""),"CHYBA"))</f>
        <v/>
      </c>
      <c r="Q89" s="14">
        <f>IF(OR(V89=0,B89="",K89=""),"",IFERROR(IF(X89=0,IF(AND(COUNTIFS('Vozidlá'!$A$6:$A$6,B89&amp;"",'Vozidlá'!$L$6:$L$6,"&lt;&gt;")=1,ROUND(K89,1)=ROUND(INDEX('Vozidlá'!$L$6:$L$6,MATCH(B89,'Vozidlá'!$A$6:$A$6,0)),1)),"","CHYBA"),IF(AND(INDEX($L$1:$L$1505,X89)&lt;&gt;"",ROUND(K89,1)=ROUND(INDEX($L$1:$L$1505,X89),1)),"","CHYBA")),"CHYBA"))</f>
        <v/>
      </c>
      <c r="R89" s="14">
        <f>IF(V89=0,"",IF(OR(NOT(ISNUMBER(A89)),B89="",C89="",NOT(ISNUMBER(D89)),NOT(ISNUMBER(E89)),NOT(ISNUMBER(F89)),NOT(ISNUMBER(G89)),I89="",J89="",NOT(ISNUMBER(K89)),NOT(ISNUMBER(L89)),AND(N89&lt;&gt;"Podnikateľská",N89&lt;&gt;"Súkromná"),AND(N89="Podnikateľská",H89=""),COUNTIFS('Vodiči'!$C$6:$C$8,C89&amp;"")&lt;&gt;1,COUNTIFS('Vozidlá'!$A$6:$A$6,B89&amp;"",'Vozidlá'!$B$6:$B$6,"&lt;&gt;")&lt;&gt;1,COUNTIFS('Vozidlá'!$A$6:$A$6,B89&amp;"",'Vozidlá'!$C$6:$C$6,"&lt;&gt;")&lt;&gt;1,COUNTIFS('Vozidlá'!$A$6:$A$6,B89&amp;"",'Vozidlá'!$D$6:$D$6,"&lt;&gt;")&lt;&gt;1,COUNTIFS('Vozidlá'!$A$6:$A$6,B89&amp;"",'Vozidlá'!$E$6:$E$6,"&lt;&gt;")&lt;&gt;1,COUNTIFS('Vozidlá'!$A$6:$A$6,B89&amp;"",'Vozidlá'!$K$6:$K$6,"&lt;&gt;")&lt;&gt;1,COUNTIFS('Vozidlá'!$A$6:$A$6,B89&amp;"",'Vozidlá'!$L$6:$L$6,"&lt;&gt;")&lt;&gt;1),"CHYBA",""))</f>
        <v/>
      </c>
      <c r="S89" s="14">
        <f>IF(V89=0,"",IF(N89="Podnikateľská",IF(H89="","",IF(OR(LEN(TRIM(SUBSTITUTE(SUBSTITUTE(H89,".",""),",","")))&lt;12,ISNUMBER(MATCH(TRIM(SUBSTITUTE(SUBSTITUTE(H89,".",""),",","")),'Zoznamy'!$G$2:$G$41,0))),"PREVERIŤ","")),IF(AND(N89="Súkromná",IFERROR(INDEX('Vozidlá'!$O$6:$O$6,MATCH(B89,'Vozidlá'!$A$6:$A$6,0))="áno",FALSE)),"PREVERIŤ","")))</f>
        <v/>
      </c>
      <c r="T89" s="14">
        <f>IF(OR(D89="",E89="",F89="",G89=""),"",IFERROR(IF(OR(F89+G89&lt;D89+E89,D89&lt;DATE(2027,1,1),D89&gt;=DATE(2028,1,1)),"CHYBA",""),"CHYBA"))</f>
        <v/>
      </c>
      <c r="U89" s="14">
        <f>IF(OR(V89=0,A89=""),"",IF(COUNTIFS($A$6:$A$1505,A89&amp;"",$B$6:$B$1505,B89&amp;"")&gt;1,"CHYBA",IF(X89="","",IF(X89=0,"",IFERROR(IF(INDEX($A$1:$A$1505,X89)="","",IF(A89=INDEX($A$1:$A$1505,X89)+1,"","PREVERIŤ")),"PREVERIŤ")))))</f>
        <v/>
      </c>
      <c r="V89" s="14">
        <f>IF(OR(A89&lt;&gt;"",B89&lt;&gt;"",C89&lt;&gt;"",D89&lt;&gt;"",E89&lt;&gt;"",F89&lt;&gt;"",G89&lt;&gt;"",H89&lt;&gt;"",I89&lt;&gt;"",J89&lt;&gt;"",K89&lt;&gt;"",L89&lt;&gt;"",N89&lt;&gt;"",O89&lt;&gt;""),1,0)</f>
        <v/>
      </c>
      <c r="W89" s="14">
        <f>IF(OR(V89=0,B89=""),"",COUNTIFS($B$6:B89,B89&amp;""))</f>
        <v/>
      </c>
      <c r="X89" s="14">
        <f>IF(OR(V89=0,B89=""),"",IF(W89=1,0,SUMIFS($Y$5:Y88,$B$5:B88,B89&amp;"",$W$5:W88,W89-1)))</f>
        <v/>
      </c>
      <c r="Y89" s="14">
        <f>IF(V89=0,"",ROW($A89))</f>
        <v/>
      </c>
    </row>
    <row r="90">
      <c r="A90" s="10" t="n"/>
      <c r="B90" s="10" t="n"/>
      <c r="C90" s="10" t="n"/>
      <c r="D90" s="12" t="n"/>
      <c r="E90" s="18" t="n"/>
      <c r="F90" s="12" t="n"/>
      <c r="G90" s="18" t="n"/>
      <c r="H90" s="10" t="n"/>
      <c r="I90" s="10" t="n"/>
      <c r="J90" s="10" t="n"/>
      <c r="K90" s="13" t="n"/>
      <c r="L90" s="13" t="n"/>
      <c r="M90" s="19">
        <f>IF(OR(K90="",L90=""),"",IF(AND(ISNUMBER(K90),ISNUMBER(L90)),L90-K90,"CHYBA"))</f>
        <v/>
      </c>
      <c r="N90" s="10" t="n"/>
      <c r="O90" s="10" t="n"/>
      <c r="P90" s="14">
        <f>IF(M90="","",IF(ISNUMBER(M90),IF(M90&lt;=0,"CHYBA",""),"CHYBA"))</f>
        <v/>
      </c>
      <c r="Q90" s="14">
        <f>IF(OR(V90=0,B90="",K90=""),"",IFERROR(IF(X90=0,IF(AND(COUNTIFS('Vozidlá'!$A$6:$A$6,B90&amp;"",'Vozidlá'!$L$6:$L$6,"&lt;&gt;")=1,ROUND(K90,1)=ROUND(INDEX('Vozidlá'!$L$6:$L$6,MATCH(B90,'Vozidlá'!$A$6:$A$6,0)),1)),"","CHYBA"),IF(AND(INDEX($L$1:$L$1505,X90)&lt;&gt;"",ROUND(K90,1)=ROUND(INDEX($L$1:$L$1505,X90),1)),"","CHYBA")),"CHYBA"))</f>
        <v/>
      </c>
      <c r="R90" s="14">
        <f>IF(V90=0,"",IF(OR(NOT(ISNUMBER(A90)),B90="",C90="",NOT(ISNUMBER(D90)),NOT(ISNUMBER(E90)),NOT(ISNUMBER(F90)),NOT(ISNUMBER(G90)),I90="",J90="",NOT(ISNUMBER(K90)),NOT(ISNUMBER(L90)),AND(N90&lt;&gt;"Podnikateľská",N90&lt;&gt;"Súkromná"),AND(N90="Podnikateľská",H90=""),COUNTIFS('Vodiči'!$C$6:$C$8,C90&amp;"")&lt;&gt;1,COUNTIFS('Vozidlá'!$A$6:$A$6,B90&amp;"",'Vozidlá'!$B$6:$B$6,"&lt;&gt;")&lt;&gt;1,COUNTIFS('Vozidlá'!$A$6:$A$6,B90&amp;"",'Vozidlá'!$C$6:$C$6,"&lt;&gt;")&lt;&gt;1,COUNTIFS('Vozidlá'!$A$6:$A$6,B90&amp;"",'Vozidlá'!$D$6:$D$6,"&lt;&gt;")&lt;&gt;1,COUNTIFS('Vozidlá'!$A$6:$A$6,B90&amp;"",'Vozidlá'!$E$6:$E$6,"&lt;&gt;")&lt;&gt;1,COUNTIFS('Vozidlá'!$A$6:$A$6,B90&amp;"",'Vozidlá'!$K$6:$K$6,"&lt;&gt;")&lt;&gt;1,COUNTIFS('Vozidlá'!$A$6:$A$6,B90&amp;"",'Vozidlá'!$L$6:$L$6,"&lt;&gt;")&lt;&gt;1),"CHYBA",""))</f>
        <v/>
      </c>
      <c r="S90" s="14">
        <f>IF(V90=0,"",IF(N90="Podnikateľská",IF(H90="","",IF(OR(LEN(TRIM(SUBSTITUTE(SUBSTITUTE(H90,".",""),",","")))&lt;12,ISNUMBER(MATCH(TRIM(SUBSTITUTE(SUBSTITUTE(H90,".",""),",","")),'Zoznamy'!$G$2:$G$41,0))),"PREVERIŤ","")),IF(AND(N90="Súkromná",IFERROR(INDEX('Vozidlá'!$O$6:$O$6,MATCH(B90,'Vozidlá'!$A$6:$A$6,0))="áno",FALSE)),"PREVERIŤ","")))</f>
        <v/>
      </c>
      <c r="T90" s="14">
        <f>IF(OR(D90="",E90="",F90="",G90=""),"",IFERROR(IF(OR(F90+G90&lt;D90+E90,D90&lt;DATE(2027,1,1),D90&gt;=DATE(2028,1,1)),"CHYBA",""),"CHYBA"))</f>
        <v/>
      </c>
      <c r="U90" s="14">
        <f>IF(OR(V90=0,A90=""),"",IF(COUNTIFS($A$6:$A$1505,A90&amp;"",$B$6:$B$1505,B90&amp;"")&gt;1,"CHYBA",IF(X90="","",IF(X90=0,"",IFERROR(IF(INDEX($A$1:$A$1505,X90)="","",IF(A90=INDEX($A$1:$A$1505,X90)+1,"","PREVERIŤ")),"PREVERIŤ")))))</f>
        <v/>
      </c>
      <c r="V90" s="14">
        <f>IF(OR(A90&lt;&gt;"",B90&lt;&gt;"",C90&lt;&gt;"",D90&lt;&gt;"",E90&lt;&gt;"",F90&lt;&gt;"",G90&lt;&gt;"",H90&lt;&gt;"",I90&lt;&gt;"",J90&lt;&gt;"",K90&lt;&gt;"",L90&lt;&gt;"",N90&lt;&gt;"",O90&lt;&gt;""),1,0)</f>
        <v/>
      </c>
      <c r="W90" s="14">
        <f>IF(OR(V90=0,B90=""),"",COUNTIFS($B$6:B90,B90&amp;""))</f>
        <v/>
      </c>
      <c r="X90" s="14">
        <f>IF(OR(V90=0,B90=""),"",IF(W90=1,0,SUMIFS($Y$5:Y89,$B$5:B89,B90&amp;"",$W$5:W89,W90-1)))</f>
        <v/>
      </c>
      <c r="Y90" s="14">
        <f>IF(V90=0,"",ROW($A90))</f>
        <v/>
      </c>
    </row>
    <row r="91">
      <c r="A91" s="10" t="n"/>
      <c r="B91" s="10" t="n"/>
      <c r="C91" s="10" t="n"/>
      <c r="D91" s="12" t="n"/>
      <c r="E91" s="18" t="n"/>
      <c r="F91" s="12" t="n"/>
      <c r="G91" s="18" t="n"/>
      <c r="H91" s="10" t="n"/>
      <c r="I91" s="10" t="n"/>
      <c r="J91" s="10" t="n"/>
      <c r="K91" s="13" t="n"/>
      <c r="L91" s="13" t="n"/>
      <c r="M91" s="19">
        <f>IF(OR(K91="",L91=""),"",IF(AND(ISNUMBER(K91),ISNUMBER(L91)),L91-K91,"CHYBA"))</f>
        <v/>
      </c>
      <c r="N91" s="10" t="n"/>
      <c r="O91" s="10" t="n"/>
      <c r="P91" s="14">
        <f>IF(M91="","",IF(ISNUMBER(M91),IF(M91&lt;=0,"CHYBA",""),"CHYBA"))</f>
        <v/>
      </c>
      <c r="Q91" s="14">
        <f>IF(OR(V91=0,B91="",K91=""),"",IFERROR(IF(X91=0,IF(AND(COUNTIFS('Vozidlá'!$A$6:$A$6,B91&amp;"",'Vozidlá'!$L$6:$L$6,"&lt;&gt;")=1,ROUND(K91,1)=ROUND(INDEX('Vozidlá'!$L$6:$L$6,MATCH(B91,'Vozidlá'!$A$6:$A$6,0)),1)),"","CHYBA"),IF(AND(INDEX($L$1:$L$1505,X91)&lt;&gt;"",ROUND(K91,1)=ROUND(INDEX($L$1:$L$1505,X91),1)),"","CHYBA")),"CHYBA"))</f>
        <v/>
      </c>
      <c r="R91" s="14">
        <f>IF(V91=0,"",IF(OR(NOT(ISNUMBER(A91)),B91="",C91="",NOT(ISNUMBER(D91)),NOT(ISNUMBER(E91)),NOT(ISNUMBER(F91)),NOT(ISNUMBER(G91)),I91="",J91="",NOT(ISNUMBER(K91)),NOT(ISNUMBER(L91)),AND(N91&lt;&gt;"Podnikateľská",N91&lt;&gt;"Súkromná"),AND(N91="Podnikateľská",H91=""),COUNTIFS('Vodiči'!$C$6:$C$8,C91&amp;"")&lt;&gt;1,COUNTIFS('Vozidlá'!$A$6:$A$6,B91&amp;"",'Vozidlá'!$B$6:$B$6,"&lt;&gt;")&lt;&gt;1,COUNTIFS('Vozidlá'!$A$6:$A$6,B91&amp;"",'Vozidlá'!$C$6:$C$6,"&lt;&gt;")&lt;&gt;1,COUNTIFS('Vozidlá'!$A$6:$A$6,B91&amp;"",'Vozidlá'!$D$6:$D$6,"&lt;&gt;")&lt;&gt;1,COUNTIFS('Vozidlá'!$A$6:$A$6,B91&amp;"",'Vozidlá'!$E$6:$E$6,"&lt;&gt;")&lt;&gt;1,COUNTIFS('Vozidlá'!$A$6:$A$6,B91&amp;"",'Vozidlá'!$K$6:$K$6,"&lt;&gt;")&lt;&gt;1,COUNTIFS('Vozidlá'!$A$6:$A$6,B91&amp;"",'Vozidlá'!$L$6:$L$6,"&lt;&gt;")&lt;&gt;1),"CHYBA",""))</f>
        <v/>
      </c>
      <c r="S91" s="14">
        <f>IF(V91=0,"",IF(N91="Podnikateľská",IF(H91="","",IF(OR(LEN(TRIM(SUBSTITUTE(SUBSTITUTE(H91,".",""),",","")))&lt;12,ISNUMBER(MATCH(TRIM(SUBSTITUTE(SUBSTITUTE(H91,".",""),",","")),'Zoznamy'!$G$2:$G$41,0))),"PREVERIŤ","")),IF(AND(N91="Súkromná",IFERROR(INDEX('Vozidlá'!$O$6:$O$6,MATCH(B91,'Vozidlá'!$A$6:$A$6,0))="áno",FALSE)),"PREVERIŤ","")))</f>
        <v/>
      </c>
      <c r="T91" s="14">
        <f>IF(OR(D91="",E91="",F91="",G91=""),"",IFERROR(IF(OR(F91+G91&lt;D91+E91,D91&lt;DATE(2027,1,1),D91&gt;=DATE(2028,1,1)),"CHYBA",""),"CHYBA"))</f>
        <v/>
      </c>
      <c r="U91" s="14">
        <f>IF(OR(V91=0,A91=""),"",IF(COUNTIFS($A$6:$A$1505,A91&amp;"",$B$6:$B$1505,B91&amp;"")&gt;1,"CHYBA",IF(X91="","",IF(X91=0,"",IFERROR(IF(INDEX($A$1:$A$1505,X91)="","",IF(A91=INDEX($A$1:$A$1505,X91)+1,"","PREVERIŤ")),"PREVERIŤ")))))</f>
        <v/>
      </c>
      <c r="V91" s="14">
        <f>IF(OR(A91&lt;&gt;"",B91&lt;&gt;"",C91&lt;&gt;"",D91&lt;&gt;"",E91&lt;&gt;"",F91&lt;&gt;"",G91&lt;&gt;"",H91&lt;&gt;"",I91&lt;&gt;"",J91&lt;&gt;"",K91&lt;&gt;"",L91&lt;&gt;"",N91&lt;&gt;"",O91&lt;&gt;""),1,0)</f>
        <v/>
      </c>
      <c r="W91" s="14">
        <f>IF(OR(V91=0,B91=""),"",COUNTIFS($B$6:B91,B91&amp;""))</f>
        <v/>
      </c>
      <c r="X91" s="14">
        <f>IF(OR(V91=0,B91=""),"",IF(W91=1,0,SUMIFS($Y$5:Y90,$B$5:B90,B91&amp;"",$W$5:W90,W91-1)))</f>
        <v/>
      </c>
      <c r="Y91" s="14">
        <f>IF(V91=0,"",ROW($A91))</f>
        <v/>
      </c>
    </row>
    <row r="92">
      <c r="A92" s="10" t="n"/>
      <c r="B92" s="10" t="n"/>
      <c r="C92" s="10" t="n"/>
      <c r="D92" s="12" t="n"/>
      <c r="E92" s="18" t="n"/>
      <c r="F92" s="12" t="n"/>
      <c r="G92" s="18" t="n"/>
      <c r="H92" s="10" t="n"/>
      <c r="I92" s="10" t="n"/>
      <c r="J92" s="10" t="n"/>
      <c r="K92" s="13" t="n"/>
      <c r="L92" s="13" t="n"/>
      <c r="M92" s="19">
        <f>IF(OR(K92="",L92=""),"",IF(AND(ISNUMBER(K92),ISNUMBER(L92)),L92-K92,"CHYBA"))</f>
        <v/>
      </c>
      <c r="N92" s="10" t="n"/>
      <c r="O92" s="10" t="n"/>
      <c r="P92" s="14">
        <f>IF(M92="","",IF(ISNUMBER(M92),IF(M92&lt;=0,"CHYBA",""),"CHYBA"))</f>
        <v/>
      </c>
      <c r="Q92" s="14">
        <f>IF(OR(V92=0,B92="",K92=""),"",IFERROR(IF(X92=0,IF(AND(COUNTIFS('Vozidlá'!$A$6:$A$6,B92&amp;"",'Vozidlá'!$L$6:$L$6,"&lt;&gt;")=1,ROUND(K92,1)=ROUND(INDEX('Vozidlá'!$L$6:$L$6,MATCH(B92,'Vozidlá'!$A$6:$A$6,0)),1)),"","CHYBA"),IF(AND(INDEX($L$1:$L$1505,X92)&lt;&gt;"",ROUND(K92,1)=ROUND(INDEX($L$1:$L$1505,X92),1)),"","CHYBA")),"CHYBA"))</f>
        <v/>
      </c>
      <c r="R92" s="14">
        <f>IF(V92=0,"",IF(OR(NOT(ISNUMBER(A92)),B92="",C92="",NOT(ISNUMBER(D92)),NOT(ISNUMBER(E92)),NOT(ISNUMBER(F92)),NOT(ISNUMBER(G92)),I92="",J92="",NOT(ISNUMBER(K92)),NOT(ISNUMBER(L92)),AND(N92&lt;&gt;"Podnikateľská",N92&lt;&gt;"Súkromná"),AND(N92="Podnikateľská",H92=""),COUNTIFS('Vodiči'!$C$6:$C$8,C92&amp;"")&lt;&gt;1,COUNTIFS('Vozidlá'!$A$6:$A$6,B92&amp;"",'Vozidlá'!$B$6:$B$6,"&lt;&gt;")&lt;&gt;1,COUNTIFS('Vozidlá'!$A$6:$A$6,B92&amp;"",'Vozidlá'!$C$6:$C$6,"&lt;&gt;")&lt;&gt;1,COUNTIFS('Vozidlá'!$A$6:$A$6,B92&amp;"",'Vozidlá'!$D$6:$D$6,"&lt;&gt;")&lt;&gt;1,COUNTIFS('Vozidlá'!$A$6:$A$6,B92&amp;"",'Vozidlá'!$E$6:$E$6,"&lt;&gt;")&lt;&gt;1,COUNTIFS('Vozidlá'!$A$6:$A$6,B92&amp;"",'Vozidlá'!$K$6:$K$6,"&lt;&gt;")&lt;&gt;1,COUNTIFS('Vozidlá'!$A$6:$A$6,B92&amp;"",'Vozidlá'!$L$6:$L$6,"&lt;&gt;")&lt;&gt;1),"CHYBA",""))</f>
        <v/>
      </c>
      <c r="S92" s="14">
        <f>IF(V92=0,"",IF(N92="Podnikateľská",IF(H92="","",IF(OR(LEN(TRIM(SUBSTITUTE(SUBSTITUTE(H92,".",""),",","")))&lt;12,ISNUMBER(MATCH(TRIM(SUBSTITUTE(SUBSTITUTE(H92,".",""),",","")),'Zoznamy'!$G$2:$G$41,0))),"PREVERIŤ","")),IF(AND(N92="Súkromná",IFERROR(INDEX('Vozidlá'!$O$6:$O$6,MATCH(B92,'Vozidlá'!$A$6:$A$6,0))="áno",FALSE)),"PREVERIŤ","")))</f>
        <v/>
      </c>
      <c r="T92" s="14">
        <f>IF(OR(D92="",E92="",F92="",G92=""),"",IFERROR(IF(OR(F92+G92&lt;D92+E92,D92&lt;DATE(2027,1,1),D92&gt;=DATE(2028,1,1)),"CHYBA",""),"CHYBA"))</f>
        <v/>
      </c>
      <c r="U92" s="14">
        <f>IF(OR(V92=0,A92=""),"",IF(COUNTIFS($A$6:$A$1505,A92&amp;"",$B$6:$B$1505,B92&amp;"")&gt;1,"CHYBA",IF(X92="","",IF(X92=0,"",IFERROR(IF(INDEX($A$1:$A$1505,X92)="","",IF(A92=INDEX($A$1:$A$1505,X92)+1,"","PREVERIŤ")),"PREVERIŤ")))))</f>
        <v/>
      </c>
      <c r="V92" s="14">
        <f>IF(OR(A92&lt;&gt;"",B92&lt;&gt;"",C92&lt;&gt;"",D92&lt;&gt;"",E92&lt;&gt;"",F92&lt;&gt;"",G92&lt;&gt;"",H92&lt;&gt;"",I92&lt;&gt;"",J92&lt;&gt;"",K92&lt;&gt;"",L92&lt;&gt;"",N92&lt;&gt;"",O92&lt;&gt;""),1,0)</f>
        <v/>
      </c>
      <c r="W92" s="14">
        <f>IF(OR(V92=0,B92=""),"",COUNTIFS($B$6:B92,B92&amp;""))</f>
        <v/>
      </c>
      <c r="X92" s="14">
        <f>IF(OR(V92=0,B92=""),"",IF(W92=1,0,SUMIFS($Y$5:Y91,$B$5:B91,B92&amp;"",$W$5:W91,W92-1)))</f>
        <v/>
      </c>
      <c r="Y92" s="14">
        <f>IF(V92=0,"",ROW($A92))</f>
        <v/>
      </c>
    </row>
    <row r="93">
      <c r="A93" s="10" t="n"/>
      <c r="B93" s="10" t="n"/>
      <c r="C93" s="10" t="n"/>
      <c r="D93" s="12" t="n"/>
      <c r="E93" s="18" t="n"/>
      <c r="F93" s="12" t="n"/>
      <c r="G93" s="18" t="n"/>
      <c r="H93" s="10" t="n"/>
      <c r="I93" s="10" t="n"/>
      <c r="J93" s="10" t="n"/>
      <c r="K93" s="13" t="n"/>
      <c r="L93" s="13" t="n"/>
      <c r="M93" s="19">
        <f>IF(OR(K93="",L93=""),"",IF(AND(ISNUMBER(K93),ISNUMBER(L93)),L93-K93,"CHYBA"))</f>
        <v/>
      </c>
      <c r="N93" s="10" t="n"/>
      <c r="O93" s="10" t="n"/>
      <c r="P93" s="14">
        <f>IF(M93="","",IF(ISNUMBER(M93),IF(M93&lt;=0,"CHYBA",""),"CHYBA"))</f>
        <v/>
      </c>
      <c r="Q93" s="14">
        <f>IF(OR(V93=0,B93="",K93=""),"",IFERROR(IF(X93=0,IF(AND(COUNTIFS('Vozidlá'!$A$6:$A$6,B93&amp;"",'Vozidlá'!$L$6:$L$6,"&lt;&gt;")=1,ROUND(K93,1)=ROUND(INDEX('Vozidlá'!$L$6:$L$6,MATCH(B93,'Vozidlá'!$A$6:$A$6,0)),1)),"","CHYBA"),IF(AND(INDEX($L$1:$L$1505,X93)&lt;&gt;"",ROUND(K93,1)=ROUND(INDEX($L$1:$L$1505,X93),1)),"","CHYBA")),"CHYBA"))</f>
        <v/>
      </c>
      <c r="R93" s="14">
        <f>IF(V93=0,"",IF(OR(NOT(ISNUMBER(A93)),B93="",C93="",NOT(ISNUMBER(D93)),NOT(ISNUMBER(E93)),NOT(ISNUMBER(F93)),NOT(ISNUMBER(G93)),I93="",J93="",NOT(ISNUMBER(K93)),NOT(ISNUMBER(L93)),AND(N93&lt;&gt;"Podnikateľská",N93&lt;&gt;"Súkromná"),AND(N93="Podnikateľská",H93=""),COUNTIFS('Vodiči'!$C$6:$C$8,C93&amp;"")&lt;&gt;1,COUNTIFS('Vozidlá'!$A$6:$A$6,B93&amp;"",'Vozidlá'!$B$6:$B$6,"&lt;&gt;")&lt;&gt;1,COUNTIFS('Vozidlá'!$A$6:$A$6,B93&amp;"",'Vozidlá'!$C$6:$C$6,"&lt;&gt;")&lt;&gt;1,COUNTIFS('Vozidlá'!$A$6:$A$6,B93&amp;"",'Vozidlá'!$D$6:$D$6,"&lt;&gt;")&lt;&gt;1,COUNTIFS('Vozidlá'!$A$6:$A$6,B93&amp;"",'Vozidlá'!$E$6:$E$6,"&lt;&gt;")&lt;&gt;1,COUNTIFS('Vozidlá'!$A$6:$A$6,B93&amp;"",'Vozidlá'!$K$6:$K$6,"&lt;&gt;")&lt;&gt;1,COUNTIFS('Vozidlá'!$A$6:$A$6,B93&amp;"",'Vozidlá'!$L$6:$L$6,"&lt;&gt;")&lt;&gt;1),"CHYBA",""))</f>
        <v/>
      </c>
      <c r="S93" s="14">
        <f>IF(V93=0,"",IF(N93="Podnikateľská",IF(H93="","",IF(OR(LEN(TRIM(SUBSTITUTE(SUBSTITUTE(H93,".",""),",","")))&lt;12,ISNUMBER(MATCH(TRIM(SUBSTITUTE(SUBSTITUTE(H93,".",""),",","")),'Zoznamy'!$G$2:$G$41,0))),"PREVERIŤ","")),IF(AND(N93="Súkromná",IFERROR(INDEX('Vozidlá'!$O$6:$O$6,MATCH(B93,'Vozidlá'!$A$6:$A$6,0))="áno",FALSE)),"PREVERIŤ","")))</f>
        <v/>
      </c>
      <c r="T93" s="14">
        <f>IF(OR(D93="",E93="",F93="",G93=""),"",IFERROR(IF(OR(F93+G93&lt;D93+E93,D93&lt;DATE(2027,1,1),D93&gt;=DATE(2028,1,1)),"CHYBA",""),"CHYBA"))</f>
        <v/>
      </c>
      <c r="U93" s="14">
        <f>IF(OR(V93=0,A93=""),"",IF(COUNTIFS($A$6:$A$1505,A93&amp;"",$B$6:$B$1505,B93&amp;"")&gt;1,"CHYBA",IF(X93="","",IF(X93=0,"",IFERROR(IF(INDEX($A$1:$A$1505,X93)="","",IF(A93=INDEX($A$1:$A$1505,X93)+1,"","PREVERIŤ")),"PREVERIŤ")))))</f>
        <v/>
      </c>
      <c r="V93" s="14">
        <f>IF(OR(A93&lt;&gt;"",B93&lt;&gt;"",C93&lt;&gt;"",D93&lt;&gt;"",E93&lt;&gt;"",F93&lt;&gt;"",G93&lt;&gt;"",H93&lt;&gt;"",I93&lt;&gt;"",J93&lt;&gt;"",K93&lt;&gt;"",L93&lt;&gt;"",N93&lt;&gt;"",O93&lt;&gt;""),1,0)</f>
        <v/>
      </c>
      <c r="W93" s="14">
        <f>IF(OR(V93=0,B93=""),"",COUNTIFS($B$6:B93,B93&amp;""))</f>
        <v/>
      </c>
      <c r="X93" s="14">
        <f>IF(OR(V93=0,B93=""),"",IF(W93=1,0,SUMIFS($Y$5:Y92,$B$5:B92,B93&amp;"",$W$5:W92,W93-1)))</f>
        <v/>
      </c>
      <c r="Y93" s="14">
        <f>IF(V93=0,"",ROW($A93))</f>
        <v/>
      </c>
    </row>
    <row r="94">
      <c r="A94" s="10" t="n"/>
      <c r="B94" s="10" t="n"/>
      <c r="C94" s="10" t="n"/>
      <c r="D94" s="12" t="n"/>
      <c r="E94" s="18" t="n"/>
      <c r="F94" s="12" t="n"/>
      <c r="G94" s="18" t="n"/>
      <c r="H94" s="10" t="n"/>
      <c r="I94" s="10" t="n"/>
      <c r="J94" s="10" t="n"/>
      <c r="K94" s="13" t="n"/>
      <c r="L94" s="13" t="n"/>
      <c r="M94" s="19">
        <f>IF(OR(K94="",L94=""),"",IF(AND(ISNUMBER(K94),ISNUMBER(L94)),L94-K94,"CHYBA"))</f>
        <v/>
      </c>
      <c r="N94" s="10" t="n"/>
      <c r="O94" s="10" t="n"/>
      <c r="P94" s="14">
        <f>IF(M94="","",IF(ISNUMBER(M94),IF(M94&lt;=0,"CHYBA",""),"CHYBA"))</f>
        <v/>
      </c>
      <c r="Q94" s="14">
        <f>IF(OR(V94=0,B94="",K94=""),"",IFERROR(IF(X94=0,IF(AND(COUNTIFS('Vozidlá'!$A$6:$A$6,B94&amp;"",'Vozidlá'!$L$6:$L$6,"&lt;&gt;")=1,ROUND(K94,1)=ROUND(INDEX('Vozidlá'!$L$6:$L$6,MATCH(B94,'Vozidlá'!$A$6:$A$6,0)),1)),"","CHYBA"),IF(AND(INDEX($L$1:$L$1505,X94)&lt;&gt;"",ROUND(K94,1)=ROUND(INDEX($L$1:$L$1505,X94),1)),"","CHYBA")),"CHYBA"))</f>
        <v/>
      </c>
      <c r="R94" s="14">
        <f>IF(V94=0,"",IF(OR(NOT(ISNUMBER(A94)),B94="",C94="",NOT(ISNUMBER(D94)),NOT(ISNUMBER(E94)),NOT(ISNUMBER(F94)),NOT(ISNUMBER(G94)),I94="",J94="",NOT(ISNUMBER(K94)),NOT(ISNUMBER(L94)),AND(N94&lt;&gt;"Podnikateľská",N94&lt;&gt;"Súkromná"),AND(N94="Podnikateľská",H94=""),COUNTIFS('Vodiči'!$C$6:$C$8,C94&amp;"")&lt;&gt;1,COUNTIFS('Vozidlá'!$A$6:$A$6,B94&amp;"",'Vozidlá'!$B$6:$B$6,"&lt;&gt;")&lt;&gt;1,COUNTIFS('Vozidlá'!$A$6:$A$6,B94&amp;"",'Vozidlá'!$C$6:$C$6,"&lt;&gt;")&lt;&gt;1,COUNTIFS('Vozidlá'!$A$6:$A$6,B94&amp;"",'Vozidlá'!$D$6:$D$6,"&lt;&gt;")&lt;&gt;1,COUNTIFS('Vozidlá'!$A$6:$A$6,B94&amp;"",'Vozidlá'!$E$6:$E$6,"&lt;&gt;")&lt;&gt;1,COUNTIFS('Vozidlá'!$A$6:$A$6,B94&amp;"",'Vozidlá'!$K$6:$K$6,"&lt;&gt;")&lt;&gt;1,COUNTIFS('Vozidlá'!$A$6:$A$6,B94&amp;"",'Vozidlá'!$L$6:$L$6,"&lt;&gt;")&lt;&gt;1),"CHYBA",""))</f>
        <v/>
      </c>
      <c r="S94" s="14">
        <f>IF(V94=0,"",IF(N94="Podnikateľská",IF(H94="","",IF(OR(LEN(TRIM(SUBSTITUTE(SUBSTITUTE(H94,".",""),",","")))&lt;12,ISNUMBER(MATCH(TRIM(SUBSTITUTE(SUBSTITUTE(H94,".",""),",","")),'Zoznamy'!$G$2:$G$41,0))),"PREVERIŤ","")),IF(AND(N94="Súkromná",IFERROR(INDEX('Vozidlá'!$O$6:$O$6,MATCH(B94,'Vozidlá'!$A$6:$A$6,0))="áno",FALSE)),"PREVERIŤ","")))</f>
        <v/>
      </c>
      <c r="T94" s="14">
        <f>IF(OR(D94="",E94="",F94="",G94=""),"",IFERROR(IF(OR(F94+G94&lt;D94+E94,D94&lt;DATE(2027,1,1),D94&gt;=DATE(2028,1,1)),"CHYBA",""),"CHYBA"))</f>
        <v/>
      </c>
      <c r="U94" s="14">
        <f>IF(OR(V94=0,A94=""),"",IF(COUNTIFS($A$6:$A$1505,A94&amp;"",$B$6:$B$1505,B94&amp;"")&gt;1,"CHYBA",IF(X94="","",IF(X94=0,"",IFERROR(IF(INDEX($A$1:$A$1505,X94)="","",IF(A94=INDEX($A$1:$A$1505,X94)+1,"","PREVERIŤ")),"PREVERIŤ")))))</f>
        <v/>
      </c>
      <c r="V94" s="14">
        <f>IF(OR(A94&lt;&gt;"",B94&lt;&gt;"",C94&lt;&gt;"",D94&lt;&gt;"",E94&lt;&gt;"",F94&lt;&gt;"",G94&lt;&gt;"",H94&lt;&gt;"",I94&lt;&gt;"",J94&lt;&gt;"",K94&lt;&gt;"",L94&lt;&gt;"",N94&lt;&gt;"",O94&lt;&gt;""),1,0)</f>
        <v/>
      </c>
      <c r="W94" s="14">
        <f>IF(OR(V94=0,B94=""),"",COUNTIFS($B$6:B94,B94&amp;""))</f>
        <v/>
      </c>
      <c r="X94" s="14">
        <f>IF(OR(V94=0,B94=""),"",IF(W94=1,0,SUMIFS($Y$5:Y93,$B$5:B93,B94&amp;"",$W$5:W93,W94-1)))</f>
        <v/>
      </c>
      <c r="Y94" s="14">
        <f>IF(V94=0,"",ROW($A94))</f>
        <v/>
      </c>
    </row>
    <row r="95">
      <c r="A95" s="10" t="n"/>
      <c r="B95" s="10" t="n"/>
      <c r="C95" s="10" t="n"/>
      <c r="D95" s="12" t="n"/>
      <c r="E95" s="18" t="n"/>
      <c r="F95" s="12" t="n"/>
      <c r="G95" s="18" t="n"/>
      <c r="H95" s="10" t="n"/>
      <c r="I95" s="10" t="n"/>
      <c r="J95" s="10" t="n"/>
      <c r="K95" s="13" t="n"/>
      <c r="L95" s="13" t="n"/>
      <c r="M95" s="19">
        <f>IF(OR(K95="",L95=""),"",IF(AND(ISNUMBER(K95),ISNUMBER(L95)),L95-K95,"CHYBA"))</f>
        <v/>
      </c>
      <c r="N95" s="10" t="n"/>
      <c r="O95" s="10" t="n"/>
      <c r="P95" s="14">
        <f>IF(M95="","",IF(ISNUMBER(M95),IF(M95&lt;=0,"CHYBA",""),"CHYBA"))</f>
        <v/>
      </c>
      <c r="Q95" s="14">
        <f>IF(OR(V95=0,B95="",K95=""),"",IFERROR(IF(X95=0,IF(AND(COUNTIFS('Vozidlá'!$A$6:$A$6,B95&amp;"",'Vozidlá'!$L$6:$L$6,"&lt;&gt;")=1,ROUND(K95,1)=ROUND(INDEX('Vozidlá'!$L$6:$L$6,MATCH(B95,'Vozidlá'!$A$6:$A$6,0)),1)),"","CHYBA"),IF(AND(INDEX($L$1:$L$1505,X95)&lt;&gt;"",ROUND(K95,1)=ROUND(INDEX($L$1:$L$1505,X95),1)),"","CHYBA")),"CHYBA"))</f>
        <v/>
      </c>
      <c r="R95" s="14">
        <f>IF(V95=0,"",IF(OR(NOT(ISNUMBER(A95)),B95="",C95="",NOT(ISNUMBER(D95)),NOT(ISNUMBER(E95)),NOT(ISNUMBER(F95)),NOT(ISNUMBER(G95)),I95="",J95="",NOT(ISNUMBER(K95)),NOT(ISNUMBER(L95)),AND(N95&lt;&gt;"Podnikateľská",N95&lt;&gt;"Súkromná"),AND(N95="Podnikateľská",H95=""),COUNTIFS('Vodiči'!$C$6:$C$8,C95&amp;"")&lt;&gt;1,COUNTIFS('Vozidlá'!$A$6:$A$6,B95&amp;"",'Vozidlá'!$B$6:$B$6,"&lt;&gt;")&lt;&gt;1,COUNTIFS('Vozidlá'!$A$6:$A$6,B95&amp;"",'Vozidlá'!$C$6:$C$6,"&lt;&gt;")&lt;&gt;1,COUNTIFS('Vozidlá'!$A$6:$A$6,B95&amp;"",'Vozidlá'!$D$6:$D$6,"&lt;&gt;")&lt;&gt;1,COUNTIFS('Vozidlá'!$A$6:$A$6,B95&amp;"",'Vozidlá'!$E$6:$E$6,"&lt;&gt;")&lt;&gt;1,COUNTIFS('Vozidlá'!$A$6:$A$6,B95&amp;"",'Vozidlá'!$K$6:$K$6,"&lt;&gt;")&lt;&gt;1,COUNTIFS('Vozidlá'!$A$6:$A$6,B95&amp;"",'Vozidlá'!$L$6:$L$6,"&lt;&gt;")&lt;&gt;1),"CHYBA",""))</f>
        <v/>
      </c>
      <c r="S95" s="14">
        <f>IF(V95=0,"",IF(N95="Podnikateľská",IF(H95="","",IF(OR(LEN(TRIM(SUBSTITUTE(SUBSTITUTE(H95,".",""),",","")))&lt;12,ISNUMBER(MATCH(TRIM(SUBSTITUTE(SUBSTITUTE(H95,".",""),",","")),'Zoznamy'!$G$2:$G$41,0))),"PREVERIŤ","")),IF(AND(N95="Súkromná",IFERROR(INDEX('Vozidlá'!$O$6:$O$6,MATCH(B95,'Vozidlá'!$A$6:$A$6,0))="áno",FALSE)),"PREVERIŤ","")))</f>
        <v/>
      </c>
      <c r="T95" s="14">
        <f>IF(OR(D95="",E95="",F95="",G95=""),"",IFERROR(IF(OR(F95+G95&lt;D95+E95,D95&lt;DATE(2027,1,1),D95&gt;=DATE(2028,1,1)),"CHYBA",""),"CHYBA"))</f>
        <v/>
      </c>
      <c r="U95" s="14">
        <f>IF(OR(V95=0,A95=""),"",IF(COUNTIFS($A$6:$A$1505,A95&amp;"",$B$6:$B$1505,B95&amp;"")&gt;1,"CHYBA",IF(X95="","",IF(X95=0,"",IFERROR(IF(INDEX($A$1:$A$1505,X95)="","",IF(A95=INDEX($A$1:$A$1505,X95)+1,"","PREVERIŤ")),"PREVERIŤ")))))</f>
        <v/>
      </c>
      <c r="V95" s="14">
        <f>IF(OR(A95&lt;&gt;"",B95&lt;&gt;"",C95&lt;&gt;"",D95&lt;&gt;"",E95&lt;&gt;"",F95&lt;&gt;"",G95&lt;&gt;"",H95&lt;&gt;"",I95&lt;&gt;"",J95&lt;&gt;"",K95&lt;&gt;"",L95&lt;&gt;"",N95&lt;&gt;"",O95&lt;&gt;""),1,0)</f>
        <v/>
      </c>
      <c r="W95" s="14">
        <f>IF(OR(V95=0,B95=""),"",COUNTIFS($B$6:B95,B95&amp;""))</f>
        <v/>
      </c>
      <c r="X95" s="14">
        <f>IF(OR(V95=0,B95=""),"",IF(W95=1,0,SUMIFS($Y$5:Y94,$B$5:B94,B95&amp;"",$W$5:W94,W95-1)))</f>
        <v/>
      </c>
      <c r="Y95" s="14">
        <f>IF(V95=0,"",ROW($A95))</f>
        <v/>
      </c>
    </row>
    <row r="96">
      <c r="A96" s="10" t="n"/>
      <c r="B96" s="10" t="n"/>
      <c r="C96" s="10" t="n"/>
      <c r="D96" s="12" t="n"/>
      <c r="E96" s="18" t="n"/>
      <c r="F96" s="12" t="n"/>
      <c r="G96" s="18" t="n"/>
      <c r="H96" s="10" t="n"/>
      <c r="I96" s="10" t="n"/>
      <c r="J96" s="10" t="n"/>
      <c r="K96" s="13" t="n"/>
      <c r="L96" s="13" t="n"/>
      <c r="M96" s="19">
        <f>IF(OR(K96="",L96=""),"",IF(AND(ISNUMBER(K96),ISNUMBER(L96)),L96-K96,"CHYBA"))</f>
        <v/>
      </c>
      <c r="N96" s="10" t="n"/>
      <c r="O96" s="10" t="n"/>
      <c r="P96" s="14">
        <f>IF(M96="","",IF(ISNUMBER(M96),IF(M96&lt;=0,"CHYBA",""),"CHYBA"))</f>
        <v/>
      </c>
      <c r="Q96" s="14">
        <f>IF(OR(V96=0,B96="",K96=""),"",IFERROR(IF(X96=0,IF(AND(COUNTIFS('Vozidlá'!$A$6:$A$6,B96&amp;"",'Vozidlá'!$L$6:$L$6,"&lt;&gt;")=1,ROUND(K96,1)=ROUND(INDEX('Vozidlá'!$L$6:$L$6,MATCH(B96,'Vozidlá'!$A$6:$A$6,0)),1)),"","CHYBA"),IF(AND(INDEX($L$1:$L$1505,X96)&lt;&gt;"",ROUND(K96,1)=ROUND(INDEX($L$1:$L$1505,X96),1)),"","CHYBA")),"CHYBA"))</f>
        <v/>
      </c>
      <c r="R96" s="14">
        <f>IF(V96=0,"",IF(OR(NOT(ISNUMBER(A96)),B96="",C96="",NOT(ISNUMBER(D96)),NOT(ISNUMBER(E96)),NOT(ISNUMBER(F96)),NOT(ISNUMBER(G96)),I96="",J96="",NOT(ISNUMBER(K96)),NOT(ISNUMBER(L96)),AND(N96&lt;&gt;"Podnikateľská",N96&lt;&gt;"Súkromná"),AND(N96="Podnikateľská",H96=""),COUNTIFS('Vodiči'!$C$6:$C$8,C96&amp;"")&lt;&gt;1,COUNTIFS('Vozidlá'!$A$6:$A$6,B96&amp;"",'Vozidlá'!$B$6:$B$6,"&lt;&gt;")&lt;&gt;1,COUNTIFS('Vozidlá'!$A$6:$A$6,B96&amp;"",'Vozidlá'!$C$6:$C$6,"&lt;&gt;")&lt;&gt;1,COUNTIFS('Vozidlá'!$A$6:$A$6,B96&amp;"",'Vozidlá'!$D$6:$D$6,"&lt;&gt;")&lt;&gt;1,COUNTIFS('Vozidlá'!$A$6:$A$6,B96&amp;"",'Vozidlá'!$E$6:$E$6,"&lt;&gt;")&lt;&gt;1,COUNTIFS('Vozidlá'!$A$6:$A$6,B96&amp;"",'Vozidlá'!$K$6:$K$6,"&lt;&gt;")&lt;&gt;1,COUNTIFS('Vozidlá'!$A$6:$A$6,B96&amp;"",'Vozidlá'!$L$6:$L$6,"&lt;&gt;")&lt;&gt;1),"CHYBA",""))</f>
        <v/>
      </c>
      <c r="S96" s="14">
        <f>IF(V96=0,"",IF(N96="Podnikateľská",IF(H96="","",IF(OR(LEN(TRIM(SUBSTITUTE(SUBSTITUTE(H96,".",""),",","")))&lt;12,ISNUMBER(MATCH(TRIM(SUBSTITUTE(SUBSTITUTE(H96,".",""),",","")),'Zoznamy'!$G$2:$G$41,0))),"PREVERIŤ","")),IF(AND(N96="Súkromná",IFERROR(INDEX('Vozidlá'!$O$6:$O$6,MATCH(B96,'Vozidlá'!$A$6:$A$6,0))="áno",FALSE)),"PREVERIŤ","")))</f>
        <v/>
      </c>
      <c r="T96" s="14">
        <f>IF(OR(D96="",E96="",F96="",G96=""),"",IFERROR(IF(OR(F96+G96&lt;D96+E96,D96&lt;DATE(2027,1,1),D96&gt;=DATE(2028,1,1)),"CHYBA",""),"CHYBA"))</f>
        <v/>
      </c>
      <c r="U96" s="14">
        <f>IF(OR(V96=0,A96=""),"",IF(COUNTIFS($A$6:$A$1505,A96&amp;"",$B$6:$B$1505,B96&amp;"")&gt;1,"CHYBA",IF(X96="","",IF(X96=0,"",IFERROR(IF(INDEX($A$1:$A$1505,X96)="","",IF(A96=INDEX($A$1:$A$1505,X96)+1,"","PREVERIŤ")),"PREVERIŤ")))))</f>
        <v/>
      </c>
      <c r="V96" s="14">
        <f>IF(OR(A96&lt;&gt;"",B96&lt;&gt;"",C96&lt;&gt;"",D96&lt;&gt;"",E96&lt;&gt;"",F96&lt;&gt;"",G96&lt;&gt;"",H96&lt;&gt;"",I96&lt;&gt;"",J96&lt;&gt;"",K96&lt;&gt;"",L96&lt;&gt;"",N96&lt;&gt;"",O96&lt;&gt;""),1,0)</f>
        <v/>
      </c>
      <c r="W96" s="14">
        <f>IF(OR(V96=0,B96=""),"",COUNTIFS($B$6:B96,B96&amp;""))</f>
        <v/>
      </c>
      <c r="X96" s="14">
        <f>IF(OR(V96=0,B96=""),"",IF(W96=1,0,SUMIFS($Y$5:Y95,$B$5:B95,B96&amp;"",$W$5:W95,W96-1)))</f>
        <v/>
      </c>
      <c r="Y96" s="14">
        <f>IF(V96=0,"",ROW($A96))</f>
        <v/>
      </c>
    </row>
    <row r="97">
      <c r="A97" s="10" t="n"/>
      <c r="B97" s="10" t="n"/>
      <c r="C97" s="10" t="n"/>
      <c r="D97" s="12" t="n"/>
      <c r="E97" s="18" t="n"/>
      <c r="F97" s="12" t="n"/>
      <c r="G97" s="18" t="n"/>
      <c r="H97" s="10" t="n"/>
      <c r="I97" s="10" t="n"/>
      <c r="J97" s="10" t="n"/>
      <c r="K97" s="13" t="n"/>
      <c r="L97" s="13" t="n"/>
      <c r="M97" s="19">
        <f>IF(OR(K97="",L97=""),"",IF(AND(ISNUMBER(K97),ISNUMBER(L97)),L97-K97,"CHYBA"))</f>
        <v/>
      </c>
      <c r="N97" s="10" t="n"/>
      <c r="O97" s="10" t="n"/>
      <c r="P97" s="14">
        <f>IF(M97="","",IF(ISNUMBER(M97),IF(M97&lt;=0,"CHYBA",""),"CHYBA"))</f>
        <v/>
      </c>
      <c r="Q97" s="14">
        <f>IF(OR(V97=0,B97="",K97=""),"",IFERROR(IF(X97=0,IF(AND(COUNTIFS('Vozidlá'!$A$6:$A$6,B97&amp;"",'Vozidlá'!$L$6:$L$6,"&lt;&gt;")=1,ROUND(K97,1)=ROUND(INDEX('Vozidlá'!$L$6:$L$6,MATCH(B97,'Vozidlá'!$A$6:$A$6,0)),1)),"","CHYBA"),IF(AND(INDEX($L$1:$L$1505,X97)&lt;&gt;"",ROUND(K97,1)=ROUND(INDEX($L$1:$L$1505,X97),1)),"","CHYBA")),"CHYBA"))</f>
        <v/>
      </c>
      <c r="R97" s="14">
        <f>IF(V97=0,"",IF(OR(NOT(ISNUMBER(A97)),B97="",C97="",NOT(ISNUMBER(D97)),NOT(ISNUMBER(E97)),NOT(ISNUMBER(F97)),NOT(ISNUMBER(G97)),I97="",J97="",NOT(ISNUMBER(K97)),NOT(ISNUMBER(L97)),AND(N97&lt;&gt;"Podnikateľská",N97&lt;&gt;"Súkromná"),AND(N97="Podnikateľská",H97=""),COUNTIFS('Vodiči'!$C$6:$C$8,C97&amp;"")&lt;&gt;1,COUNTIFS('Vozidlá'!$A$6:$A$6,B97&amp;"",'Vozidlá'!$B$6:$B$6,"&lt;&gt;")&lt;&gt;1,COUNTIFS('Vozidlá'!$A$6:$A$6,B97&amp;"",'Vozidlá'!$C$6:$C$6,"&lt;&gt;")&lt;&gt;1,COUNTIFS('Vozidlá'!$A$6:$A$6,B97&amp;"",'Vozidlá'!$D$6:$D$6,"&lt;&gt;")&lt;&gt;1,COUNTIFS('Vozidlá'!$A$6:$A$6,B97&amp;"",'Vozidlá'!$E$6:$E$6,"&lt;&gt;")&lt;&gt;1,COUNTIFS('Vozidlá'!$A$6:$A$6,B97&amp;"",'Vozidlá'!$K$6:$K$6,"&lt;&gt;")&lt;&gt;1,COUNTIFS('Vozidlá'!$A$6:$A$6,B97&amp;"",'Vozidlá'!$L$6:$L$6,"&lt;&gt;")&lt;&gt;1),"CHYBA",""))</f>
        <v/>
      </c>
      <c r="S97" s="14">
        <f>IF(V97=0,"",IF(N97="Podnikateľská",IF(H97="","",IF(OR(LEN(TRIM(SUBSTITUTE(SUBSTITUTE(H97,".",""),",","")))&lt;12,ISNUMBER(MATCH(TRIM(SUBSTITUTE(SUBSTITUTE(H97,".",""),",","")),'Zoznamy'!$G$2:$G$41,0))),"PREVERIŤ","")),IF(AND(N97="Súkromná",IFERROR(INDEX('Vozidlá'!$O$6:$O$6,MATCH(B97,'Vozidlá'!$A$6:$A$6,0))="áno",FALSE)),"PREVERIŤ","")))</f>
        <v/>
      </c>
      <c r="T97" s="14">
        <f>IF(OR(D97="",E97="",F97="",G97=""),"",IFERROR(IF(OR(F97+G97&lt;D97+E97,D97&lt;DATE(2027,1,1),D97&gt;=DATE(2028,1,1)),"CHYBA",""),"CHYBA"))</f>
        <v/>
      </c>
      <c r="U97" s="14">
        <f>IF(OR(V97=0,A97=""),"",IF(COUNTIFS($A$6:$A$1505,A97&amp;"",$B$6:$B$1505,B97&amp;"")&gt;1,"CHYBA",IF(X97="","",IF(X97=0,"",IFERROR(IF(INDEX($A$1:$A$1505,X97)="","",IF(A97=INDEX($A$1:$A$1505,X97)+1,"","PREVERIŤ")),"PREVERIŤ")))))</f>
        <v/>
      </c>
      <c r="V97" s="14">
        <f>IF(OR(A97&lt;&gt;"",B97&lt;&gt;"",C97&lt;&gt;"",D97&lt;&gt;"",E97&lt;&gt;"",F97&lt;&gt;"",G97&lt;&gt;"",H97&lt;&gt;"",I97&lt;&gt;"",J97&lt;&gt;"",K97&lt;&gt;"",L97&lt;&gt;"",N97&lt;&gt;"",O97&lt;&gt;""),1,0)</f>
        <v/>
      </c>
      <c r="W97" s="14">
        <f>IF(OR(V97=0,B97=""),"",COUNTIFS($B$6:B97,B97&amp;""))</f>
        <v/>
      </c>
      <c r="X97" s="14">
        <f>IF(OR(V97=0,B97=""),"",IF(W97=1,0,SUMIFS($Y$5:Y96,$B$5:B96,B97&amp;"",$W$5:W96,W97-1)))</f>
        <v/>
      </c>
      <c r="Y97" s="14">
        <f>IF(V97=0,"",ROW($A97))</f>
        <v/>
      </c>
    </row>
    <row r="98">
      <c r="A98" s="10" t="n"/>
      <c r="B98" s="10" t="n"/>
      <c r="C98" s="10" t="n"/>
      <c r="D98" s="12" t="n"/>
      <c r="E98" s="18" t="n"/>
      <c r="F98" s="12" t="n"/>
      <c r="G98" s="18" t="n"/>
      <c r="H98" s="10" t="n"/>
      <c r="I98" s="10" t="n"/>
      <c r="J98" s="10" t="n"/>
      <c r="K98" s="13" t="n"/>
      <c r="L98" s="13" t="n"/>
      <c r="M98" s="19">
        <f>IF(OR(K98="",L98=""),"",IF(AND(ISNUMBER(K98),ISNUMBER(L98)),L98-K98,"CHYBA"))</f>
        <v/>
      </c>
      <c r="N98" s="10" t="n"/>
      <c r="O98" s="10" t="n"/>
      <c r="P98" s="14">
        <f>IF(M98="","",IF(ISNUMBER(M98),IF(M98&lt;=0,"CHYBA",""),"CHYBA"))</f>
        <v/>
      </c>
      <c r="Q98" s="14">
        <f>IF(OR(V98=0,B98="",K98=""),"",IFERROR(IF(X98=0,IF(AND(COUNTIFS('Vozidlá'!$A$6:$A$6,B98&amp;"",'Vozidlá'!$L$6:$L$6,"&lt;&gt;")=1,ROUND(K98,1)=ROUND(INDEX('Vozidlá'!$L$6:$L$6,MATCH(B98,'Vozidlá'!$A$6:$A$6,0)),1)),"","CHYBA"),IF(AND(INDEX($L$1:$L$1505,X98)&lt;&gt;"",ROUND(K98,1)=ROUND(INDEX($L$1:$L$1505,X98),1)),"","CHYBA")),"CHYBA"))</f>
        <v/>
      </c>
      <c r="R98" s="14">
        <f>IF(V98=0,"",IF(OR(NOT(ISNUMBER(A98)),B98="",C98="",NOT(ISNUMBER(D98)),NOT(ISNUMBER(E98)),NOT(ISNUMBER(F98)),NOT(ISNUMBER(G98)),I98="",J98="",NOT(ISNUMBER(K98)),NOT(ISNUMBER(L98)),AND(N98&lt;&gt;"Podnikateľská",N98&lt;&gt;"Súkromná"),AND(N98="Podnikateľská",H98=""),COUNTIFS('Vodiči'!$C$6:$C$8,C98&amp;"")&lt;&gt;1,COUNTIFS('Vozidlá'!$A$6:$A$6,B98&amp;"",'Vozidlá'!$B$6:$B$6,"&lt;&gt;")&lt;&gt;1,COUNTIFS('Vozidlá'!$A$6:$A$6,B98&amp;"",'Vozidlá'!$C$6:$C$6,"&lt;&gt;")&lt;&gt;1,COUNTIFS('Vozidlá'!$A$6:$A$6,B98&amp;"",'Vozidlá'!$D$6:$D$6,"&lt;&gt;")&lt;&gt;1,COUNTIFS('Vozidlá'!$A$6:$A$6,B98&amp;"",'Vozidlá'!$E$6:$E$6,"&lt;&gt;")&lt;&gt;1,COUNTIFS('Vozidlá'!$A$6:$A$6,B98&amp;"",'Vozidlá'!$K$6:$K$6,"&lt;&gt;")&lt;&gt;1,COUNTIFS('Vozidlá'!$A$6:$A$6,B98&amp;"",'Vozidlá'!$L$6:$L$6,"&lt;&gt;")&lt;&gt;1),"CHYBA",""))</f>
        <v/>
      </c>
      <c r="S98" s="14">
        <f>IF(V98=0,"",IF(N98="Podnikateľská",IF(H98="","",IF(OR(LEN(TRIM(SUBSTITUTE(SUBSTITUTE(H98,".",""),",","")))&lt;12,ISNUMBER(MATCH(TRIM(SUBSTITUTE(SUBSTITUTE(H98,".",""),",","")),'Zoznamy'!$G$2:$G$41,0))),"PREVERIŤ","")),IF(AND(N98="Súkromná",IFERROR(INDEX('Vozidlá'!$O$6:$O$6,MATCH(B98,'Vozidlá'!$A$6:$A$6,0))="áno",FALSE)),"PREVERIŤ","")))</f>
        <v/>
      </c>
      <c r="T98" s="14">
        <f>IF(OR(D98="",E98="",F98="",G98=""),"",IFERROR(IF(OR(F98+G98&lt;D98+E98,D98&lt;DATE(2027,1,1),D98&gt;=DATE(2028,1,1)),"CHYBA",""),"CHYBA"))</f>
        <v/>
      </c>
      <c r="U98" s="14">
        <f>IF(OR(V98=0,A98=""),"",IF(COUNTIFS($A$6:$A$1505,A98&amp;"",$B$6:$B$1505,B98&amp;"")&gt;1,"CHYBA",IF(X98="","",IF(X98=0,"",IFERROR(IF(INDEX($A$1:$A$1505,X98)="","",IF(A98=INDEX($A$1:$A$1505,X98)+1,"","PREVERIŤ")),"PREVERIŤ")))))</f>
        <v/>
      </c>
      <c r="V98" s="14">
        <f>IF(OR(A98&lt;&gt;"",B98&lt;&gt;"",C98&lt;&gt;"",D98&lt;&gt;"",E98&lt;&gt;"",F98&lt;&gt;"",G98&lt;&gt;"",H98&lt;&gt;"",I98&lt;&gt;"",J98&lt;&gt;"",K98&lt;&gt;"",L98&lt;&gt;"",N98&lt;&gt;"",O98&lt;&gt;""),1,0)</f>
        <v/>
      </c>
      <c r="W98" s="14">
        <f>IF(OR(V98=0,B98=""),"",COUNTIFS($B$6:B98,B98&amp;""))</f>
        <v/>
      </c>
      <c r="X98" s="14">
        <f>IF(OR(V98=0,B98=""),"",IF(W98=1,0,SUMIFS($Y$5:Y97,$B$5:B97,B98&amp;"",$W$5:W97,W98-1)))</f>
        <v/>
      </c>
      <c r="Y98" s="14">
        <f>IF(V98=0,"",ROW($A98))</f>
        <v/>
      </c>
    </row>
    <row r="99">
      <c r="A99" s="10" t="n"/>
      <c r="B99" s="10" t="n"/>
      <c r="C99" s="10" t="n"/>
      <c r="D99" s="12" t="n"/>
      <c r="E99" s="18" t="n"/>
      <c r="F99" s="12" t="n"/>
      <c r="G99" s="18" t="n"/>
      <c r="H99" s="10" t="n"/>
      <c r="I99" s="10" t="n"/>
      <c r="J99" s="10" t="n"/>
      <c r="K99" s="13" t="n"/>
      <c r="L99" s="13" t="n"/>
      <c r="M99" s="19">
        <f>IF(OR(K99="",L99=""),"",IF(AND(ISNUMBER(K99),ISNUMBER(L99)),L99-K99,"CHYBA"))</f>
        <v/>
      </c>
      <c r="N99" s="10" t="n"/>
      <c r="O99" s="10" t="n"/>
      <c r="P99" s="14">
        <f>IF(M99="","",IF(ISNUMBER(M99),IF(M99&lt;=0,"CHYBA",""),"CHYBA"))</f>
        <v/>
      </c>
      <c r="Q99" s="14">
        <f>IF(OR(V99=0,B99="",K99=""),"",IFERROR(IF(X99=0,IF(AND(COUNTIFS('Vozidlá'!$A$6:$A$6,B99&amp;"",'Vozidlá'!$L$6:$L$6,"&lt;&gt;")=1,ROUND(K99,1)=ROUND(INDEX('Vozidlá'!$L$6:$L$6,MATCH(B99,'Vozidlá'!$A$6:$A$6,0)),1)),"","CHYBA"),IF(AND(INDEX($L$1:$L$1505,X99)&lt;&gt;"",ROUND(K99,1)=ROUND(INDEX($L$1:$L$1505,X99),1)),"","CHYBA")),"CHYBA"))</f>
        <v/>
      </c>
      <c r="R99" s="14">
        <f>IF(V99=0,"",IF(OR(NOT(ISNUMBER(A99)),B99="",C99="",NOT(ISNUMBER(D99)),NOT(ISNUMBER(E99)),NOT(ISNUMBER(F99)),NOT(ISNUMBER(G99)),I99="",J99="",NOT(ISNUMBER(K99)),NOT(ISNUMBER(L99)),AND(N99&lt;&gt;"Podnikateľská",N99&lt;&gt;"Súkromná"),AND(N99="Podnikateľská",H99=""),COUNTIFS('Vodiči'!$C$6:$C$8,C99&amp;"")&lt;&gt;1,COUNTIFS('Vozidlá'!$A$6:$A$6,B99&amp;"",'Vozidlá'!$B$6:$B$6,"&lt;&gt;")&lt;&gt;1,COUNTIFS('Vozidlá'!$A$6:$A$6,B99&amp;"",'Vozidlá'!$C$6:$C$6,"&lt;&gt;")&lt;&gt;1,COUNTIFS('Vozidlá'!$A$6:$A$6,B99&amp;"",'Vozidlá'!$D$6:$D$6,"&lt;&gt;")&lt;&gt;1,COUNTIFS('Vozidlá'!$A$6:$A$6,B99&amp;"",'Vozidlá'!$E$6:$E$6,"&lt;&gt;")&lt;&gt;1,COUNTIFS('Vozidlá'!$A$6:$A$6,B99&amp;"",'Vozidlá'!$K$6:$K$6,"&lt;&gt;")&lt;&gt;1,COUNTIFS('Vozidlá'!$A$6:$A$6,B99&amp;"",'Vozidlá'!$L$6:$L$6,"&lt;&gt;")&lt;&gt;1),"CHYBA",""))</f>
        <v/>
      </c>
      <c r="S99" s="14">
        <f>IF(V99=0,"",IF(N99="Podnikateľská",IF(H99="","",IF(OR(LEN(TRIM(SUBSTITUTE(SUBSTITUTE(H99,".",""),",","")))&lt;12,ISNUMBER(MATCH(TRIM(SUBSTITUTE(SUBSTITUTE(H99,".",""),",","")),'Zoznamy'!$G$2:$G$41,0))),"PREVERIŤ","")),IF(AND(N99="Súkromná",IFERROR(INDEX('Vozidlá'!$O$6:$O$6,MATCH(B99,'Vozidlá'!$A$6:$A$6,0))="áno",FALSE)),"PREVERIŤ","")))</f>
        <v/>
      </c>
      <c r="T99" s="14">
        <f>IF(OR(D99="",E99="",F99="",G99=""),"",IFERROR(IF(OR(F99+G99&lt;D99+E99,D99&lt;DATE(2027,1,1),D99&gt;=DATE(2028,1,1)),"CHYBA",""),"CHYBA"))</f>
        <v/>
      </c>
      <c r="U99" s="14">
        <f>IF(OR(V99=0,A99=""),"",IF(COUNTIFS($A$6:$A$1505,A99&amp;"",$B$6:$B$1505,B99&amp;"")&gt;1,"CHYBA",IF(X99="","",IF(X99=0,"",IFERROR(IF(INDEX($A$1:$A$1505,X99)="","",IF(A99=INDEX($A$1:$A$1505,X99)+1,"","PREVERIŤ")),"PREVERIŤ")))))</f>
        <v/>
      </c>
      <c r="V99" s="14">
        <f>IF(OR(A99&lt;&gt;"",B99&lt;&gt;"",C99&lt;&gt;"",D99&lt;&gt;"",E99&lt;&gt;"",F99&lt;&gt;"",G99&lt;&gt;"",H99&lt;&gt;"",I99&lt;&gt;"",J99&lt;&gt;"",K99&lt;&gt;"",L99&lt;&gt;"",N99&lt;&gt;"",O99&lt;&gt;""),1,0)</f>
        <v/>
      </c>
      <c r="W99" s="14">
        <f>IF(OR(V99=0,B99=""),"",COUNTIFS($B$6:B99,B99&amp;""))</f>
        <v/>
      </c>
      <c r="X99" s="14">
        <f>IF(OR(V99=0,B99=""),"",IF(W99=1,0,SUMIFS($Y$5:Y98,$B$5:B98,B99&amp;"",$W$5:W98,W99-1)))</f>
        <v/>
      </c>
      <c r="Y99" s="14">
        <f>IF(V99=0,"",ROW($A99))</f>
        <v/>
      </c>
    </row>
    <row r="100">
      <c r="A100" s="10" t="n"/>
      <c r="B100" s="10" t="n"/>
      <c r="C100" s="10" t="n"/>
      <c r="D100" s="12" t="n"/>
      <c r="E100" s="18" t="n"/>
      <c r="F100" s="12" t="n"/>
      <c r="G100" s="18" t="n"/>
      <c r="H100" s="10" t="n"/>
      <c r="I100" s="10" t="n"/>
      <c r="J100" s="10" t="n"/>
      <c r="K100" s="13" t="n"/>
      <c r="L100" s="13" t="n"/>
      <c r="M100" s="19">
        <f>IF(OR(K100="",L100=""),"",IF(AND(ISNUMBER(K100),ISNUMBER(L100)),L100-K100,"CHYBA"))</f>
        <v/>
      </c>
      <c r="N100" s="10" t="n"/>
      <c r="O100" s="10" t="n"/>
      <c r="P100" s="14">
        <f>IF(M100="","",IF(ISNUMBER(M100),IF(M100&lt;=0,"CHYBA",""),"CHYBA"))</f>
        <v/>
      </c>
      <c r="Q100" s="14">
        <f>IF(OR(V100=0,B100="",K100=""),"",IFERROR(IF(X100=0,IF(AND(COUNTIFS('Vozidlá'!$A$6:$A$6,B100&amp;"",'Vozidlá'!$L$6:$L$6,"&lt;&gt;")=1,ROUND(K100,1)=ROUND(INDEX('Vozidlá'!$L$6:$L$6,MATCH(B100,'Vozidlá'!$A$6:$A$6,0)),1)),"","CHYBA"),IF(AND(INDEX($L$1:$L$1505,X100)&lt;&gt;"",ROUND(K100,1)=ROUND(INDEX($L$1:$L$1505,X100),1)),"","CHYBA")),"CHYBA"))</f>
        <v/>
      </c>
      <c r="R100" s="14">
        <f>IF(V100=0,"",IF(OR(NOT(ISNUMBER(A100)),B100="",C100="",NOT(ISNUMBER(D100)),NOT(ISNUMBER(E100)),NOT(ISNUMBER(F100)),NOT(ISNUMBER(G100)),I100="",J100="",NOT(ISNUMBER(K100)),NOT(ISNUMBER(L100)),AND(N100&lt;&gt;"Podnikateľská",N100&lt;&gt;"Súkromná"),AND(N100="Podnikateľská",H100=""),COUNTIFS('Vodiči'!$C$6:$C$8,C100&amp;"")&lt;&gt;1,COUNTIFS('Vozidlá'!$A$6:$A$6,B100&amp;"",'Vozidlá'!$B$6:$B$6,"&lt;&gt;")&lt;&gt;1,COUNTIFS('Vozidlá'!$A$6:$A$6,B100&amp;"",'Vozidlá'!$C$6:$C$6,"&lt;&gt;")&lt;&gt;1,COUNTIFS('Vozidlá'!$A$6:$A$6,B100&amp;"",'Vozidlá'!$D$6:$D$6,"&lt;&gt;")&lt;&gt;1,COUNTIFS('Vozidlá'!$A$6:$A$6,B100&amp;"",'Vozidlá'!$E$6:$E$6,"&lt;&gt;")&lt;&gt;1,COUNTIFS('Vozidlá'!$A$6:$A$6,B100&amp;"",'Vozidlá'!$K$6:$K$6,"&lt;&gt;")&lt;&gt;1,COUNTIFS('Vozidlá'!$A$6:$A$6,B100&amp;"",'Vozidlá'!$L$6:$L$6,"&lt;&gt;")&lt;&gt;1),"CHYBA",""))</f>
        <v/>
      </c>
      <c r="S100" s="14">
        <f>IF(V100=0,"",IF(N100="Podnikateľská",IF(H100="","",IF(OR(LEN(TRIM(SUBSTITUTE(SUBSTITUTE(H100,".",""),",","")))&lt;12,ISNUMBER(MATCH(TRIM(SUBSTITUTE(SUBSTITUTE(H100,".",""),",","")),'Zoznamy'!$G$2:$G$41,0))),"PREVERIŤ","")),IF(AND(N100="Súkromná",IFERROR(INDEX('Vozidlá'!$O$6:$O$6,MATCH(B100,'Vozidlá'!$A$6:$A$6,0))="áno",FALSE)),"PREVERIŤ","")))</f>
        <v/>
      </c>
      <c r="T100" s="14">
        <f>IF(OR(D100="",E100="",F100="",G100=""),"",IFERROR(IF(OR(F100+G100&lt;D100+E100,D100&lt;DATE(2027,1,1),D100&gt;=DATE(2028,1,1)),"CHYBA",""),"CHYBA"))</f>
        <v/>
      </c>
      <c r="U100" s="14">
        <f>IF(OR(V100=0,A100=""),"",IF(COUNTIFS($A$6:$A$1505,A100&amp;"",$B$6:$B$1505,B100&amp;"")&gt;1,"CHYBA",IF(X100="","",IF(X100=0,"",IFERROR(IF(INDEX($A$1:$A$1505,X100)="","",IF(A100=INDEX($A$1:$A$1505,X100)+1,"","PREVERIŤ")),"PREVERIŤ")))))</f>
        <v/>
      </c>
      <c r="V100" s="14">
        <f>IF(OR(A100&lt;&gt;"",B100&lt;&gt;"",C100&lt;&gt;"",D100&lt;&gt;"",E100&lt;&gt;"",F100&lt;&gt;"",G100&lt;&gt;"",H100&lt;&gt;"",I100&lt;&gt;"",J100&lt;&gt;"",K100&lt;&gt;"",L100&lt;&gt;"",N100&lt;&gt;"",O100&lt;&gt;""),1,0)</f>
        <v/>
      </c>
      <c r="W100" s="14">
        <f>IF(OR(V100=0,B100=""),"",COUNTIFS($B$6:B100,B100&amp;""))</f>
        <v/>
      </c>
      <c r="X100" s="14">
        <f>IF(OR(V100=0,B100=""),"",IF(W100=1,0,SUMIFS($Y$5:Y99,$B$5:B99,B100&amp;"",$W$5:W99,W100-1)))</f>
        <v/>
      </c>
      <c r="Y100" s="14">
        <f>IF(V100=0,"",ROW($A100))</f>
        <v/>
      </c>
    </row>
    <row r="101">
      <c r="A101" s="10" t="n"/>
      <c r="B101" s="10" t="n"/>
      <c r="C101" s="10" t="n"/>
      <c r="D101" s="12" t="n"/>
      <c r="E101" s="18" t="n"/>
      <c r="F101" s="12" t="n"/>
      <c r="G101" s="18" t="n"/>
      <c r="H101" s="10" t="n"/>
      <c r="I101" s="10" t="n"/>
      <c r="J101" s="10" t="n"/>
      <c r="K101" s="13" t="n"/>
      <c r="L101" s="13" t="n"/>
      <c r="M101" s="19">
        <f>IF(OR(K101="",L101=""),"",IF(AND(ISNUMBER(K101),ISNUMBER(L101)),L101-K101,"CHYBA"))</f>
        <v/>
      </c>
      <c r="N101" s="10" t="n"/>
      <c r="O101" s="10" t="n"/>
      <c r="P101" s="14">
        <f>IF(M101="","",IF(ISNUMBER(M101),IF(M101&lt;=0,"CHYBA",""),"CHYBA"))</f>
        <v/>
      </c>
      <c r="Q101" s="14">
        <f>IF(OR(V101=0,B101="",K101=""),"",IFERROR(IF(X101=0,IF(AND(COUNTIFS('Vozidlá'!$A$6:$A$6,B101&amp;"",'Vozidlá'!$L$6:$L$6,"&lt;&gt;")=1,ROUND(K101,1)=ROUND(INDEX('Vozidlá'!$L$6:$L$6,MATCH(B101,'Vozidlá'!$A$6:$A$6,0)),1)),"","CHYBA"),IF(AND(INDEX($L$1:$L$1505,X101)&lt;&gt;"",ROUND(K101,1)=ROUND(INDEX($L$1:$L$1505,X101),1)),"","CHYBA")),"CHYBA"))</f>
        <v/>
      </c>
      <c r="R101" s="14">
        <f>IF(V101=0,"",IF(OR(NOT(ISNUMBER(A101)),B101="",C101="",NOT(ISNUMBER(D101)),NOT(ISNUMBER(E101)),NOT(ISNUMBER(F101)),NOT(ISNUMBER(G101)),I101="",J101="",NOT(ISNUMBER(K101)),NOT(ISNUMBER(L101)),AND(N101&lt;&gt;"Podnikateľská",N101&lt;&gt;"Súkromná"),AND(N101="Podnikateľská",H101=""),COUNTIFS('Vodiči'!$C$6:$C$8,C101&amp;"")&lt;&gt;1,COUNTIFS('Vozidlá'!$A$6:$A$6,B101&amp;"",'Vozidlá'!$B$6:$B$6,"&lt;&gt;")&lt;&gt;1,COUNTIFS('Vozidlá'!$A$6:$A$6,B101&amp;"",'Vozidlá'!$C$6:$C$6,"&lt;&gt;")&lt;&gt;1,COUNTIFS('Vozidlá'!$A$6:$A$6,B101&amp;"",'Vozidlá'!$D$6:$D$6,"&lt;&gt;")&lt;&gt;1,COUNTIFS('Vozidlá'!$A$6:$A$6,B101&amp;"",'Vozidlá'!$E$6:$E$6,"&lt;&gt;")&lt;&gt;1,COUNTIFS('Vozidlá'!$A$6:$A$6,B101&amp;"",'Vozidlá'!$K$6:$K$6,"&lt;&gt;")&lt;&gt;1,COUNTIFS('Vozidlá'!$A$6:$A$6,B101&amp;"",'Vozidlá'!$L$6:$L$6,"&lt;&gt;")&lt;&gt;1),"CHYBA",""))</f>
        <v/>
      </c>
      <c r="S101" s="14">
        <f>IF(V101=0,"",IF(N101="Podnikateľská",IF(H101="","",IF(OR(LEN(TRIM(SUBSTITUTE(SUBSTITUTE(H101,".",""),",","")))&lt;12,ISNUMBER(MATCH(TRIM(SUBSTITUTE(SUBSTITUTE(H101,".",""),",","")),'Zoznamy'!$G$2:$G$41,0))),"PREVERIŤ","")),IF(AND(N101="Súkromná",IFERROR(INDEX('Vozidlá'!$O$6:$O$6,MATCH(B101,'Vozidlá'!$A$6:$A$6,0))="áno",FALSE)),"PREVERIŤ","")))</f>
        <v/>
      </c>
      <c r="T101" s="14">
        <f>IF(OR(D101="",E101="",F101="",G101=""),"",IFERROR(IF(OR(F101+G101&lt;D101+E101,D101&lt;DATE(2027,1,1),D101&gt;=DATE(2028,1,1)),"CHYBA",""),"CHYBA"))</f>
        <v/>
      </c>
      <c r="U101" s="14">
        <f>IF(OR(V101=0,A101=""),"",IF(COUNTIFS($A$6:$A$1505,A101&amp;"",$B$6:$B$1505,B101&amp;"")&gt;1,"CHYBA",IF(X101="","",IF(X101=0,"",IFERROR(IF(INDEX($A$1:$A$1505,X101)="","",IF(A101=INDEX($A$1:$A$1505,X101)+1,"","PREVERIŤ")),"PREVERIŤ")))))</f>
        <v/>
      </c>
      <c r="V101" s="14">
        <f>IF(OR(A101&lt;&gt;"",B101&lt;&gt;"",C101&lt;&gt;"",D101&lt;&gt;"",E101&lt;&gt;"",F101&lt;&gt;"",G101&lt;&gt;"",H101&lt;&gt;"",I101&lt;&gt;"",J101&lt;&gt;"",K101&lt;&gt;"",L101&lt;&gt;"",N101&lt;&gt;"",O101&lt;&gt;""),1,0)</f>
        <v/>
      </c>
      <c r="W101" s="14">
        <f>IF(OR(V101=0,B101=""),"",COUNTIFS($B$6:B101,B101&amp;""))</f>
        <v/>
      </c>
      <c r="X101" s="14">
        <f>IF(OR(V101=0,B101=""),"",IF(W101=1,0,SUMIFS($Y$5:Y100,$B$5:B100,B101&amp;"",$W$5:W100,W101-1)))</f>
        <v/>
      </c>
      <c r="Y101" s="14">
        <f>IF(V101=0,"",ROW($A101))</f>
        <v/>
      </c>
    </row>
    <row r="102">
      <c r="A102" s="10" t="n"/>
      <c r="B102" s="10" t="n"/>
      <c r="C102" s="10" t="n"/>
      <c r="D102" s="12" t="n"/>
      <c r="E102" s="18" t="n"/>
      <c r="F102" s="12" t="n"/>
      <c r="G102" s="18" t="n"/>
      <c r="H102" s="10" t="n"/>
      <c r="I102" s="10" t="n"/>
      <c r="J102" s="10" t="n"/>
      <c r="K102" s="13" t="n"/>
      <c r="L102" s="13" t="n"/>
      <c r="M102" s="19">
        <f>IF(OR(K102="",L102=""),"",IF(AND(ISNUMBER(K102),ISNUMBER(L102)),L102-K102,"CHYBA"))</f>
        <v/>
      </c>
      <c r="N102" s="10" t="n"/>
      <c r="O102" s="10" t="n"/>
      <c r="P102" s="14">
        <f>IF(M102="","",IF(ISNUMBER(M102),IF(M102&lt;=0,"CHYBA",""),"CHYBA"))</f>
        <v/>
      </c>
      <c r="Q102" s="14">
        <f>IF(OR(V102=0,B102="",K102=""),"",IFERROR(IF(X102=0,IF(AND(COUNTIFS('Vozidlá'!$A$6:$A$6,B102&amp;"",'Vozidlá'!$L$6:$L$6,"&lt;&gt;")=1,ROUND(K102,1)=ROUND(INDEX('Vozidlá'!$L$6:$L$6,MATCH(B102,'Vozidlá'!$A$6:$A$6,0)),1)),"","CHYBA"),IF(AND(INDEX($L$1:$L$1505,X102)&lt;&gt;"",ROUND(K102,1)=ROUND(INDEX($L$1:$L$1505,X102),1)),"","CHYBA")),"CHYBA"))</f>
        <v/>
      </c>
      <c r="R102" s="14">
        <f>IF(V102=0,"",IF(OR(NOT(ISNUMBER(A102)),B102="",C102="",NOT(ISNUMBER(D102)),NOT(ISNUMBER(E102)),NOT(ISNUMBER(F102)),NOT(ISNUMBER(G102)),I102="",J102="",NOT(ISNUMBER(K102)),NOT(ISNUMBER(L102)),AND(N102&lt;&gt;"Podnikateľská",N102&lt;&gt;"Súkromná"),AND(N102="Podnikateľská",H102=""),COUNTIFS('Vodiči'!$C$6:$C$8,C102&amp;"")&lt;&gt;1,COUNTIFS('Vozidlá'!$A$6:$A$6,B102&amp;"",'Vozidlá'!$B$6:$B$6,"&lt;&gt;")&lt;&gt;1,COUNTIFS('Vozidlá'!$A$6:$A$6,B102&amp;"",'Vozidlá'!$C$6:$C$6,"&lt;&gt;")&lt;&gt;1,COUNTIFS('Vozidlá'!$A$6:$A$6,B102&amp;"",'Vozidlá'!$D$6:$D$6,"&lt;&gt;")&lt;&gt;1,COUNTIFS('Vozidlá'!$A$6:$A$6,B102&amp;"",'Vozidlá'!$E$6:$E$6,"&lt;&gt;")&lt;&gt;1,COUNTIFS('Vozidlá'!$A$6:$A$6,B102&amp;"",'Vozidlá'!$K$6:$K$6,"&lt;&gt;")&lt;&gt;1,COUNTIFS('Vozidlá'!$A$6:$A$6,B102&amp;"",'Vozidlá'!$L$6:$L$6,"&lt;&gt;")&lt;&gt;1),"CHYBA",""))</f>
        <v/>
      </c>
      <c r="S102" s="14">
        <f>IF(V102=0,"",IF(N102="Podnikateľská",IF(H102="","",IF(OR(LEN(TRIM(SUBSTITUTE(SUBSTITUTE(H102,".",""),",","")))&lt;12,ISNUMBER(MATCH(TRIM(SUBSTITUTE(SUBSTITUTE(H102,".",""),",","")),'Zoznamy'!$G$2:$G$41,0))),"PREVERIŤ","")),IF(AND(N102="Súkromná",IFERROR(INDEX('Vozidlá'!$O$6:$O$6,MATCH(B102,'Vozidlá'!$A$6:$A$6,0))="áno",FALSE)),"PREVERIŤ","")))</f>
        <v/>
      </c>
      <c r="T102" s="14">
        <f>IF(OR(D102="",E102="",F102="",G102=""),"",IFERROR(IF(OR(F102+G102&lt;D102+E102,D102&lt;DATE(2027,1,1),D102&gt;=DATE(2028,1,1)),"CHYBA",""),"CHYBA"))</f>
        <v/>
      </c>
      <c r="U102" s="14">
        <f>IF(OR(V102=0,A102=""),"",IF(COUNTIFS($A$6:$A$1505,A102&amp;"",$B$6:$B$1505,B102&amp;"")&gt;1,"CHYBA",IF(X102="","",IF(X102=0,"",IFERROR(IF(INDEX($A$1:$A$1505,X102)="","",IF(A102=INDEX($A$1:$A$1505,X102)+1,"","PREVERIŤ")),"PREVERIŤ")))))</f>
        <v/>
      </c>
      <c r="V102" s="14">
        <f>IF(OR(A102&lt;&gt;"",B102&lt;&gt;"",C102&lt;&gt;"",D102&lt;&gt;"",E102&lt;&gt;"",F102&lt;&gt;"",G102&lt;&gt;"",H102&lt;&gt;"",I102&lt;&gt;"",J102&lt;&gt;"",K102&lt;&gt;"",L102&lt;&gt;"",N102&lt;&gt;"",O102&lt;&gt;""),1,0)</f>
        <v/>
      </c>
      <c r="W102" s="14">
        <f>IF(OR(V102=0,B102=""),"",COUNTIFS($B$6:B102,B102&amp;""))</f>
        <v/>
      </c>
      <c r="X102" s="14">
        <f>IF(OR(V102=0,B102=""),"",IF(W102=1,0,SUMIFS($Y$5:Y101,$B$5:B101,B102&amp;"",$W$5:W101,W102-1)))</f>
        <v/>
      </c>
      <c r="Y102" s="14">
        <f>IF(V102=0,"",ROW($A102))</f>
        <v/>
      </c>
    </row>
    <row r="103">
      <c r="A103" s="10" t="n"/>
      <c r="B103" s="10" t="n"/>
      <c r="C103" s="10" t="n"/>
      <c r="D103" s="12" t="n"/>
      <c r="E103" s="18" t="n"/>
      <c r="F103" s="12" t="n"/>
      <c r="G103" s="18" t="n"/>
      <c r="H103" s="10" t="n"/>
      <c r="I103" s="10" t="n"/>
      <c r="J103" s="10" t="n"/>
      <c r="K103" s="13" t="n"/>
      <c r="L103" s="13" t="n"/>
      <c r="M103" s="19">
        <f>IF(OR(K103="",L103=""),"",IF(AND(ISNUMBER(K103),ISNUMBER(L103)),L103-K103,"CHYBA"))</f>
        <v/>
      </c>
      <c r="N103" s="10" t="n"/>
      <c r="O103" s="10" t="n"/>
      <c r="P103" s="14">
        <f>IF(M103="","",IF(ISNUMBER(M103),IF(M103&lt;=0,"CHYBA",""),"CHYBA"))</f>
        <v/>
      </c>
      <c r="Q103" s="14">
        <f>IF(OR(V103=0,B103="",K103=""),"",IFERROR(IF(X103=0,IF(AND(COUNTIFS('Vozidlá'!$A$6:$A$6,B103&amp;"",'Vozidlá'!$L$6:$L$6,"&lt;&gt;")=1,ROUND(K103,1)=ROUND(INDEX('Vozidlá'!$L$6:$L$6,MATCH(B103,'Vozidlá'!$A$6:$A$6,0)),1)),"","CHYBA"),IF(AND(INDEX($L$1:$L$1505,X103)&lt;&gt;"",ROUND(K103,1)=ROUND(INDEX($L$1:$L$1505,X103),1)),"","CHYBA")),"CHYBA"))</f>
        <v/>
      </c>
      <c r="R103" s="14">
        <f>IF(V103=0,"",IF(OR(NOT(ISNUMBER(A103)),B103="",C103="",NOT(ISNUMBER(D103)),NOT(ISNUMBER(E103)),NOT(ISNUMBER(F103)),NOT(ISNUMBER(G103)),I103="",J103="",NOT(ISNUMBER(K103)),NOT(ISNUMBER(L103)),AND(N103&lt;&gt;"Podnikateľská",N103&lt;&gt;"Súkromná"),AND(N103="Podnikateľská",H103=""),COUNTIFS('Vodiči'!$C$6:$C$8,C103&amp;"")&lt;&gt;1,COUNTIFS('Vozidlá'!$A$6:$A$6,B103&amp;"",'Vozidlá'!$B$6:$B$6,"&lt;&gt;")&lt;&gt;1,COUNTIFS('Vozidlá'!$A$6:$A$6,B103&amp;"",'Vozidlá'!$C$6:$C$6,"&lt;&gt;")&lt;&gt;1,COUNTIFS('Vozidlá'!$A$6:$A$6,B103&amp;"",'Vozidlá'!$D$6:$D$6,"&lt;&gt;")&lt;&gt;1,COUNTIFS('Vozidlá'!$A$6:$A$6,B103&amp;"",'Vozidlá'!$E$6:$E$6,"&lt;&gt;")&lt;&gt;1,COUNTIFS('Vozidlá'!$A$6:$A$6,B103&amp;"",'Vozidlá'!$K$6:$K$6,"&lt;&gt;")&lt;&gt;1,COUNTIFS('Vozidlá'!$A$6:$A$6,B103&amp;"",'Vozidlá'!$L$6:$L$6,"&lt;&gt;")&lt;&gt;1),"CHYBA",""))</f>
        <v/>
      </c>
      <c r="S103" s="14">
        <f>IF(V103=0,"",IF(N103="Podnikateľská",IF(H103="","",IF(OR(LEN(TRIM(SUBSTITUTE(SUBSTITUTE(H103,".",""),",","")))&lt;12,ISNUMBER(MATCH(TRIM(SUBSTITUTE(SUBSTITUTE(H103,".",""),",","")),'Zoznamy'!$G$2:$G$41,0))),"PREVERIŤ","")),IF(AND(N103="Súkromná",IFERROR(INDEX('Vozidlá'!$O$6:$O$6,MATCH(B103,'Vozidlá'!$A$6:$A$6,0))="áno",FALSE)),"PREVERIŤ","")))</f>
        <v/>
      </c>
      <c r="T103" s="14">
        <f>IF(OR(D103="",E103="",F103="",G103=""),"",IFERROR(IF(OR(F103+G103&lt;D103+E103,D103&lt;DATE(2027,1,1),D103&gt;=DATE(2028,1,1)),"CHYBA",""),"CHYBA"))</f>
        <v/>
      </c>
      <c r="U103" s="14">
        <f>IF(OR(V103=0,A103=""),"",IF(COUNTIFS($A$6:$A$1505,A103&amp;"",$B$6:$B$1505,B103&amp;"")&gt;1,"CHYBA",IF(X103="","",IF(X103=0,"",IFERROR(IF(INDEX($A$1:$A$1505,X103)="","",IF(A103=INDEX($A$1:$A$1505,X103)+1,"","PREVERIŤ")),"PREVERIŤ")))))</f>
        <v/>
      </c>
      <c r="V103" s="14">
        <f>IF(OR(A103&lt;&gt;"",B103&lt;&gt;"",C103&lt;&gt;"",D103&lt;&gt;"",E103&lt;&gt;"",F103&lt;&gt;"",G103&lt;&gt;"",H103&lt;&gt;"",I103&lt;&gt;"",J103&lt;&gt;"",K103&lt;&gt;"",L103&lt;&gt;"",N103&lt;&gt;"",O103&lt;&gt;""),1,0)</f>
        <v/>
      </c>
      <c r="W103" s="14">
        <f>IF(OR(V103=0,B103=""),"",COUNTIFS($B$6:B103,B103&amp;""))</f>
        <v/>
      </c>
      <c r="X103" s="14">
        <f>IF(OR(V103=0,B103=""),"",IF(W103=1,0,SUMIFS($Y$5:Y102,$B$5:B102,B103&amp;"",$W$5:W102,W103-1)))</f>
        <v/>
      </c>
      <c r="Y103" s="14">
        <f>IF(V103=0,"",ROW($A103))</f>
        <v/>
      </c>
    </row>
    <row r="104">
      <c r="A104" s="10" t="n"/>
      <c r="B104" s="10" t="n"/>
      <c r="C104" s="10" t="n"/>
      <c r="D104" s="12" t="n"/>
      <c r="E104" s="18" t="n"/>
      <c r="F104" s="12" t="n"/>
      <c r="G104" s="18" t="n"/>
      <c r="H104" s="10" t="n"/>
      <c r="I104" s="10" t="n"/>
      <c r="J104" s="10" t="n"/>
      <c r="K104" s="13" t="n"/>
      <c r="L104" s="13" t="n"/>
      <c r="M104" s="19">
        <f>IF(OR(K104="",L104=""),"",IF(AND(ISNUMBER(K104),ISNUMBER(L104)),L104-K104,"CHYBA"))</f>
        <v/>
      </c>
      <c r="N104" s="10" t="n"/>
      <c r="O104" s="10" t="n"/>
      <c r="P104" s="14">
        <f>IF(M104="","",IF(ISNUMBER(M104),IF(M104&lt;=0,"CHYBA",""),"CHYBA"))</f>
        <v/>
      </c>
      <c r="Q104" s="14">
        <f>IF(OR(V104=0,B104="",K104=""),"",IFERROR(IF(X104=0,IF(AND(COUNTIFS('Vozidlá'!$A$6:$A$6,B104&amp;"",'Vozidlá'!$L$6:$L$6,"&lt;&gt;")=1,ROUND(K104,1)=ROUND(INDEX('Vozidlá'!$L$6:$L$6,MATCH(B104,'Vozidlá'!$A$6:$A$6,0)),1)),"","CHYBA"),IF(AND(INDEX($L$1:$L$1505,X104)&lt;&gt;"",ROUND(K104,1)=ROUND(INDEX($L$1:$L$1505,X104),1)),"","CHYBA")),"CHYBA"))</f>
        <v/>
      </c>
      <c r="R104" s="14">
        <f>IF(V104=0,"",IF(OR(NOT(ISNUMBER(A104)),B104="",C104="",NOT(ISNUMBER(D104)),NOT(ISNUMBER(E104)),NOT(ISNUMBER(F104)),NOT(ISNUMBER(G104)),I104="",J104="",NOT(ISNUMBER(K104)),NOT(ISNUMBER(L104)),AND(N104&lt;&gt;"Podnikateľská",N104&lt;&gt;"Súkromná"),AND(N104="Podnikateľská",H104=""),COUNTIFS('Vodiči'!$C$6:$C$8,C104&amp;"")&lt;&gt;1,COUNTIFS('Vozidlá'!$A$6:$A$6,B104&amp;"",'Vozidlá'!$B$6:$B$6,"&lt;&gt;")&lt;&gt;1,COUNTIFS('Vozidlá'!$A$6:$A$6,B104&amp;"",'Vozidlá'!$C$6:$C$6,"&lt;&gt;")&lt;&gt;1,COUNTIFS('Vozidlá'!$A$6:$A$6,B104&amp;"",'Vozidlá'!$D$6:$D$6,"&lt;&gt;")&lt;&gt;1,COUNTIFS('Vozidlá'!$A$6:$A$6,B104&amp;"",'Vozidlá'!$E$6:$E$6,"&lt;&gt;")&lt;&gt;1,COUNTIFS('Vozidlá'!$A$6:$A$6,B104&amp;"",'Vozidlá'!$K$6:$K$6,"&lt;&gt;")&lt;&gt;1,COUNTIFS('Vozidlá'!$A$6:$A$6,B104&amp;"",'Vozidlá'!$L$6:$L$6,"&lt;&gt;")&lt;&gt;1),"CHYBA",""))</f>
        <v/>
      </c>
      <c r="S104" s="14">
        <f>IF(V104=0,"",IF(N104="Podnikateľská",IF(H104="","",IF(OR(LEN(TRIM(SUBSTITUTE(SUBSTITUTE(H104,".",""),",","")))&lt;12,ISNUMBER(MATCH(TRIM(SUBSTITUTE(SUBSTITUTE(H104,".",""),",","")),'Zoznamy'!$G$2:$G$41,0))),"PREVERIŤ","")),IF(AND(N104="Súkromná",IFERROR(INDEX('Vozidlá'!$O$6:$O$6,MATCH(B104,'Vozidlá'!$A$6:$A$6,0))="áno",FALSE)),"PREVERIŤ","")))</f>
        <v/>
      </c>
      <c r="T104" s="14">
        <f>IF(OR(D104="",E104="",F104="",G104=""),"",IFERROR(IF(OR(F104+G104&lt;D104+E104,D104&lt;DATE(2027,1,1),D104&gt;=DATE(2028,1,1)),"CHYBA",""),"CHYBA"))</f>
        <v/>
      </c>
      <c r="U104" s="14">
        <f>IF(OR(V104=0,A104=""),"",IF(COUNTIFS($A$6:$A$1505,A104&amp;"",$B$6:$B$1505,B104&amp;"")&gt;1,"CHYBA",IF(X104="","",IF(X104=0,"",IFERROR(IF(INDEX($A$1:$A$1505,X104)="","",IF(A104=INDEX($A$1:$A$1505,X104)+1,"","PREVERIŤ")),"PREVERIŤ")))))</f>
        <v/>
      </c>
      <c r="V104" s="14">
        <f>IF(OR(A104&lt;&gt;"",B104&lt;&gt;"",C104&lt;&gt;"",D104&lt;&gt;"",E104&lt;&gt;"",F104&lt;&gt;"",G104&lt;&gt;"",H104&lt;&gt;"",I104&lt;&gt;"",J104&lt;&gt;"",K104&lt;&gt;"",L104&lt;&gt;"",N104&lt;&gt;"",O104&lt;&gt;""),1,0)</f>
        <v/>
      </c>
      <c r="W104" s="14">
        <f>IF(OR(V104=0,B104=""),"",COUNTIFS($B$6:B104,B104&amp;""))</f>
        <v/>
      </c>
      <c r="X104" s="14">
        <f>IF(OR(V104=0,B104=""),"",IF(W104=1,0,SUMIFS($Y$5:Y103,$B$5:B103,B104&amp;"",$W$5:W103,W104-1)))</f>
        <v/>
      </c>
      <c r="Y104" s="14">
        <f>IF(V104=0,"",ROW($A104))</f>
        <v/>
      </c>
    </row>
    <row r="105">
      <c r="A105" s="10" t="n"/>
      <c r="B105" s="10" t="n"/>
      <c r="C105" s="10" t="n"/>
      <c r="D105" s="12" t="n"/>
      <c r="E105" s="18" t="n"/>
      <c r="F105" s="12" t="n"/>
      <c r="G105" s="18" t="n"/>
      <c r="H105" s="10" t="n"/>
      <c r="I105" s="10" t="n"/>
      <c r="J105" s="10" t="n"/>
      <c r="K105" s="13" t="n"/>
      <c r="L105" s="13" t="n"/>
      <c r="M105" s="19">
        <f>IF(OR(K105="",L105=""),"",IF(AND(ISNUMBER(K105),ISNUMBER(L105)),L105-K105,"CHYBA"))</f>
        <v/>
      </c>
      <c r="N105" s="10" t="n"/>
      <c r="O105" s="10" t="n"/>
      <c r="P105" s="14">
        <f>IF(M105="","",IF(ISNUMBER(M105),IF(M105&lt;=0,"CHYBA",""),"CHYBA"))</f>
        <v/>
      </c>
      <c r="Q105" s="14">
        <f>IF(OR(V105=0,B105="",K105=""),"",IFERROR(IF(X105=0,IF(AND(COUNTIFS('Vozidlá'!$A$6:$A$6,B105&amp;"",'Vozidlá'!$L$6:$L$6,"&lt;&gt;")=1,ROUND(K105,1)=ROUND(INDEX('Vozidlá'!$L$6:$L$6,MATCH(B105,'Vozidlá'!$A$6:$A$6,0)),1)),"","CHYBA"),IF(AND(INDEX($L$1:$L$1505,X105)&lt;&gt;"",ROUND(K105,1)=ROUND(INDEX($L$1:$L$1505,X105),1)),"","CHYBA")),"CHYBA"))</f>
        <v/>
      </c>
      <c r="R105" s="14">
        <f>IF(V105=0,"",IF(OR(NOT(ISNUMBER(A105)),B105="",C105="",NOT(ISNUMBER(D105)),NOT(ISNUMBER(E105)),NOT(ISNUMBER(F105)),NOT(ISNUMBER(G105)),I105="",J105="",NOT(ISNUMBER(K105)),NOT(ISNUMBER(L105)),AND(N105&lt;&gt;"Podnikateľská",N105&lt;&gt;"Súkromná"),AND(N105="Podnikateľská",H105=""),COUNTIFS('Vodiči'!$C$6:$C$8,C105&amp;"")&lt;&gt;1,COUNTIFS('Vozidlá'!$A$6:$A$6,B105&amp;"",'Vozidlá'!$B$6:$B$6,"&lt;&gt;")&lt;&gt;1,COUNTIFS('Vozidlá'!$A$6:$A$6,B105&amp;"",'Vozidlá'!$C$6:$C$6,"&lt;&gt;")&lt;&gt;1,COUNTIFS('Vozidlá'!$A$6:$A$6,B105&amp;"",'Vozidlá'!$D$6:$D$6,"&lt;&gt;")&lt;&gt;1,COUNTIFS('Vozidlá'!$A$6:$A$6,B105&amp;"",'Vozidlá'!$E$6:$E$6,"&lt;&gt;")&lt;&gt;1,COUNTIFS('Vozidlá'!$A$6:$A$6,B105&amp;"",'Vozidlá'!$K$6:$K$6,"&lt;&gt;")&lt;&gt;1,COUNTIFS('Vozidlá'!$A$6:$A$6,B105&amp;"",'Vozidlá'!$L$6:$L$6,"&lt;&gt;")&lt;&gt;1),"CHYBA",""))</f>
        <v/>
      </c>
      <c r="S105" s="14">
        <f>IF(V105=0,"",IF(N105="Podnikateľská",IF(H105="","",IF(OR(LEN(TRIM(SUBSTITUTE(SUBSTITUTE(H105,".",""),",","")))&lt;12,ISNUMBER(MATCH(TRIM(SUBSTITUTE(SUBSTITUTE(H105,".",""),",","")),'Zoznamy'!$G$2:$G$41,0))),"PREVERIŤ","")),IF(AND(N105="Súkromná",IFERROR(INDEX('Vozidlá'!$O$6:$O$6,MATCH(B105,'Vozidlá'!$A$6:$A$6,0))="áno",FALSE)),"PREVERIŤ","")))</f>
        <v/>
      </c>
      <c r="T105" s="14">
        <f>IF(OR(D105="",E105="",F105="",G105=""),"",IFERROR(IF(OR(F105+G105&lt;D105+E105,D105&lt;DATE(2027,1,1),D105&gt;=DATE(2028,1,1)),"CHYBA",""),"CHYBA"))</f>
        <v/>
      </c>
      <c r="U105" s="14">
        <f>IF(OR(V105=0,A105=""),"",IF(COUNTIFS($A$6:$A$1505,A105&amp;"",$B$6:$B$1505,B105&amp;"")&gt;1,"CHYBA",IF(X105="","",IF(X105=0,"",IFERROR(IF(INDEX($A$1:$A$1505,X105)="","",IF(A105=INDEX($A$1:$A$1505,X105)+1,"","PREVERIŤ")),"PREVERIŤ")))))</f>
        <v/>
      </c>
      <c r="V105" s="14">
        <f>IF(OR(A105&lt;&gt;"",B105&lt;&gt;"",C105&lt;&gt;"",D105&lt;&gt;"",E105&lt;&gt;"",F105&lt;&gt;"",G105&lt;&gt;"",H105&lt;&gt;"",I105&lt;&gt;"",J105&lt;&gt;"",K105&lt;&gt;"",L105&lt;&gt;"",N105&lt;&gt;"",O105&lt;&gt;""),1,0)</f>
        <v/>
      </c>
      <c r="W105" s="14">
        <f>IF(OR(V105=0,B105=""),"",COUNTIFS($B$6:B105,B105&amp;""))</f>
        <v/>
      </c>
      <c r="X105" s="14">
        <f>IF(OR(V105=0,B105=""),"",IF(W105=1,0,SUMIFS($Y$5:Y104,$B$5:B104,B105&amp;"",$W$5:W104,W105-1)))</f>
        <v/>
      </c>
      <c r="Y105" s="14">
        <f>IF(V105=0,"",ROW($A105))</f>
        <v/>
      </c>
    </row>
    <row r="106">
      <c r="A106" s="10" t="n"/>
      <c r="B106" s="10" t="n"/>
      <c r="C106" s="10" t="n"/>
      <c r="D106" s="12" t="n"/>
      <c r="E106" s="18" t="n"/>
      <c r="F106" s="12" t="n"/>
      <c r="G106" s="18" t="n"/>
      <c r="H106" s="10" t="n"/>
      <c r="I106" s="10" t="n"/>
      <c r="J106" s="10" t="n"/>
      <c r="K106" s="13" t="n"/>
      <c r="L106" s="13" t="n"/>
      <c r="M106" s="19">
        <f>IF(OR(K106="",L106=""),"",IF(AND(ISNUMBER(K106),ISNUMBER(L106)),L106-K106,"CHYBA"))</f>
        <v/>
      </c>
      <c r="N106" s="10" t="n"/>
      <c r="O106" s="10" t="n"/>
      <c r="P106" s="14">
        <f>IF(M106="","",IF(ISNUMBER(M106),IF(M106&lt;=0,"CHYBA",""),"CHYBA"))</f>
        <v/>
      </c>
      <c r="Q106" s="14">
        <f>IF(OR(V106=0,B106="",K106=""),"",IFERROR(IF(X106=0,IF(AND(COUNTIFS('Vozidlá'!$A$6:$A$6,B106&amp;"",'Vozidlá'!$L$6:$L$6,"&lt;&gt;")=1,ROUND(K106,1)=ROUND(INDEX('Vozidlá'!$L$6:$L$6,MATCH(B106,'Vozidlá'!$A$6:$A$6,0)),1)),"","CHYBA"),IF(AND(INDEX($L$1:$L$1505,X106)&lt;&gt;"",ROUND(K106,1)=ROUND(INDEX($L$1:$L$1505,X106),1)),"","CHYBA")),"CHYBA"))</f>
        <v/>
      </c>
      <c r="R106" s="14">
        <f>IF(V106=0,"",IF(OR(NOT(ISNUMBER(A106)),B106="",C106="",NOT(ISNUMBER(D106)),NOT(ISNUMBER(E106)),NOT(ISNUMBER(F106)),NOT(ISNUMBER(G106)),I106="",J106="",NOT(ISNUMBER(K106)),NOT(ISNUMBER(L106)),AND(N106&lt;&gt;"Podnikateľská",N106&lt;&gt;"Súkromná"),AND(N106="Podnikateľská",H106=""),COUNTIFS('Vodiči'!$C$6:$C$8,C106&amp;"")&lt;&gt;1,COUNTIFS('Vozidlá'!$A$6:$A$6,B106&amp;"",'Vozidlá'!$B$6:$B$6,"&lt;&gt;")&lt;&gt;1,COUNTIFS('Vozidlá'!$A$6:$A$6,B106&amp;"",'Vozidlá'!$C$6:$C$6,"&lt;&gt;")&lt;&gt;1,COUNTIFS('Vozidlá'!$A$6:$A$6,B106&amp;"",'Vozidlá'!$D$6:$D$6,"&lt;&gt;")&lt;&gt;1,COUNTIFS('Vozidlá'!$A$6:$A$6,B106&amp;"",'Vozidlá'!$E$6:$E$6,"&lt;&gt;")&lt;&gt;1,COUNTIFS('Vozidlá'!$A$6:$A$6,B106&amp;"",'Vozidlá'!$K$6:$K$6,"&lt;&gt;")&lt;&gt;1,COUNTIFS('Vozidlá'!$A$6:$A$6,B106&amp;"",'Vozidlá'!$L$6:$L$6,"&lt;&gt;")&lt;&gt;1),"CHYBA",""))</f>
        <v/>
      </c>
      <c r="S106" s="14">
        <f>IF(V106=0,"",IF(N106="Podnikateľská",IF(H106="","",IF(OR(LEN(TRIM(SUBSTITUTE(SUBSTITUTE(H106,".",""),",","")))&lt;12,ISNUMBER(MATCH(TRIM(SUBSTITUTE(SUBSTITUTE(H106,".",""),",","")),'Zoznamy'!$G$2:$G$41,0))),"PREVERIŤ","")),IF(AND(N106="Súkromná",IFERROR(INDEX('Vozidlá'!$O$6:$O$6,MATCH(B106,'Vozidlá'!$A$6:$A$6,0))="áno",FALSE)),"PREVERIŤ","")))</f>
        <v/>
      </c>
      <c r="T106" s="14">
        <f>IF(OR(D106="",E106="",F106="",G106=""),"",IFERROR(IF(OR(F106+G106&lt;D106+E106,D106&lt;DATE(2027,1,1),D106&gt;=DATE(2028,1,1)),"CHYBA",""),"CHYBA"))</f>
        <v/>
      </c>
      <c r="U106" s="14">
        <f>IF(OR(V106=0,A106=""),"",IF(COUNTIFS($A$6:$A$1505,A106&amp;"",$B$6:$B$1505,B106&amp;"")&gt;1,"CHYBA",IF(X106="","",IF(X106=0,"",IFERROR(IF(INDEX($A$1:$A$1505,X106)="","",IF(A106=INDEX($A$1:$A$1505,X106)+1,"","PREVERIŤ")),"PREVERIŤ")))))</f>
        <v/>
      </c>
      <c r="V106" s="14">
        <f>IF(OR(A106&lt;&gt;"",B106&lt;&gt;"",C106&lt;&gt;"",D106&lt;&gt;"",E106&lt;&gt;"",F106&lt;&gt;"",G106&lt;&gt;"",H106&lt;&gt;"",I106&lt;&gt;"",J106&lt;&gt;"",K106&lt;&gt;"",L106&lt;&gt;"",N106&lt;&gt;"",O106&lt;&gt;""),1,0)</f>
        <v/>
      </c>
      <c r="W106" s="14">
        <f>IF(OR(V106=0,B106=""),"",COUNTIFS($B$6:B106,B106&amp;""))</f>
        <v/>
      </c>
      <c r="X106" s="14">
        <f>IF(OR(V106=0,B106=""),"",IF(W106=1,0,SUMIFS($Y$5:Y105,$B$5:B105,B106&amp;"",$W$5:W105,W106-1)))</f>
        <v/>
      </c>
      <c r="Y106" s="14">
        <f>IF(V106=0,"",ROW($A106))</f>
        <v/>
      </c>
    </row>
    <row r="107">
      <c r="A107" s="10" t="n"/>
      <c r="B107" s="10" t="n"/>
      <c r="C107" s="10" t="n"/>
      <c r="D107" s="12" t="n"/>
      <c r="E107" s="18" t="n"/>
      <c r="F107" s="12" t="n"/>
      <c r="G107" s="18" t="n"/>
      <c r="H107" s="10" t="n"/>
      <c r="I107" s="10" t="n"/>
      <c r="J107" s="10" t="n"/>
      <c r="K107" s="13" t="n"/>
      <c r="L107" s="13" t="n"/>
      <c r="M107" s="19">
        <f>IF(OR(K107="",L107=""),"",IF(AND(ISNUMBER(K107),ISNUMBER(L107)),L107-K107,"CHYBA"))</f>
        <v/>
      </c>
      <c r="N107" s="10" t="n"/>
      <c r="O107" s="10" t="n"/>
      <c r="P107" s="14">
        <f>IF(M107="","",IF(ISNUMBER(M107),IF(M107&lt;=0,"CHYBA",""),"CHYBA"))</f>
        <v/>
      </c>
      <c r="Q107" s="14">
        <f>IF(OR(V107=0,B107="",K107=""),"",IFERROR(IF(X107=0,IF(AND(COUNTIFS('Vozidlá'!$A$6:$A$6,B107&amp;"",'Vozidlá'!$L$6:$L$6,"&lt;&gt;")=1,ROUND(K107,1)=ROUND(INDEX('Vozidlá'!$L$6:$L$6,MATCH(B107,'Vozidlá'!$A$6:$A$6,0)),1)),"","CHYBA"),IF(AND(INDEX($L$1:$L$1505,X107)&lt;&gt;"",ROUND(K107,1)=ROUND(INDEX($L$1:$L$1505,X107),1)),"","CHYBA")),"CHYBA"))</f>
        <v/>
      </c>
      <c r="R107" s="14">
        <f>IF(V107=0,"",IF(OR(NOT(ISNUMBER(A107)),B107="",C107="",NOT(ISNUMBER(D107)),NOT(ISNUMBER(E107)),NOT(ISNUMBER(F107)),NOT(ISNUMBER(G107)),I107="",J107="",NOT(ISNUMBER(K107)),NOT(ISNUMBER(L107)),AND(N107&lt;&gt;"Podnikateľská",N107&lt;&gt;"Súkromná"),AND(N107="Podnikateľská",H107=""),COUNTIFS('Vodiči'!$C$6:$C$8,C107&amp;"")&lt;&gt;1,COUNTIFS('Vozidlá'!$A$6:$A$6,B107&amp;"",'Vozidlá'!$B$6:$B$6,"&lt;&gt;")&lt;&gt;1,COUNTIFS('Vozidlá'!$A$6:$A$6,B107&amp;"",'Vozidlá'!$C$6:$C$6,"&lt;&gt;")&lt;&gt;1,COUNTIFS('Vozidlá'!$A$6:$A$6,B107&amp;"",'Vozidlá'!$D$6:$D$6,"&lt;&gt;")&lt;&gt;1,COUNTIFS('Vozidlá'!$A$6:$A$6,B107&amp;"",'Vozidlá'!$E$6:$E$6,"&lt;&gt;")&lt;&gt;1,COUNTIFS('Vozidlá'!$A$6:$A$6,B107&amp;"",'Vozidlá'!$K$6:$K$6,"&lt;&gt;")&lt;&gt;1,COUNTIFS('Vozidlá'!$A$6:$A$6,B107&amp;"",'Vozidlá'!$L$6:$L$6,"&lt;&gt;")&lt;&gt;1),"CHYBA",""))</f>
        <v/>
      </c>
      <c r="S107" s="14">
        <f>IF(V107=0,"",IF(N107="Podnikateľská",IF(H107="","",IF(OR(LEN(TRIM(SUBSTITUTE(SUBSTITUTE(H107,".",""),",","")))&lt;12,ISNUMBER(MATCH(TRIM(SUBSTITUTE(SUBSTITUTE(H107,".",""),",","")),'Zoznamy'!$G$2:$G$41,0))),"PREVERIŤ","")),IF(AND(N107="Súkromná",IFERROR(INDEX('Vozidlá'!$O$6:$O$6,MATCH(B107,'Vozidlá'!$A$6:$A$6,0))="áno",FALSE)),"PREVERIŤ","")))</f>
        <v/>
      </c>
      <c r="T107" s="14">
        <f>IF(OR(D107="",E107="",F107="",G107=""),"",IFERROR(IF(OR(F107+G107&lt;D107+E107,D107&lt;DATE(2027,1,1),D107&gt;=DATE(2028,1,1)),"CHYBA",""),"CHYBA"))</f>
        <v/>
      </c>
      <c r="U107" s="14">
        <f>IF(OR(V107=0,A107=""),"",IF(COUNTIFS($A$6:$A$1505,A107&amp;"",$B$6:$B$1505,B107&amp;"")&gt;1,"CHYBA",IF(X107="","",IF(X107=0,"",IFERROR(IF(INDEX($A$1:$A$1505,X107)="","",IF(A107=INDEX($A$1:$A$1505,X107)+1,"","PREVERIŤ")),"PREVERIŤ")))))</f>
        <v/>
      </c>
      <c r="V107" s="14">
        <f>IF(OR(A107&lt;&gt;"",B107&lt;&gt;"",C107&lt;&gt;"",D107&lt;&gt;"",E107&lt;&gt;"",F107&lt;&gt;"",G107&lt;&gt;"",H107&lt;&gt;"",I107&lt;&gt;"",J107&lt;&gt;"",K107&lt;&gt;"",L107&lt;&gt;"",N107&lt;&gt;"",O107&lt;&gt;""),1,0)</f>
        <v/>
      </c>
      <c r="W107" s="14">
        <f>IF(OR(V107=0,B107=""),"",COUNTIFS($B$6:B107,B107&amp;""))</f>
        <v/>
      </c>
      <c r="X107" s="14">
        <f>IF(OR(V107=0,B107=""),"",IF(W107=1,0,SUMIFS($Y$5:Y106,$B$5:B106,B107&amp;"",$W$5:W106,W107-1)))</f>
        <v/>
      </c>
      <c r="Y107" s="14">
        <f>IF(V107=0,"",ROW($A107))</f>
        <v/>
      </c>
    </row>
    <row r="108">
      <c r="A108" s="10" t="n"/>
      <c r="B108" s="10" t="n"/>
      <c r="C108" s="10" t="n"/>
      <c r="D108" s="12" t="n"/>
      <c r="E108" s="18" t="n"/>
      <c r="F108" s="12" t="n"/>
      <c r="G108" s="18" t="n"/>
      <c r="H108" s="10" t="n"/>
      <c r="I108" s="10" t="n"/>
      <c r="J108" s="10" t="n"/>
      <c r="K108" s="13" t="n"/>
      <c r="L108" s="13" t="n"/>
      <c r="M108" s="19">
        <f>IF(OR(K108="",L108=""),"",IF(AND(ISNUMBER(K108),ISNUMBER(L108)),L108-K108,"CHYBA"))</f>
        <v/>
      </c>
      <c r="N108" s="10" t="n"/>
      <c r="O108" s="10" t="n"/>
      <c r="P108" s="14">
        <f>IF(M108="","",IF(ISNUMBER(M108),IF(M108&lt;=0,"CHYBA",""),"CHYBA"))</f>
        <v/>
      </c>
      <c r="Q108" s="14">
        <f>IF(OR(V108=0,B108="",K108=""),"",IFERROR(IF(X108=0,IF(AND(COUNTIFS('Vozidlá'!$A$6:$A$6,B108&amp;"",'Vozidlá'!$L$6:$L$6,"&lt;&gt;")=1,ROUND(K108,1)=ROUND(INDEX('Vozidlá'!$L$6:$L$6,MATCH(B108,'Vozidlá'!$A$6:$A$6,0)),1)),"","CHYBA"),IF(AND(INDEX($L$1:$L$1505,X108)&lt;&gt;"",ROUND(K108,1)=ROUND(INDEX($L$1:$L$1505,X108),1)),"","CHYBA")),"CHYBA"))</f>
        <v/>
      </c>
      <c r="R108" s="14">
        <f>IF(V108=0,"",IF(OR(NOT(ISNUMBER(A108)),B108="",C108="",NOT(ISNUMBER(D108)),NOT(ISNUMBER(E108)),NOT(ISNUMBER(F108)),NOT(ISNUMBER(G108)),I108="",J108="",NOT(ISNUMBER(K108)),NOT(ISNUMBER(L108)),AND(N108&lt;&gt;"Podnikateľská",N108&lt;&gt;"Súkromná"),AND(N108="Podnikateľská",H108=""),COUNTIFS('Vodiči'!$C$6:$C$8,C108&amp;"")&lt;&gt;1,COUNTIFS('Vozidlá'!$A$6:$A$6,B108&amp;"",'Vozidlá'!$B$6:$B$6,"&lt;&gt;")&lt;&gt;1,COUNTIFS('Vozidlá'!$A$6:$A$6,B108&amp;"",'Vozidlá'!$C$6:$C$6,"&lt;&gt;")&lt;&gt;1,COUNTIFS('Vozidlá'!$A$6:$A$6,B108&amp;"",'Vozidlá'!$D$6:$D$6,"&lt;&gt;")&lt;&gt;1,COUNTIFS('Vozidlá'!$A$6:$A$6,B108&amp;"",'Vozidlá'!$E$6:$E$6,"&lt;&gt;")&lt;&gt;1,COUNTIFS('Vozidlá'!$A$6:$A$6,B108&amp;"",'Vozidlá'!$K$6:$K$6,"&lt;&gt;")&lt;&gt;1,COUNTIFS('Vozidlá'!$A$6:$A$6,B108&amp;"",'Vozidlá'!$L$6:$L$6,"&lt;&gt;")&lt;&gt;1),"CHYBA",""))</f>
        <v/>
      </c>
      <c r="S108" s="14">
        <f>IF(V108=0,"",IF(N108="Podnikateľská",IF(H108="","",IF(OR(LEN(TRIM(SUBSTITUTE(SUBSTITUTE(H108,".",""),",","")))&lt;12,ISNUMBER(MATCH(TRIM(SUBSTITUTE(SUBSTITUTE(H108,".",""),",","")),'Zoznamy'!$G$2:$G$41,0))),"PREVERIŤ","")),IF(AND(N108="Súkromná",IFERROR(INDEX('Vozidlá'!$O$6:$O$6,MATCH(B108,'Vozidlá'!$A$6:$A$6,0))="áno",FALSE)),"PREVERIŤ","")))</f>
        <v/>
      </c>
      <c r="T108" s="14">
        <f>IF(OR(D108="",E108="",F108="",G108=""),"",IFERROR(IF(OR(F108+G108&lt;D108+E108,D108&lt;DATE(2027,1,1),D108&gt;=DATE(2028,1,1)),"CHYBA",""),"CHYBA"))</f>
        <v/>
      </c>
      <c r="U108" s="14">
        <f>IF(OR(V108=0,A108=""),"",IF(COUNTIFS($A$6:$A$1505,A108&amp;"",$B$6:$B$1505,B108&amp;"")&gt;1,"CHYBA",IF(X108="","",IF(X108=0,"",IFERROR(IF(INDEX($A$1:$A$1505,X108)="","",IF(A108=INDEX($A$1:$A$1505,X108)+1,"","PREVERIŤ")),"PREVERIŤ")))))</f>
        <v/>
      </c>
      <c r="V108" s="14">
        <f>IF(OR(A108&lt;&gt;"",B108&lt;&gt;"",C108&lt;&gt;"",D108&lt;&gt;"",E108&lt;&gt;"",F108&lt;&gt;"",G108&lt;&gt;"",H108&lt;&gt;"",I108&lt;&gt;"",J108&lt;&gt;"",K108&lt;&gt;"",L108&lt;&gt;"",N108&lt;&gt;"",O108&lt;&gt;""),1,0)</f>
        <v/>
      </c>
      <c r="W108" s="14">
        <f>IF(OR(V108=0,B108=""),"",COUNTIFS($B$6:B108,B108&amp;""))</f>
        <v/>
      </c>
      <c r="X108" s="14">
        <f>IF(OR(V108=0,B108=""),"",IF(W108=1,0,SUMIFS($Y$5:Y107,$B$5:B107,B108&amp;"",$W$5:W107,W108-1)))</f>
        <v/>
      </c>
      <c r="Y108" s="14">
        <f>IF(V108=0,"",ROW($A108))</f>
        <v/>
      </c>
    </row>
    <row r="109">
      <c r="A109" s="10" t="n"/>
      <c r="B109" s="10" t="n"/>
      <c r="C109" s="10" t="n"/>
      <c r="D109" s="12" t="n"/>
      <c r="E109" s="18" t="n"/>
      <c r="F109" s="12" t="n"/>
      <c r="G109" s="18" t="n"/>
      <c r="H109" s="10" t="n"/>
      <c r="I109" s="10" t="n"/>
      <c r="J109" s="10" t="n"/>
      <c r="K109" s="13" t="n"/>
      <c r="L109" s="13" t="n"/>
      <c r="M109" s="19">
        <f>IF(OR(K109="",L109=""),"",IF(AND(ISNUMBER(K109),ISNUMBER(L109)),L109-K109,"CHYBA"))</f>
        <v/>
      </c>
      <c r="N109" s="10" t="n"/>
      <c r="O109" s="10" t="n"/>
      <c r="P109" s="14">
        <f>IF(M109="","",IF(ISNUMBER(M109),IF(M109&lt;=0,"CHYBA",""),"CHYBA"))</f>
        <v/>
      </c>
      <c r="Q109" s="14">
        <f>IF(OR(V109=0,B109="",K109=""),"",IFERROR(IF(X109=0,IF(AND(COUNTIFS('Vozidlá'!$A$6:$A$6,B109&amp;"",'Vozidlá'!$L$6:$L$6,"&lt;&gt;")=1,ROUND(K109,1)=ROUND(INDEX('Vozidlá'!$L$6:$L$6,MATCH(B109,'Vozidlá'!$A$6:$A$6,0)),1)),"","CHYBA"),IF(AND(INDEX($L$1:$L$1505,X109)&lt;&gt;"",ROUND(K109,1)=ROUND(INDEX($L$1:$L$1505,X109),1)),"","CHYBA")),"CHYBA"))</f>
        <v/>
      </c>
      <c r="R109" s="14">
        <f>IF(V109=0,"",IF(OR(NOT(ISNUMBER(A109)),B109="",C109="",NOT(ISNUMBER(D109)),NOT(ISNUMBER(E109)),NOT(ISNUMBER(F109)),NOT(ISNUMBER(G109)),I109="",J109="",NOT(ISNUMBER(K109)),NOT(ISNUMBER(L109)),AND(N109&lt;&gt;"Podnikateľská",N109&lt;&gt;"Súkromná"),AND(N109="Podnikateľská",H109=""),COUNTIFS('Vodiči'!$C$6:$C$8,C109&amp;"")&lt;&gt;1,COUNTIFS('Vozidlá'!$A$6:$A$6,B109&amp;"",'Vozidlá'!$B$6:$B$6,"&lt;&gt;")&lt;&gt;1,COUNTIFS('Vozidlá'!$A$6:$A$6,B109&amp;"",'Vozidlá'!$C$6:$C$6,"&lt;&gt;")&lt;&gt;1,COUNTIFS('Vozidlá'!$A$6:$A$6,B109&amp;"",'Vozidlá'!$D$6:$D$6,"&lt;&gt;")&lt;&gt;1,COUNTIFS('Vozidlá'!$A$6:$A$6,B109&amp;"",'Vozidlá'!$E$6:$E$6,"&lt;&gt;")&lt;&gt;1,COUNTIFS('Vozidlá'!$A$6:$A$6,B109&amp;"",'Vozidlá'!$K$6:$K$6,"&lt;&gt;")&lt;&gt;1,COUNTIFS('Vozidlá'!$A$6:$A$6,B109&amp;"",'Vozidlá'!$L$6:$L$6,"&lt;&gt;")&lt;&gt;1),"CHYBA",""))</f>
        <v/>
      </c>
      <c r="S109" s="14">
        <f>IF(V109=0,"",IF(N109="Podnikateľská",IF(H109="","",IF(OR(LEN(TRIM(SUBSTITUTE(SUBSTITUTE(H109,".",""),",","")))&lt;12,ISNUMBER(MATCH(TRIM(SUBSTITUTE(SUBSTITUTE(H109,".",""),",","")),'Zoznamy'!$G$2:$G$41,0))),"PREVERIŤ","")),IF(AND(N109="Súkromná",IFERROR(INDEX('Vozidlá'!$O$6:$O$6,MATCH(B109,'Vozidlá'!$A$6:$A$6,0))="áno",FALSE)),"PREVERIŤ","")))</f>
        <v/>
      </c>
      <c r="T109" s="14">
        <f>IF(OR(D109="",E109="",F109="",G109=""),"",IFERROR(IF(OR(F109+G109&lt;D109+E109,D109&lt;DATE(2027,1,1),D109&gt;=DATE(2028,1,1)),"CHYBA",""),"CHYBA"))</f>
        <v/>
      </c>
      <c r="U109" s="14">
        <f>IF(OR(V109=0,A109=""),"",IF(COUNTIFS($A$6:$A$1505,A109&amp;"",$B$6:$B$1505,B109&amp;"")&gt;1,"CHYBA",IF(X109="","",IF(X109=0,"",IFERROR(IF(INDEX($A$1:$A$1505,X109)="","",IF(A109=INDEX($A$1:$A$1505,X109)+1,"","PREVERIŤ")),"PREVERIŤ")))))</f>
        <v/>
      </c>
      <c r="V109" s="14">
        <f>IF(OR(A109&lt;&gt;"",B109&lt;&gt;"",C109&lt;&gt;"",D109&lt;&gt;"",E109&lt;&gt;"",F109&lt;&gt;"",G109&lt;&gt;"",H109&lt;&gt;"",I109&lt;&gt;"",J109&lt;&gt;"",K109&lt;&gt;"",L109&lt;&gt;"",N109&lt;&gt;"",O109&lt;&gt;""),1,0)</f>
        <v/>
      </c>
      <c r="W109" s="14">
        <f>IF(OR(V109=0,B109=""),"",COUNTIFS($B$6:B109,B109&amp;""))</f>
        <v/>
      </c>
      <c r="X109" s="14">
        <f>IF(OR(V109=0,B109=""),"",IF(W109=1,0,SUMIFS($Y$5:Y108,$B$5:B108,B109&amp;"",$W$5:W108,W109-1)))</f>
        <v/>
      </c>
      <c r="Y109" s="14">
        <f>IF(V109=0,"",ROW($A109))</f>
        <v/>
      </c>
    </row>
    <row r="110">
      <c r="A110" s="10" t="n"/>
      <c r="B110" s="10" t="n"/>
      <c r="C110" s="10" t="n"/>
      <c r="D110" s="12" t="n"/>
      <c r="E110" s="18" t="n"/>
      <c r="F110" s="12" t="n"/>
      <c r="G110" s="18" t="n"/>
      <c r="H110" s="10" t="n"/>
      <c r="I110" s="10" t="n"/>
      <c r="J110" s="10" t="n"/>
      <c r="K110" s="13" t="n"/>
      <c r="L110" s="13" t="n"/>
      <c r="M110" s="19">
        <f>IF(OR(K110="",L110=""),"",IF(AND(ISNUMBER(K110),ISNUMBER(L110)),L110-K110,"CHYBA"))</f>
        <v/>
      </c>
      <c r="N110" s="10" t="n"/>
      <c r="O110" s="10" t="n"/>
      <c r="P110" s="14">
        <f>IF(M110="","",IF(ISNUMBER(M110),IF(M110&lt;=0,"CHYBA",""),"CHYBA"))</f>
        <v/>
      </c>
      <c r="Q110" s="14">
        <f>IF(OR(V110=0,B110="",K110=""),"",IFERROR(IF(X110=0,IF(AND(COUNTIFS('Vozidlá'!$A$6:$A$6,B110&amp;"",'Vozidlá'!$L$6:$L$6,"&lt;&gt;")=1,ROUND(K110,1)=ROUND(INDEX('Vozidlá'!$L$6:$L$6,MATCH(B110,'Vozidlá'!$A$6:$A$6,0)),1)),"","CHYBA"),IF(AND(INDEX($L$1:$L$1505,X110)&lt;&gt;"",ROUND(K110,1)=ROUND(INDEX($L$1:$L$1505,X110),1)),"","CHYBA")),"CHYBA"))</f>
        <v/>
      </c>
      <c r="R110" s="14">
        <f>IF(V110=0,"",IF(OR(NOT(ISNUMBER(A110)),B110="",C110="",NOT(ISNUMBER(D110)),NOT(ISNUMBER(E110)),NOT(ISNUMBER(F110)),NOT(ISNUMBER(G110)),I110="",J110="",NOT(ISNUMBER(K110)),NOT(ISNUMBER(L110)),AND(N110&lt;&gt;"Podnikateľská",N110&lt;&gt;"Súkromná"),AND(N110="Podnikateľská",H110=""),COUNTIFS('Vodiči'!$C$6:$C$8,C110&amp;"")&lt;&gt;1,COUNTIFS('Vozidlá'!$A$6:$A$6,B110&amp;"",'Vozidlá'!$B$6:$B$6,"&lt;&gt;")&lt;&gt;1,COUNTIFS('Vozidlá'!$A$6:$A$6,B110&amp;"",'Vozidlá'!$C$6:$C$6,"&lt;&gt;")&lt;&gt;1,COUNTIFS('Vozidlá'!$A$6:$A$6,B110&amp;"",'Vozidlá'!$D$6:$D$6,"&lt;&gt;")&lt;&gt;1,COUNTIFS('Vozidlá'!$A$6:$A$6,B110&amp;"",'Vozidlá'!$E$6:$E$6,"&lt;&gt;")&lt;&gt;1,COUNTIFS('Vozidlá'!$A$6:$A$6,B110&amp;"",'Vozidlá'!$K$6:$K$6,"&lt;&gt;")&lt;&gt;1,COUNTIFS('Vozidlá'!$A$6:$A$6,B110&amp;"",'Vozidlá'!$L$6:$L$6,"&lt;&gt;")&lt;&gt;1),"CHYBA",""))</f>
        <v/>
      </c>
      <c r="S110" s="14">
        <f>IF(V110=0,"",IF(N110="Podnikateľská",IF(H110="","",IF(OR(LEN(TRIM(SUBSTITUTE(SUBSTITUTE(H110,".",""),",","")))&lt;12,ISNUMBER(MATCH(TRIM(SUBSTITUTE(SUBSTITUTE(H110,".",""),",","")),'Zoznamy'!$G$2:$G$41,0))),"PREVERIŤ","")),IF(AND(N110="Súkromná",IFERROR(INDEX('Vozidlá'!$O$6:$O$6,MATCH(B110,'Vozidlá'!$A$6:$A$6,0))="áno",FALSE)),"PREVERIŤ","")))</f>
        <v/>
      </c>
      <c r="T110" s="14">
        <f>IF(OR(D110="",E110="",F110="",G110=""),"",IFERROR(IF(OR(F110+G110&lt;D110+E110,D110&lt;DATE(2027,1,1),D110&gt;=DATE(2028,1,1)),"CHYBA",""),"CHYBA"))</f>
        <v/>
      </c>
      <c r="U110" s="14">
        <f>IF(OR(V110=0,A110=""),"",IF(COUNTIFS($A$6:$A$1505,A110&amp;"",$B$6:$B$1505,B110&amp;"")&gt;1,"CHYBA",IF(X110="","",IF(X110=0,"",IFERROR(IF(INDEX($A$1:$A$1505,X110)="","",IF(A110=INDEX($A$1:$A$1505,X110)+1,"","PREVERIŤ")),"PREVERIŤ")))))</f>
        <v/>
      </c>
      <c r="V110" s="14">
        <f>IF(OR(A110&lt;&gt;"",B110&lt;&gt;"",C110&lt;&gt;"",D110&lt;&gt;"",E110&lt;&gt;"",F110&lt;&gt;"",G110&lt;&gt;"",H110&lt;&gt;"",I110&lt;&gt;"",J110&lt;&gt;"",K110&lt;&gt;"",L110&lt;&gt;"",N110&lt;&gt;"",O110&lt;&gt;""),1,0)</f>
        <v/>
      </c>
      <c r="W110" s="14">
        <f>IF(OR(V110=0,B110=""),"",COUNTIFS($B$6:B110,B110&amp;""))</f>
        <v/>
      </c>
      <c r="X110" s="14">
        <f>IF(OR(V110=0,B110=""),"",IF(W110=1,0,SUMIFS($Y$5:Y109,$B$5:B109,B110&amp;"",$W$5:W109,W110-1)))</f>
        <v/>
      </c>
      <c r="Y110" s="14">
        <f>IF(V110=0,"",ROW($A110))</f>
        <v/>
      </c>
    </row>
    <row r="111">
      <c r="A111" s="10" t="n"/>
      <c r="B111" s="10" t="n"/>
      <c r="C111" s="10" t="n"/>
      <c r="D111" s="12" t="n"/>
      <c r="E111" s="18" t="n"/>
      <c r="F111" s="12" t="n"/>
      <c r="G111" s="18" t="n"/>
      <c r="H111" s="10" t="n"/>
      <c r="I111" s="10" t="n"/>
      <c r="J111" s="10" t="n"/>
      <c r="K111" s="13" t="n"/>
      <c r="L111" s="13" t="n"/>
      <c r="M111" s="19">
        <f>IF(OR(K111="",L111=""),"",IF(AND(ISNUMBER(K111),ISNUMBER(L111)),L111-K111,"CHYBA"))</f>
        <v/>
      </c>
      <c r="N111" s="10" t="n"/>
      <c r="O111" s="10" t="n"/>
      <c r="P111" s="14">
        <f>IF(M111="","",IF(ISNUMBER(M111),IF(M111&lt;=0,"CHYBA",""),"CHYBA"))</f>
        <v/>
      </c>
      <c r="Q111" s="14">
        <f>IF(OR(V111=0,B111="",K111=""),"",IFERROR(IF(X111=0,IF(AND(COUNTIFS('Vozidlá'!$A$6:$A$6,B111&amp;"",'Vozidlá'!$L$6:$L$6,"&lt;&gt;")=1,ROUND(K111,1)=ROUND(INDEX('Vozidlá'!$L$6:$L$6,MATCH(B111,'Vozidlá'!$A$6:$A$6,0)),1)),"","CHYBA"),IF(AND(INDEX($L$1:$L$1505,X111)&lt;&gt;"",ROUND(K111,1)=ROUND(INDEX($L$1:$L$1505,X111),1)),"","CHYBA")),"CHYBA"))</f>
        <v/>
      </c>
      <c r="R111" s="14">
        <f>IF(V111=0,"",IF(OR(NOT(ISNUMBER(A111)),B111="",C111="",NOT(ISNUMBER(D111)),NOT(ISNUMBER(E111)),NOT(ISNUMBER(F111)),NOT(ISNUMBER(G111)),I111="",J111="",NOT(ISNUMBER(K111)),NOT(ISNUMBER(L111)),AND(N111&lt;&gt;"Podnikateľská",N111&lt;&gt;"Súkromná"),AND(N111="Podnikateľská",H111=""),COUNTIFS('Vodiči'!$C$6:$C$8,C111&amp;"")&lt;&gt;1,COUNTIFS('Vozidlá'!$A$6:$A$6,B111&amp;"",'Vozidlá'!$B$6:$B$6,"&lt;&gt;")&lt;&gt;1,COUNTIFS('Vozidlá'!$A$6:$A$6,B111&amp;"",'Vozidlá'!$C$6:$C$6,"&lt;&gt;")&lt;&gt;1,COUNTIFS('Vozidlá'!$A$6:$A$6,B111&amp;"",'Vozidlá'!$D$6:$D$6,"&lt;&gt;")&lt;&gt;1,COUNTIFS('Vozidlá'!$A$6:$A$6,B111&amp;"",'Vozidlá'!$E$6:$E$6,"&lt;&gt;")&lt;&gt;1,COUNTIFS('Vozidlá'!$A$6:$A$6,B111&amp;"",'Vozidlá'!$K$6:$K$6,"&lt;&gt;")&lt;&gt;1,COUNTIFS('Vozidlá'!$A$6:$A$6,B111&amp;"",'Vozidlá'!$L$6:$L$6,"&lt;&gt;")&lt;&gt;1),"CHYBA",""))</f>
        <v/>
      </c>
      <c r="S111" s="14">
        <f>IF(V111=0,"",IF(N111="Podnikateľská",IF(H111="","",IF(OR(LEN(TRIM(SUBSTITUTE(SUBSTITUTE(H111,".",""),",","")))&lt;12,ISNUMBER(MATCH(TRIM(SUBSTITUTE(SUBSTITUTE(H111,".",""),",","")),'Zoznamy'!$G$2:$G$41,0))),"PREVERIŤ","")),IF(AND(N111="Súkromná",IFERROR(INDEX('Vozidlá'!$O$6:$O$6,MATCH(B111,'Vozidlá'!$A$6:$A$6,0))="áno",FALSE)),"PREVERIŤ","")))</f>
        <v/>
      </c>
      <c r="T111" s="14">
        <f>IF(OR(D111="",E111="",F111="",G111=""),"",IFERROR(IF(OR(F111+G111&lt;D111+E111,D111&lt;DATE(2027,1,1),D111&gt;=DATE(2028,1,1)),"CHYBA",""),"CHYBA"))</f>
        <v/>
      </c>
      <c r="U111" s="14">
        <f>IF(OR(V111=0,A111=""),"",IF(COUNTIFS($A$6:$A$1505,A111&amp;"",$B$6:$B$1505,B111&amp;"")&gt;1,"CHYBA",IF(X111="","",IF(X111=0,"",IFERROR(IF(INDEX($A$1:$A$1505,X111)="","",IF(A111=INDEX($A$1:$A$1505,X111)+1,"","PREVERIŤ")),"PREVERIŤ")))))</f>
        <v/>
      </c>
      <c r="V111" s="14">
        <f>IF(OR(A111&lt;&gt;"",B111&lt;&gt;"",C111&lt;&gt;"",D111&lt;&gt;"",E111&lt;&gt;"",F111&lt;&gt;"",G111&lt;&gt;"",H111&lt;&gt;"",I111&lt;&gt;"",J111&lt;&gt;"",K111&lt;&gt;"",L111&lt;&gt;"",N111&lt;&gt;"",O111&lt;&gt;""),1,0)</f>
        <v/>
      </c>
      <c r="W111" s="14">
        <f>IF(OR(V111=0,B111=""),"",COUNTIFS($B$6:B111,B111&amp;""))</f>
        <v/>
      </c>
      <c r="X111" s="14">
        <f>IF(OR(V111=0,B111=""),"",IF(W111=1,0,SUMIFS($Y$5:Y110,$B$5:B110,B111&amp;"",$W$5:W110,W111-1)))</f>
        <v/>
      </c>
      <c r="Y111" s="14">
        <f>IF(V111=0,"",ROW($A111))</f>
        <v/>
      </c>
    </row>
    <row r="112">
      <c r="A112" s="10" t="n"/>
      <c r="B112" s="10" t="n"/>
      <c r="C112" s="10" t="n"/>
      <c r="D112" s="12" t="n"/>
      <c r="E112" s="18" t="n"/>
      <c r="F112" s="12" t="n"/>
      <c r="G112" s="18" t="n"/>
      <c r="H112" s="10" t="n"/>
      <c r="I112" s="10" t="n"/>
      <c r="J112" s="10" t="n"/>
      <c r="K112" s="13" t="n"/>
      <c r="L112" s="13" t="n"/>
      <c r="M112" s="19">
        <f>IF(OR(K112="",L112=""),"",IF(AND(ISNUMBER(K112),ISNUMBER(L112)),L112-K112,"CHYBA"))</f>
        <v/>
      </c>
      <c r="N112" s="10" t="n"/>
      <c r="O112" s="10" t="n"/>
      <c r="P112" s="14">
        <f>IF(M112="","",IF(ISNUMBER(M112),IF(M112&lt;=0,"CHYBA",""),"CHYBA"))</f>
        <v/>
      </c>
      <c r="Q112" s="14">
        <f>IF(OR(V112=0,B112="",K112=""),"",IFERROR(IF(X112=0,IF(AND(COUNTIFS('Vozidlá'!$A$6:$A$6,B112&amp;"",'Vozidlá'!$L$6:$L$6,"&lt;&gt;")=1,ROUND(K112,1)=ROUND(INDEX('Vozidlá'!$L$6:$L$6,MATCH(B112,'Vozidlá'!$A$6:$A$6,0)),1)),"","CHYBA"),IF(AND(INDEX($L$1:$L$1505,X112)&lt;&gt;"",ROUND(K112,1)=ROUND(INDEX($L$1:$L$1505,X112),1)),"","CHYBA")),"CHYBA"))</f>
        <v/>
      </c>
      <c r="R112" s="14">
        <f>IF(V112=0,"",IF(OR(NOT(ISNUMBER(A112)),B112="",C112="",NOT(ISNUMBER(D112)),NOT(ISNUMBER(E112)),NOT(ISNUMBER(F112)),NOT(ISNUMBER(G112)),I112="",J112="",NOT(ISNUMBER(K112)),NOT(ISNUMBER(L112)),AND(N112&lt;&gt;"Podnikateľská",N112&lt;&gt;"Súkromná"),AND(N112="Podnikateľská",H112=""),COUNTIFS('Vodiči'!$C$6:$C$8,C112&amp;"")&lt;&gt;1,COUNTIFS('Vozidlá'!$A$6:$A$6,B112&amp;"",'Vozidlá'!$B$6:$B$6,"&lt;&gt;")&lt;&gt;1,COUNTIFS('Vozidlá'!$A$6:$A$6,B112&amp;"",'Vozidlá'!$C$6:$C$6,"&lt;&gt;")&lt;&gt;1,COUNTIFS('Vozidlá'!$A$6:$A$6,B112&amp;"",'Vozidlá'!$D$6:$D$6,"&lt;&gt;")&lt;&gt;1,COUNTIFS('Vozidlá'!$A$6:$A$6,B112&amp;"",'Vozidlá'!$E$6:$E$6,"&lt;&gt;")&lt;&gt;1,COUNTIFS('Vozidlá'!$A$6:$A$6,B112&amp;"",'Vozidlá'!$K$6:$K$6,"&lt;&gt;")&lt;&gt;1,COUNTIFS('Vozidlá'!$A$6:$A$6,B112&amp;"",'Vozidlá'!$L$6:$L$6,"&lt;&gt;")&lt;&gt;1),"CHYBA",""))</f>
        <v/>
      </c>
      <c r="S112" s="14">
        <f>IF(V112=0,"",IF(N112="Podnikateľská",IF(H112="","",IF(OR(LEN(TRIM(SUBSTITUTE(SUBSTITUTE(H112,".",""),",","")))&lt;12,ISNUMBER(MATCH(TRIM(SUBSTITUTE(SUBSTITUTE(H112,".",""),",","")),'Zoznamy'!$G$2:$G$41,0))),"PREVERIŤ","")),IF(AND(N112="Súkromná",IFERROR(INDEX('Vozidlá'!$O$6:$O$6,MATCH(B112,'Vozidlá'!$A$6:$A$6,0))="áno",FALSE)),"PREVERIŤ","")))</f>
        <v/>
      </c>
      <c r="T112" s="14">
        <f>IF(OR(D112="",E112="",F112="",G112=""),"",IFERROR(IF(OR(F112+G112&lt;D112+E112,D112&lt;DATE(2027,1,1),D112&gt;=DATE(2028,1,1)),"CHYBA",""),"CHYBA"))</f>
        <v/>
      </c>
      <c r="U112" s="14">
        <f>IF(OR(V112=0,A112=""),"",IF(COUNTIFS($A$6:$A$1505,A112&amp;"",$B$6:$B$1505,B112&amp;"")&gt;1,"CHYBA",IF(X112="","",IF(X112=0,"",IFERROR(IF(INDEX($A$1:$A$1505,X112)="","",IF(A112=INDEX($A$1:$A$1505,X112)+1,"","PREVERIŤ")),"PREVERIŤ")))))</f>
        <v/>
      </c>
      <c r="V112" s="14">
        <f>IF(OR(A112&lt;&gt;"",B112&lt;&gt;"",C112&lt;&gt;"",D112&lt;&gt;"",E112&lt;&gt;"",F112&lt;&gt;"",G112&lt;&gt;"",H112&lt;&gt;"",I112&lt;&gt;"",J112&lt;&gt;"",K112&lt;&gt;"",L112&lt;&gt;"",N112&lt;&gt;"",O112&lt;&gt;""),1,0)</f>
        <v/>
      </c>
      <c r="W112" s="14">
        <f>IF(OR(V112=0,B112=""),"",COUNTIFS($B$6:B112,B112&amp;""))</f>
        <v/>
      </c>
      <c r="X112" s="14">
        <f>IF(OR(V112=0,B112=""),"",IF(W112=1,0,SUMIFS($Y$5:Y111,$B$5:B111,B112&amp;"",$W$5:W111,W112-1)))</f>
        <v/>
      </c>
      <c r="Y112" s="14">
        <f>IF(V112=0,"",ROW($A112))</f>
        <v/>
      </c>
    </row>
    <row r="113">
      <c r="A113" s="10" t="n"/>
      <c r="B113" s="10" t="n"/>
      <c r="C113" s="10" t="n"/>
      <c r="D113" s="12" t="n"/>
      <c r="E113" s="18" t="n"/>
      <c r="F113" s="12" t="n"/>
      <c r="G113" s="18" t="n"/>
      <c r="H113" s="10" t="n"/>
      <c r="I113" s="10" t="n"/>
      <c r="J113" s="10" t="n"/>
      <c r="K113" s="13" t="n"/>
      <c r="L113" s="13" t="n"/>
      <c r="M113" s="19">
        <f>IF(OR(K113="",L113=""),"",IF(AND(ISNUMBER(K113),ISNUMBER(L113)),L113-K113,"CHYBA"))</f>
        <v/>
      </c>
      <c r="N113" s="10" t="n"/>
      <c r="O113" s="10" t="n"/>
      <c r="P113" s="14">
        <f>IF(M113="","",IF(ISNUMBER(M113),IF(M113&lt;=0,"CHYBA",""),"CHYBA"))</f>
        <v/>
      </c>
      <c r="Q113" s="14">
        <f>IF(OR(V113=0,B113="",K113=""),"",IFERROR(IF(X113=0,IF(AND(COUNTIFS('Vozidlá'!$A$6:$A$6,B113&amp;"",'Vozidlá'!$L$6:$L$6,"&lt;&gt;")=1,ROUND(K113,1)=ROUND(INDEX('Vozidlá'!$L$6:$L$6,MATCH(B113,'Vozidlá'!$A$6:$A$6,0)),1)),"","CHYBA"),IF(AND(INDEX($L$1:$L$1505,X113)&lt;&gt;"",ROUND(K113,1)=ROUND(INDEX($L$1:$L$1505,X113),1)),"","CHYBA")),"CHYBA"))</f>
        <v/>
      </c>
      <c r="R113" s="14">
        <f>IF(V113=0,"",IF(OR(NOT(ISNUMBER(A113)),B113="",C113="",NOT(ISNUMBER(D113)),NOT(ISNUMBER(E113)),NOT(ISNUMBER(F113)),NOT(ISNUMBER(G113)),I113="",J113="",NOT(ISNUMBER(K113)),NOT(ISNUMBER(L113)),AND(N113&lt;&gt;"Podnikateľská",N113&lt;&gt;"Súkromná"),AND(N113="Podnikateľská",H113=""),COUNTIFS('Vodiči'!$C$6:$C$8,C113&amp;"")&lt;&gt;1,COUNTIFS('Vozidlá'!$A$6:$A$6,B113&amp;"",'Vozidlá'!$B$6:$B$6,"&lt;&gt;")&lt;&gt;1,COUNTIFS('Vozidlá'!$A$6:$A$6,B113&amp;"",'Vozidlá'!$C$6:$C$6,"&lt;&gt;")&lt;&gt;1,COUNTIFS('Vozidlá'!$A$6:$A$6,B113&amp;"",'Vozidlá'!$D$6:$D$6,"&lt;&gt;")&lt;&gt;1,COUNTIFS('Vozidlá'!$A$6:$A$6,B113&amp;"",'Vozidlá'!$E$6:$E$6,"&lt;&gt;")&lt;&gt;1,COUNTIFS('Vozidlá'!$A$6:$A$6,B113&amp;"",'Vozidlá'!$K$6:$K$6,"&lt;&gt;")&lt;&gt;1,COUNTIFS('Vozidlá'!$A$6:$A$6,B113&amp;"",'Vozidlá'!$L$6:$L$6,"&lt;&gt;")&lt;&gt;1),"CHYBA",""))</f>
        <v/>
      </c>
      <c r="S113" s="14">
        <f>IF(V113=0,"",IF(N113="Podnikateľská",IF(H113="","",IF(OR(LEN(TRIM(SUBSTITUTE(SUBSTITUTE(H113,".",""),",","")))&lt;12,ISNUMBER(MATCH(TRIM(SUBSTITUTE(SUBSTITUTE(H113,".",""),",","")),'Zoznamy'!$G$2:$G$41,0))),"PREVERIŤ","")),IF(AND(N113="Súkromná",IFERROR(INDEX('Vozidlá'!$O$6:$O$6,MATCH(B113,'Vozidlá'!$A$6:$A$6,0))="áno",FALSE)),"PREVERIŤ","")))</f>
        <v/>
      </c>
      <c r="T113" s="14">
        <f>IF(OR(D113="",E113="",F113="",G113=""),"",IFERROR(IF(OR(F113+G113&lt;D113+E113,D113&lt;DATE(2027,1,1),D113&gt;=DATE(2028,1,1)),"CHYBA",""),"CHYBA"))</f>
        <v/>
      </c>
      <c r="U113" s="14">
        <f>IF(OR(V113=0,A113=""),"",IF(COUNTIFS($A$6:$A$1505,A113&amp;"",$B$6:$B$1505,B113&amp;"")&gt;1,"CHYBA",IF(X113="","",IF(X113=0,"",IFERROR(IF(INDEX($A$1:$A$1505,X113)="","",IF(A113=INDEX($A$1:$A$1505,X113)+1,"","PREVERIŤ")),"PREVERIŤ")))))</f>
        <v/>
      </c>
      <c r="V113" s="14">
        <f>IF(OR(A113&lt;&gt;"",B113&lt;&gt;"",C113&lt;&gt;"",D113&lt;&gt;"",E113&lt;&gt;"",F113&lt;&gt;"",G113&lt;&gt;"",H113&lt;&gt;"",I113&lt;&gt;"",J113&lt;&gt;"",K113&lt;&gt;"",L113&lt;&gt;"",N113&lt;&gt;"",O113&lt;&gt;""),1,0)</f>
        <v/>
      </c>
      <c r="W113" s="14">
        <f>IF(OR(V113=0,B113=""),"",COUNTIFS($B$6:B113,B113&amp;""))</f>
        <v/>
      </c>
      <c r="X113" s="14">
        <f>IF(OR(V113=0,B113=""),"",IF(W113=1,0,SUMIFS($Y$5:Y112,$B$5:B112,B113&amp;"",$W$5:W112,W113-1)))</f>
        <v/>
      </c>
      <c r="Y113" s="14">
        <f>IF(V113=0,"",ROW($A113))</f>
        <v/>
      </c>
    </row>
    <row r="114">
      <c r="A114" s="10" t="n"/>
      <c r="B114" s="10" t="n"/>
      <c r="C114" s="10" t="n"/>
      <c r="D114" s="12" t="n"/>
      <c r="E114" s="18" t="n"/>
      <c r="F114" s="12" t="n"/>
      <c r="G114" s="18" t="n"/>
      <c r="H114" s="10" t="n"/>
      <c r="I114" s="10" t="n"/>
      <c r="J114" s="10" t="n"/>
      <c r="K114" s="13" t="n"/>
      <c r="L114" s="13" t="n"/>
      <c r="M114" s="19">
        <f>IF(OR(K114="",L114=""),"",IF(AND(ISNUMBER(K114),ISNUMBER(L114)),L114-K114,"CHYBA"))</f>
        <v/>
      </c>
      <c r="N114" s="10" t="n"/>
      <c r="O114" s="10" t="n"/>
      <c r="P114" s="14">
        <f>IF(M114="","",IF(ISNUMBER(M114),IF(M114&lt;=0,"CHYBA",""),"CHYBA"))</f>
        <v/>
      </c>
      <c r="Q114" s="14">
        <f>IF(OR(V114=0,B114="",K114=""),"",IFERROR(IF(X114=0,IF(AND(COUNTIFS('Vozidlá'!$A$6:$A$6,B114&amp;"",'Vozidlá'!$L$6:$L$6,"&lt;&gt;")=1,ROUND(K114,1)=ROUND(INDEX('Vozidlá'!$L$6:$L$6,MATCH(B114,'Vozidlá'!$A$6:$A$6,0)),1)),"","CHYBA"),IF(AND(INDEX($L$1:$L$1505,X114)&lt;&gt;"",ROUND(K114,1)=ROUND(INDEX($L$1:$L$1505,X114),1)),"","CHYBA")),"CHYBA"))</f>
        <v/>
      </c>
      <c r="R114" s="14">
        <f>IF(V114=0,"",IF(OR(NOT(ISNUMBER(A114)),B114="",C114="",NOT(ISNUMBER(D114)),NOT(ISNUMBER(E114)),NOT(ISNUMBER(F114)),NOT(ISNUMBER(G114)),I114="",J114="",NOT(ISNUMBER(K114)),NOT(ISNUMBER(L114)),AND(N114&lt;&gt;"Podnikateľská",N114&lt;&gt;"Súkromná"),AND(N114="Podnikateľská",H114=""),COUNTIFS('Vodiči'!$C$6:$C$8,C114&amp;"")&lt;&gt;1,COUNTIFS('Vozidlá'!$A$6:$A$6,B114&amp;"",'Vozidlá'!$B$6:$B$6,"&lt;&gt;")&lt;&gt;1,COUNTIFS('Vozidlá'!$A$6:$A$6,B114&amp;"",'Vozidlá'!$C$6:$C$6,"&lt;&gt;")&lt;&gt;1,COUNTIFS('Vozidlá'!$A$6:$A$6,B114&amp;"",'Vozidlá'!$D$6:$D$6,"&lt;&gt;")&lt;&gt;1,COUNTIFS('Vozidlá'!$A$6:$A$6,B114&amp;"",'Vozidlá'!$E$6:$E$6,"&lt;&gt;")&lt;&gt;1,COUNTIFS('Vozidlá'!$A$6:$A$6,B114&amp;"",'Vozidlá'!$K$6:$K$6,"&lt;&gt;")&lt;&gt;1,COUNTIFS('Vozidlá'!$A$6:$A$6,B114&amp;"",'Vozidlá'!$L$6:$L$6,"&lt;&gt;")&lt;&gt;1),"CHYBA",""))</f>
        <v/>
      </c>
      <c r="S114" s="14">
        <f>IF(V114=0,"",IF(N114="Podnikateľská",IF(H114="","",IF(OR(LEN(TRIM(SUBSTITUTE(SUBSTITUTE(H114,".",""),",","")))&lt;12,ISNUMBER(MATCH(TRIM(SUBSTITUTE(SUBSTITUTE(H114,".",""),",","")),'Zoznamy'!$G$2:$G$41,0))),"PREVERIŤ","")),IF(AND(N114="Súkromná",IFERROR(INDEX('Vozidlá'!$O$6:$O$6,MATCH(B114,'Vozidlá'!$A$6:$A$6,0))="áno",FALSE)),"PREVERIŤ","")))</f>
        <v/>
      </c>
      <c r="T114" s="14">
        <f>IF(OR(D114="",E114="",F114="",G114=""),"",IFERROR(IF(OR(F114+G114&lt;D114+E114,D114&lt;DATE(2027,1,1),D114&gt;=DATE(2028,1,1)),"CHYBA",""),"CHYBA"))</f>
        <v/>
      </c>
      <c r="U114" s="14">
        <f>IF(OR(V114=0,A114=""),"",IF(COUNTIFS($A$6:$A$1505,A114&amp;"",$B$6:$B$1505,B114&amp;"")&gt;1,"CHYBA",IF(X114="","",IF(X114=0,"",IFERROR(IF(INDEX($A$1:$A$1505,X114)="","",IF(A114=INDEX($A$1:$A$1505,X114)+1,"","PREVERIŤ")),"PREVERIŤ")))))</f>
        <v/>
      </c>
      <c r="V114" s="14">
        <f>IF(OR(A114&lt;&gt;"",B114&lt;&gt;"",C114&lt;&gt;"",D114&lt;&gt;"",E114&lt;&gt;"",F114&lt;&gt;"",G114&lt;&gt;"",H114&lt;&gt;"",I114&lt;&gt;"",J114&lt;&gt;"",K114&lt;&gt;"",L114&lt;&gt;"",N114&lt;&gt;"",O114&lt;&gt;""),1,0)</f>
        <v/>
      </c>
      <c r="W114" s="14">
        <f>IF(OR(V114=0,B114=""),"",COUNTIFS($B$6:B114,B114&amp;""))</f>
        <v/>
      </c>
      <c r="X114" s="14">
        <f>IF(OR(V114=0,B114=""),"",IF(W114=1,0,SUMIFS($Y$5:Y113,$B$5:B113,B114&amp;"",$W$5:W113,W114-1)))</f>
        <v/>
      </c>
      <c r="Y114" s="14">
        <f>IF(V114=0,"",ROW($A114))</f>
        <v/>
      </c>
    </row>
    <row r="115">
      <c r="A115" s="10" t="n"/>
      <c r="B115" s="10" t="n"/>
      <c r="C115" s="10" t="n"/>
      <c r="D115" s="12" t="n"/>
      <c r="E115" s="18" t="n"/>
      <c r="F115" s="12" t="n"/>
      <c r="G115" s="18" t="n"/>
      <c r="H115" s="10" t="n"/>
      <c r="I115" s="10" t="n"/>
      <c r="J115" s="10" t="n"/>
      <c r="K115" s="13" t="n"/>
      <c r="L115" s="13" t="n"/>
      <c r="M115" s="19">
        <f>IF(OR(K115="",L115=""),"",IF(AND(ISNUMBER(K115),ISNUMBER(L115)),L115-K115,"CHYBA"))</f>
        <v/>
      </c>
      <c r="N115" s="10" t="n"/>
      <c r="O115" s="10" t="n"/>
      <c r="P115" s="14">
        <f>IF(M115="","",IF(ISNUMBER(M115),IF(M115&lt;=0,"CHYBA",""),"CHYBA"))</f>
        <v/>
      </c>
      <c r="Q115" s="14">
        <f>IF(OR(V115=0,B115="",K115=""),"",IFERROR(IF(X115=0,IF(AND(COUNTIFS('Vozidlá'!$A$6:$A$6,B115&amp;"",'Vozidlá'!$L$6:$L$6,"&lt;&gt;")=1,ROUND(K115,1)=ROUND(INDEX('Vozidlá'!$L$6:$L$6,MATCH(B115,'Vozidlá'!$A$6:$A$6,0)),1)),"","CHYBA"),IF(AND(INDEX($L$1:$L$1505,X115)&lt;&gt;"",ROUND(K115,1)=ROUND(INDEX($L$1:$L$1505,X115),1)),"","CHYBA")),"CHYBA"))</f>
        <v/>
      </c>
      <c r="R115" s="14">
        <f>IF(V115=0,"",IF(OR(NOT(ISNUMBER(A115)),B115="",C115="",NOT(ISNUMBER(D115)),NOT(ISNUMBER(E115)),NOT(ISNUMBER(F115)),NOT(ISNUMBER(G115)),I115="",J115="",NOT(ISNUMBER(K115)),NOT(ISNUMBER(L115)),AND(N115&lt;&gt;"Podnikateľská",N115&lt;&gt;"Súkromná"),AND(N115="Podnikateľská",H115=""),COUNTIFS('Vodiči'!$C$6:$C$8,C115&amp;"")&lt;&gt;1,COUNTIFS('Vozidlá'!$A$6:$A$6,B115&amp;"",'Vozidlá'!$B$6:$B$6,"&lt;&gt;")&lt;&gt;1,COUNTIFS('Vozidlá'!$A$6:$A$6,B115&amp;"",'Vozidlá'!$C$6:$C$6,"&lt;&gt;")&lt;&gt;1,COUNTIFS('Vozidlá'!$A$6:$A$6,B115&amp;"",'Vozidlá'!$D$6:$D$6,"&lt;&gt;")&lt;&gt;1,COUNTIFS('Vozidlá'!$A$6:$A$6,B115&amp;"",'Vozidlá'!$E$6:$E$6,"&lt;&gt;")&lt;&gt;1,COUNTIFS('Vozidlá'!$A$6:$A$6,B115&amp;"",'Vozidlá'!$K$6:$K$6,"&lt;&gt;")&lt;&gt;1,COUNTIFS('Vozidlá'!$A$6:$A$6,B115&amp;"",'Vozidlá'!$L$6:$L$6,"&lt;&gt;")&lt;&gt;1),"CHYBA",""))</f>
        <v/>
      </c>
      <c r="S115" s="14">
        <f>IF(V115=0,"",IF(N115="Podnikateľská",IF(H115="","",IF(OR(LEN(TRIM(SUBSTITUTE(SUBSTITUTE(H115,".",""),",","")))&lt;12,ISNUMBER(MATCH(TRIM(SUBSTITUTE(SUBSTITUTE(H115,".",""),",","")),'Zoznamy'!$G$2:$G$41,0))),"PREVERIŤ","")),IF(AND(N115="Súkromná",IFERROR(INDEX('Vozidlá'!$O$6:$O$6,MATCH(B115,'Vozidlá'!$A$6:$A$6,0))="áno",FALSE)),"PREVERIŤ","")))</f>
        <v/>
      </c>
      <c r="T115" s="14">
        <f>IF(OR(D115="",E115="",F115="",G115=""),"",IFERROR(IF(OR(F115+G115&lt;D115+E115,D115&lt;DATE(2027,1,1),D115&gt;=DATE(2028,1,1)),"CHYBA",""),"CHYBA"))</f>
        <v/>
      </c>
      <c r="U115" s="14">
        <f>IF(OR(V115=0,A115=""),"",IF(COUNTIFS($A$6:$A$1505,A115&amp;"",$B$6:$B$1505,B115&amp;"")&gt;1,"CHYBA",IF(X115="","",IF(X115=0,"",IFERROR(IF(INDEX($A$1:$A$1505,X115)="","",IF(A115=INDEX($A$1:$A$1505,X115)+1,"","PREVERIŤ")),"PREVERIŤ")))))</f>
        <v/>
      </c>
      <c r="V115" s="14">
        <f>IF(OR(A115&lt;&gt;"",B115&lt;&gt;"",C115&lt;&gt;"",D115&lt;&gt;"",E115&lt;&gt;"",F115&lt;&gt;"",G115&lt;&gt;"",H115&lt;&gt;"",I115&lt;&gt;"",J115&lt;&gt;"",K115&lt;&gt;"",L115&lt;&gt;"",N115&lt;&gt;"",O115&lt;&gt;""),1,0)</f>
        <v/>
      </c>
      <c r="W115" s="14">
        <f>IF(OR(V115=0,B115=""),"",COUNTIFS($B$6:B115,B115&amp;""))</f>
        <v/>
      </c>
      <c r="X115" s="14">
        <f>IF(OR(V115=0,B115=""),"",IF(W115=1,0,SUMIFS($Y$5:Y114,$B$5:B114,B115&amp;"",$W$5:W114,W115-1)))</f>
        <v/>
      </c>
      <c r="Y115" s="14">
        <f>IF(V115=0,"",ROW($A115))</f>
        <v/>
      </c>
    </row>
    <row r="116">
      <c r="A116" s="10" t="n"/>
      <c r="B116" s="10" t="n"/>
      <c r="C116" s="10" t="n"/>
      <c r="D116" s="12" t="n"/>
      <c r="E116" s="18" t="n"/>
      <c r="F116" s="12" t="n"/>
      <c r="G116" s="18" t="n"/>
      <c r="H116" s="10" t="n"/>
      <c r="I116" s="10" t="n"/>
      <c r="J116" s="10" t="n"/>
      <c r="K116" s="13" t="n"/>
      <c r="L116" s="13" t="n"/>
      <c r="M116" s="19">
        <f>IF(OR(K116="",L116=""),"",IF(AND(ISNUMBER(K116),ISNUMBER(L116)),L116-K116,"CHYBA"))</f>
        <v/>
      </c>
      <c r="N116" s="10" t="n"/>
      <c r="O116" s="10" t="n"/>
      <c r="P116" s="14">
        <f>IF(M116="","",IF(ISNUMBER(M116),IF(M116&lt;=0,"CHYBA",""),"CHYBA"))</f>
        <v/>
      </c>
      <c r="Q116" s="14">
        <f>IF(OR(V116=0,B116="",K116=""),"",IFERROR(IF(X116=0,IF(AND(COUNTIFS('Vozidlá'!$A$6:$A$6,B116&amp;"",'Vozidlá'!$L$6:$L$6,"&lt;&gt;")=1,ROUND(K116,1)=ROUND(INDEX('Vozidlá'!$L$6:$L$6,MATCH(B116,'Vozidlá'!$A$6:$A$6,0)),1)),"","CHYBA"),IF(AND(INDEX($L$1:$L$1505,X116)&lt;&gt;"",ROUND(K116,1)=ROUND(INDEX($L$1:$L$1505,X116),1)),"","CHYBA")),"CHYBA"))</f>
        <v/>
      </c>
      <c r="R116" s="14">
        <f>IF(V116=0,"",IF(OR(NOT(ISNUMBER(A116)),B116="",C116="",NOT(ISNUMBER(D116)),NOT(ISNUMBER(E116)),NOT(ISNUMBER(F116)),NOT(ISNUMBER(G116)),I116="",J116="",NOT(ISNUMBER(K116)),NOT(ISNUMBER(L116)),AND(N116&lt;&gt;"Podnikateľská",N116&lt;&gt;"Súkromná"),AND(N116="Podnikateľská",H116=""),COUNTIFS('Vodiči'!$C$6:$C$8,C116&amp;"")&lt;&gt;1,COUNTIFS('Vozidlá'!$A$6:$A$6,B116&amp;"",'Vozidlá'!$B$6:$B$6,"&lt;&gt;")&lt;&gt;1,COUNTIFS('Vozidlá'!$A$6:$A$6,B116&amp;"",'Vozidlá'!$C$6:$C$6,"&lt;&gt;")&lt;&gt;1,COUNTIFS('Vozidlá'!$A$6:$A$6,B116&amp;"",'Vozidlá'!$D$6:$D$6,"&lt;&gt;")&lt;&gt;1,COUNTIFS('Vozidlá'!$A$6:$A$6,B116&amp;"",'Vozidlá'!$E$6:$E$6,"&lt;&gt;")&lt;&gt;1,COUNTIFS('Vozidlá'!$A$6:$A$6,B116&amp;"",'Vozidlá'!$K$6:$K$6,"&lt;&gt;")&lt;&gt;1,COUNTIFS('Vozidlá'!$A$6:$A$6,B116&amp;"",'Vozidlá'!$L$6:$L$6,"&lt;&gt;")&lt;&gt;1),"CHYBA",""))</f>
        <v/>
      </c>
      <c r="S116" s="14">
        <f>IF(V116=0,"",IF(N116="Podnikateľská",IF(H116="","",IF(OR(LEN(TRIM(SUBSTITUTE(SUBSTITUTE(H116,".",""),",","")))&lt;12,ISNUMBER(MATCH(TRIM(SUBSTITUTE(SUBSTITUTE(H116,".",""),",","")),'Zoznamy'!$G$2:$G$41,0))),"PREVERIŤ","")),IF(AND(N116="Súkromná",IFERROR(INDEX('Vozidlá'!$O$6:$O$6,MATCH(B116,'Vozidlá'!$A$6:$A$6,0))="áno",FALSE)),"PREVERIŤ","")))</f>
        <v/>
      </c>
      <c r="T116" s="14">
        <f>IF(OR(D116="",E116="",F116="",G116=""),"",IFERROR(IF(OR(F116+G116&lt;D116+E116,D116&lt;DATE(2027,1,1),D116&gt;=DATE(2028,1,1)),"CHYBA",""),"CHYBA"))</f>
        <v/>
      </c>
      <c r="U116" s="14">
        <f>IF(OR(V116=0,A116=""),"",IF(COUNTIFS($A$6:$A$1505,A116&amp;"",$B$6:$B$1505,B116&amp;"")&gt;1,"CHYBA",IF(X116="","",IF(X116=0,"",IFERROR(IF(INDEX($A$1:$A$1505,X116)="","",IF(A116=INDEX($A$1:$A$1505,X116)+1,"","PREVERIŤ")),"PREVERIŤ")))))</f>
        <v/>
      </c>
      <c r="V116" s="14">
        <f>IF(OR(A116&lt;&gt;"",B116&lt;&gt;"",C116&lt;&gt;"",D116&lt;&gt;"",E116&lt;&gt;"",F116&lt;&gt;"",G116&lt;&gt;"",H116&lt;&gt;"",I116&lt;&gt;"",J116&lt;&gt;"",K116&lt;&gt;"",L116&lt;&gt;"",N116&lt;&gt;"",O116&lt;&gt;""),1,0)</f>
        <v/>
      </c>
      <c r="W116" s="14">
        <f>IF(OR(V116=0,B116=""),"",COUNTIFS($B$6:B116,B116&amp;""))</f>
        <v/>
      </c>
      <c r="X116" s="14">
        <f>IF(OR(V116=0,B116=""),"",IF(W116=1,0,SUMIFS($Y$5:Y115,$B$5:B115,B116&amp;"",$W$5:W115,W116-1)))</f>
        <v/>
      </c>
      <c r="Y116" s="14">
        <f>IF(V116=0,"",ROW($A116))</f>
        <v/>
      </c>
    </row>
    <row r="117">
      <c r="A117" s="10" t="n"/>
      <c r="B117" s="10" t="n"/>
      <c r="C117" s="10" t="n"/>
      <c r="D117" s="12" t="n"/>
      <c r="E117" s="18" t="n"/>
      <c r="F117" s="12" t="n"/>
      <c r="G117" s="18" t="n"/>
      <c r="H117" s="10" t="n"/>
      <c r="I117" s="10" t="n"/>
      <c r="J117" s="10" t="n"/>
      <c r="K117" s="13" t="n"/>
      <c r="L117" s="13" t="n"/>
      <c r="M117" s="19">
        <f>IF(OR(K117="",L117=""),"",IF(AND(ISNUMBER(K117),ISNUMBER(L117)),L117-K117,"CHYBA"))</f>
        <v/>
      </c>
      <c r="N117" s="10" t="n"/>
      <c r="O117" s="10" t="n"/>
      <c r="P117" s="14">
        <f>IF(M117="","",IF(ISNUMBER(M117),IF(M117&lt;=0,"CHYBA",""),"CHYBA"))</f>
        <v/>
      </c>
      <c r="Q117" s="14">
        <f>IF(OR(V117=0,B117="",K117=""),"",IFERROR(IF(X117=0,IF(AND(COUNTIFS('Vozidlá'!$A$6:$A$6,B117&amp;"",'Vozidlá'!$L$6:$L$6,"&lt;&gt;")=1,ROUND(K117,1)=ROUND(INDEX('Vozidlá'!$L$6:$L$6,MATCH(B117,'Vozidlá'!$A$6:$A$6,0)),1)),"","CHYBA"),IF(AND(INDEX($L$1:$L$1505,X117)&lt;&gt;"",ROUND(K117,1)=ROUND(INDEX($L$1:$L$1505,X117),1)),"","CHYBA")),"CHYBA"))</f>
        <v/>
      </c>
      <c r="R117" s="14">
        <f>IF(V117=0,"",IF(OR(NOT(ISNUMBER(A117)),B117="",C117="",NOT(ISNUMBER(D117)),NOT(ISNUMBER(E117)),NOT(ISNUMBER(F117)),NOT(ISNUMBER(G117)),I117="",J117="",NOT(ISNUMBER(K117)),NOT(ISNUMBER(L117)),AND(N117&lt;&gt;"Podnikateľská",N117&lt;&gt;"Súkromná"),AND(N117="Podnikateľská",H117=""),COUNTIFS('Vodiči'!$C$6:$C$8,C117&amp;"")&lt;&gt;1,COUNTIFS('Vozidlá'!$A$6:$A$6,B117&amp;"",'Vozidlá'!$B$6:$B$6,"&lt;&gt;")&lt;&gt;1,COUNTIFS('Vozidlá'!$A$6:$A$6,B117&amp;"",'Vozidlá'!$C$6:$C$6,"&lt;&gt;")&lt;&gt;1,COUNTIFS('Vozidlá'!$A$6:$A$6,B117&amp;"",'Vozidlá'!$D$6:$D$6,"&lt;&gt;")&lt;&gt;1,COUNTIFS('Vozidlá'!$A$6:$A$6,B117&amp;"",'Vozidlá'!$E$6:$E$6,"&lt;&gt;")&lt;&gt;1,COUNTIFS('Vozidlá'!$A$6:$A$6,B117&amp;"",'Vozidlá'!$K$6:$K$6,"&lt;&gt;")&lt;&gt;1,COUNTIFS('Vozidlá'!$A$6:$A$6,B117&amp;"",'Vozidlá'!$L$6:$L$6,"&lt;&gt;")&lt;&gt;1),"CHYBA",""))</f>
        <v/>
      </c>
      <c r="S117" s="14">
        <f>IF(V117=0,"",IF(N117="Podnikateľská",IF(H117="","",IF(OR(LEN(TRIM(SUBSTITUTE(SUBSTITUTE(H117,".",""),",","")))&lt;12,ISNUMBER(MATCH(TRIM(SUBSTITUTE(SUBSTITUTE(H117,".",""),",","")),'Zoznamy'!$G$2:$G$41,0))),"PREVERIŤ","")),IF(AND(N117="Súkromná",IFERROR(INDEX('Vozidlá'!$O$6:$O$6,MATCH(B117,'Vozidlá'!$A$6:$A$6,0))="áno",FALSE)),"PREVERIŤ","")))</f>
        <v/>
      </c>
      <c r="T117" s="14">
        <f>IF(OR(D117="",E117="",F117="",G117=""),"",IFERROR(IF(OR(F117+G117&lt;D117+E117,D117&lt;DATE(2027,1,1),D117&gt;=DATE(2028,1,1)),"CHYBA",""),"CHYBA"))</f>
        <v/>
      </c>
      <c r="U117" s="14">
        <f>IF(OR(V117=0,A117=""),"",IF(COUNTIFS($A$6:$A$1505,A117&amp;"",$B$6:$B$1505,B117&amp;"")&gt;1,"CHYBA",IF(X117="","",IF(X117=0,"",IFERROR(IF(INDEX($A$1:$A$1505,X117)="","",IF(A117=INDEX($A$1:$A$1505,X117)+1,"","PREVERIŤ")),"PREVERIŤ")))))</f>
        <v/>
      </c>
      <c r="V117" s="14">
        <f>IF(OR(A117&lt;&gt;"",B117&lt;&gt;"",C117&lt;&gt;"",D117&lt;&gt;"",E117&lt;&gt;"",F117&lt;&gt;"",G117&lt;&gt;"",H117&lt;&gt;"",I117&lt;&gt;"",J117&lt;&gt;"",K117&lt;&gt;"",L117&lt;&gt;"",N117&lt;&gt;"",O117&lt;&gt;""),1,0)</f>
        <v/>
      </c>
      <c r="W117" s="14">
        <f>IF(OR(V117=0,B117=""),"",COUNTIFS($B$6:B117,B117&amp;""))</f>
        <v/>
      </c>
      <c r="X117" s="14">
        <f>IF(OR(V117=0,B117=""),"",IF(W117=1,0,SUMIFS($Y$5:Y116,$B$5:B116,B117&amp;"",$W$5:W116,W117-1)))</f>
        <v/>
      </c>
      <c r="Y117" s="14">
        <f>IF(V117=0,"",ROW($A117))</f>
        <v/>
      </c>
    </row>
    <row r="118">
      <c r="A118" s="10" t="n"/>
      <c r="B118" s="10" t="n"/>
      <c r="C118" s="10" t="n"/>
      <c r="D118" s="12" t="n"/>
      <c r="E118" s="18" t="n"/>
      <c r="F118" s="12" t="n"/>
      <c r="G118" s="18" t="n"/>
      <c r="H118" s="10" t="n"/>
      <c r="I118" s="10" t="n"/>
      <c r="J118" s="10" t="n"/>
      <c r="K118" s="13" t="n"/>
      <c r="L118" s="13" t="n"/>
      <c r="M118" s="19">
        <f>IF(OR(K118="",L118=""),"",IF(AND(ISNUMBER(K118),ISNUMBER(L118)),L118-K118,"CHYBA"))</f>
        <v/>
      </c>
      <c r="N118" s="10" t="n"/>
      <c r="O118" s="10" t="n"/>
      <c r="P118" s="14">
        <f>IF(M118="","",IF(ISNUMBER(M118),IF(M118&lt;=0,"CHYBA",""),"CHYBA"))</f>
        <v/>
      </c>
      <c r="Q118" s="14">
        <f>IF(OR(V118=0,B118="",K118=""),"",IFERROR(IF(X118=0,IF(AND(COUNTIFS('Vozidlá'!$A$6:$A$6,B118&amp;"",'Vozidlá'!$L$6:$L$6,"&lt;&gt;")=1,ROUND(K118,1)=ROUND(INDEX('Vozidlá'!$L$6:$L$6,MATCH(B118,'Vozidlá'!$A$6:$A$6,0)),1)),"","CHYBA"),IF(AND(INDEX($L$1:$L$1505,X118)&lt;&gt;"",ROUND(K118,1)=ROUND(INDEX($L$1:$L$1505,X118),1)),"","CHYBA")),"CHYBA"))</f>
        <v/>
      </c>
      <c r="R118" s="14">
        <f>IF(V118=0,"",IF(OR(NOT(ISNUMBER(A118)),B118="",C118="",NOT(ISNUMBER(D118)),NOT(ISNUMBER(E118)),NOT(ISNUMBER(F118)),NOT(ISNUMBER(G118)),I118="",J118="",NOT(ISNUMBER(K118)),NOT(ISNUMBER(L118)),AND(N118&lt;&gt;"Podnikateľská",N118&lt;&gt;"Súkromná"),AND(N118="Podnikateľská",H118=""),COUNTIFS('Vodiči'!$C$6:$C$8,C118&amp;"")&lt;&gt;1,COUNTIFS('Vozidlá'!$A$6:$A$6,B118&amp;"",'Vozidlá'!$B$6:$B$6,"&lt;&gt;")&lt;&gt;1,COUNTIFS('Vozidlá'!$A$6:$A$6,B118&amp;"",'Vozidlá'!$C$6:$C$6,"&lt;&gt;")&lt;&gt;1,COUNTIFS('Vozidlá'!$A$6:$A$6,B118&amp;"",'Vozidlá'!$D$6:$D$6,"&lt;&gt;")&lt;&gt;1,COUNTIFS('Vozidlá'!$A$6:$A$6,B118&amp;"",'Vozidlá'!$E$6:$E$6,"&lt;&gt;")&lt;&gt;1,COUNTIFS('Vozidlá'!$A$6:$A$6,B118&amp;"",'Vozidlá'!$K$6:$K$6,"&lt;&gt;")&lt;&gt;1,COUNTIFS('Vozidlá'!$A$6:$A$6,B118&amp;"",'Vozidlá'!$L$6:$L$6,"&lt;&gt;")&lt;&gt;1),"CHYBA",""))</f>
        <v/>
      </c>
      <c r="S118" s="14">
        <f>IF(V118=0,"",IF(N118="Podnikateľská",IF(H118="","",IF(OR(LEN(TRIM(SUBSTITUTE(SUBSTITUTE(H118,".",""),",","")))&lt;12,ISNUMBER(MATCH(TRIM(SUBSTITUTE(SUBSTITUTE(H118,".",""),",","")),'Zoznamy'!$G$2:$G$41,0))),"PREVERIŤ","")),IF(AND(N118="Súkromná",IFERROR(INDEX('Vozidlá'!$O$6:$O$6,MATCH(B118,'Vozidlá'!$A$6:$A$6,0))="áno",FALSE)),"PREVERIŤ","")))</f>
        <v/>
      </c>
      <c r="T118" s="14">
        <f>IF(OR(D118="",E118="",F118="",G118=""),"",IFERROR(IF(OR(F118+G118&lt;D118+E118,D118&lt;DATE(2027,1,1),D118&gt;=DATE(2028,1,1)),"CHYBA",""),"CHYBA"))</f>
        <v/>
      </c>
      <c r="U118" s="14">
        <f>IF(OR(V118=0,A118=""),"",IF(COUNTIFS($A$6:$A$1505,A118&amp;"",$B$6:$B$1505,B118&amp;"")&gt;1,"CHYBA",IF(X118="","",IF(X118=0,"",IFERROR(IF(INDEX($A$1:$A$1505,X118)="","",IF(A118=INDEX($A$1:$A$1505,X118)+1,"","PREVERIŤ")),"PREVERIŤ")))))</f>
        <v/>
      </c>
      <c r="V118" s="14">
        <f>IF(OR(A118&lt;&gt;"",B118&lt;&gt;"",C118&lt;&gt;"",D118&lt;&gt;"",E118&lt;&gt;"",F118&lt;&gt;"",G118&lt;&gt;"",H118&lt;&gt;"",I118&lt;&gt;"",J118&lt;&gt;"",K118&lt;&gt;"",L118&lt;&gt;"",N118&lt;&gt;"",O118&lt;&gt;""),1,0)</f>
        <v/>
      </c>
      <c r="W118" s="14">
        <f>IF(OR(V118=0,B118=""),"",COUNTIFS($B$6:B118,B118&amp;""))</f>
        <v/>
      </c>
      <c r="X118" s="14">
        <f>IF(OR(V118=0,B118=""),"",IF(W118=1,0,SUMIFS($Y$5:Y117,$B$5:B117,B118&amp;"",$W$5:W117,W118-1)))</f>
        <v/>
      </c>
      <c r="Y118" s="14">
        <f>IF(V118=0,"",ROW($A118))</f>
        <v/>
      </c>
    </row>
    <row r="119">
      <c r="A119" s="10" t="n"/>
      <c r="B119" s="10" t="n"/>
      <c r="C119" s="10" t="n"/>
      <c r="D119" s="12" t="n"/>
      <c r="E119" s="18" t="n"/>
      <c r="F119" s="12" t="n"/>
      <c r="G119" s="18" t="n"/>
      <c r="H119" s="10" t="n"/>
      <c r="I119" s="10" t="n"/>
      <c r="J119" s="10" t="n"/>
      <c r="K119" s="13" t="n"/>
      <c r="L119" s="13" t="n"/>
      <c r="M119" s="19">
        <f>IF(OR(K119="",L119=""),"",IF(AND(ISNUMBER(K119),ISNUMBER(L119)),L119-K119,"CHYBA"))</f>
        <v/>
      </c>
      <c r="N119" s="10" t="n"/>
      <c r="O119" s="10" t="n"/>
      <c r="P119" s="14">
        <f>IF(M119="","",IF(ISNUMBER(M119),IF(M119&lt;=0,"CHYBA",""),"CHYBA"))</f>
        <v/>
      </c>
      <c r="Q119" s="14">
        <f>IF(OR(V119=0,B119="",K119=""),"",IFERROR(IF(X119=0,IF(AND(COUNTIFS('Vozidlá'!$A$6:$A$6,B119&amp;"",'Vozidlá'!$L$6:$L$6,"&lt;&gt;")=1,ROUND(K119,1)=ROUND(INDEX('Vozidlá'!$L$6:$L$6,MATCH(B119,'Vozidlá'!$A$6:$A$6,0)),1)),"","CHYBA"),IF(AND(INDEX($L$1:$L$1505,X119)&lt;&gt;"",ROUND(K119,1)=ROUND(INDEX($L$1:$L$1505,X119),1)),"","CHYBA")),"CHYBA"))</f>
        <v/>
      </c>
      <c r="R119" s="14">
        <f>IF(V119=0,"",IF(OR(NOT(ISNUMBER(A119)),B119="",C119="",NOT(ISNUMBER(D119)),NOT(ISNUMBER(E119)),NOT(ISNUMBER(F119)),NOT(ISNUMBER(G119)),I119="",J119="",NOT(ISNUMBER(K119)),NOT(ISNUMBER(L119)),AND(N119&lt;&gt;"Podnikateľská",N119&lt;&gt;"Súkromná"),AND(N119="Podnikateľská",H119=""),COUNTIFS('Vodiči'!$C$6:$C$8,C119&amp;"")&lt;&gt;1,COUNTIFS('Vozidlá'!$A$6:$A$6,B119&amp;"",'Vozidlá'!$B$6:$B$6,"&lt;&gt;")&lt;&gt;1,COUNTIFS('Vozidlá'!$A$6:$A$6,B119&amp;"",'Vozidlá'!$C$6:$C$6,"&lt;&gt;")&lt;&gt;1,COUNTIFS('Vozidlá'!$A$6:$A$6,B119&amp;"",'Vozidlá'!$D$6:$D$6,"&lt;&gt;")&lt;&gt;1,COUNTIFS('Vozidlá'!$A$6:$A$6,B119&amp;"",'Vozidlá'!$E$6:$E$6,"&lt;&gt;")&lt;&gt;1,COUNTIFS('Vozidlá'!$A$6:$A$6,B119&amp;"",'Vozidlá'!$K$6:$K$6,"&lt;&gt;")&lt;&gt;1,COUNTIFS('Vozidlá'!$A$6:$A$6,B119&amp;"",'Vozidlá'!$L$6:$L$6,"&lt;&gt;")&lt;&gt;1),"CHYBA",""))</f>
        <v/>
      </c>
      <c r="S119" s="14">
        <f>IF(V119=0,"",IF(N119="Podnikateľská",IF(H119="","",IF(OR(LEN(TRIM(SUBSTITUTE(SUBSTITUTE(H119,".",""),",","")))&lt;12,ISNUMBER(MATCH(TRIM(SUBSTITUTE(SUBSTITUTE(H119,".",""),",","")),'Zoznamy'!$G$2:$G$41,0))),"PREVERIŤ","")),IF(AND(N119="Súkromná",IFERROR(INDEX('Vozidlá'!$O$6:$O$6,MATCH(B119,'Vozidlá'!$A$6:$A$6,0))="áno",FALSE)),"PREVERIŤ","")))</f>
        <v/>
      </c>
      <c r="T119" s="14">
        <f>IF(OR(D119="",E119="",F119="",G119=""),"",IFERROR(IF(OR(F119+G119&lt;D119+E119,D119&lt;DATE(2027,1,1),D119&gt;=DATE(2028,1,1)),"CHYBA",""),"CHYBA"))</f>
        <v/>
      </c>
      <c r="U119" s="14">
        <f>IF(OR(V119=0,A119=""),"",IF(COUNTIFS($A$6:$A$1505,A119&amp;"",$B$6:$B$1505,B119&amp;"")&gt;1,"CHYBA",IF(X119="","",IF(X119=0,"",IFERROR(IF(INDEX($A$1:$A$1505,X119)="","",IF(A119=INDEX($A$1:$A$1505,X119)+1,"","PREVERIŤ")),"PREVERIŤ")))))</f>
        <v/>
      </c>
      <c r="V119" s="14">
        <f>IF(OR(A119&lt;&gt;"",B119&lt;&gt;"",C119&lt;&gt;"",D119&lt;&gt;"",E119&lt;&gt;"",F119&lt;&gt;"",G119&lt;&gt;"",H119&lt;&gt;"",I119&lt;&gt;"",J119&lt;&gt;"",K119&lt;&gt;"",L119&lt;&gt;"",N119&lt;&gt;"",O119&lt;&gt;""),1,0)</f>
        <v/>
      </c>
      <c r="W119" s="14">
        <f>IF(OR(V119=0,B119=""),"",COUNTIFS($B$6:B119,B119&amp;""))</f>
        <v/>
      </c>
      <c r="X119" s="14">
        <f>IF(OR(V119=0,B119=""),"",IF(W119=1,0,SUMIFS($Y$5:Y118,$B$5:B118,B119&amp;"",$W$5:W118,W119-1)))</f>
        <v/>
      </c>
      <c r="Y119" s="14">
        <f>IF(V119=0,"",ROW($A119))</f>
        <v/>
      </c>
    </row>
    <row r="120">
      <c r="A120" s="10" t="n"/>
      <c r="B120" s="10" t="n"/>
      <c r="C120" s="10" t="n"/>
      <c r="D120" s="12" t="n"/>
      <c r="E120" s="18" t="n"/>
      <c r="F120" s="12" t="n"/>
      <c r="G120" s="18" t="n"/>
      <c r="H120" s="10" t="n"/>
      <c r="I120" s="10" t="n"/>
      <c r="J120" s="10" t="n"/>
      <c r="K120" s="13" t="n"/>
      <c r="L120" s="13" t="n"/>
      <c r="M120" s="19">
        <f>IF(OR(K120="",L120=""),"",IF(AND(ISNUMBER(K120),ISNUMBER(L120)),L120-K120,"CHYBA"))</f>
        <v/>
      </c>
      <c r="N120" s="10" t="n"/>
      <c r="O120" s="10" t="n"/>
      <c r="P120" s="14">
        <f>IF(M120="","",IF(ISNUMBER(M120),IF(M120&lt;=0,"CHYBA",""),"CHYBA"))</f>
        <v/>
      </c>
      <c r="Q120" s="14">
        <f>IF(OR(V120=0,B120="",K120=""),"",IFERROR(IF(X120=0,IF(AND(COUNTIFS('Vozidlá'!$A$6:$A$6,B120&amp;"",'Vozidlá'!$L$6:$L$6,"&lt;&gt;")=1,ROUND(K120,1)=ROUND(INDEX('Vozidlá'!$L$6:$L$6,MATCH(B120,'Vozidlá'!$A$6:$A$6,0)),1)),"","CHYBA"),IF(AND(INDEX($L$1:$L$1505,X120)&lt;&gt;"",ROUND(K120,1)=ROUND(INDEX($L$1:$L$1505,X120),1)),"","CHYBA")),"CHYBA"))</f>
        <v/>
      </c>
      <c r="R120" s="14">
        <f>IF(V120=0,"",IF(OR(NOT(ISNUMBER(A120)),B120="",C120="",NOT(ISNUMBER(D120)),NOT(ISNUMBER(E120)),NOT(ISNUMBER(F120)),NOT(ISNUMBER(G120)),I120="",J120="",NOT(ISNUMBER(K120)),NOT(ISNUMBER(L120)),AND(N120&lt;&gt;"Podnikateľská",N120&lt;&gt;"Súkromná"),AND(N120="Podnikateľská",H120=""),COUNTIFS('Vodiči'!$C$6:$C$8,C120&amp;"")&lt;&gt;1,COUNTIFS('Vozidlá'!$A$6:$A$6,B120&amp;"",'Vozidlá'!$B$6:$B$6,"&lt;&gt;")&lt;&gt;1,COUNTIFS('Vozidlá'!$A$6:$A$6,B120&amp;"",'Vozidlá'!$C$6:$C$6,"&lt;&gt;")&lt;&gt;1,COUNTIFS('Vozidlá'!$A$6:$A$6,B120&amp;"",'Vozidlá'!$D$6:$D$6,"&lt;&gt;")&lt;&gt;1,COUNTIFS('Vozidlá'!$A$6:$A$6,B120&amp;"",'Vozidlá'!$E$6:$E$6,"&lt;&gt;")&lt;&gt;1,COUNTIFS('Vozidlá'!$A$6:$A$6,B120&amp;"",'Vozidlá'!$K$6:$K$6,"&lt;&gt;")&lt;&gt;1,COUNTIFS('Vozidlá'!$A$6:$A$6,B120&amp;"",'Vozidlá'!$L$6:$L$6,"&lt;&gt;")&lt;&gt;1),"CHYBA",""))</f>
        <v/>
      </c>
      <c r="S120" s="14">
        <f>IF(V120=0,"",IF(N120="Podnikateľská",IF(H120="","",IF(OR(LEN(TRIM(SUBSTITUTE(SUBSTITUTE(H120,".",""),",","")))&lt;12,ISNUMBER(MATCH(TRIM(SUBSTITUTE(SUBSTITUTE(H120,".",""),",","")),'Zoznamy'!$G$2:$G$41,0))),"PREVERIŤ","")),IF(AND(N120="Súkromná",IFERROR(INDEX('Vozidlá'!$O$6:$O$6,MATCH(B120,'Vozidlá'!$A$6:$A$6,0))="áno",FALSE)),"PREVERIŤ","")))</f>
        <v/>
      </c>
      <c r="T120" s="14">
        <f>IF(OR(D120="",E120="",F120="",G120=""),"",IFERROR(IF(OR(F120+G120&lt;D120+E120,D120&lt;DATE(2027,1,1),D120&gt;=DATE(2028,1,1)),"CHYBA",""),"CHYBA"))</f>
        <v/>
      </c>
      <c r="U120" s="14">
        <f>IF(OR(V120=0,A120=""),"",IF(COUNTIFS($A$6:$A$1505,A120&amp;"",$B$6:$B$1505,B120&amp;"")&gt;1,"CHYBA",IF(X120="","",IF(X120=0,"",IFERROR(IF(INDEX($A$1:$A$1505,X120)="","",IF(A120=INDEX($A$1:$A$1505,X120)+1,"","PREVERIŤ")),"PREVERIŤ")))))</f>
        <v/>
      </c>
      <c r="V120" s="14">
        <f>IF(OR(A120&lt;&gt;"",B120&lt;&gt;"",C120&lt;&gt;"",D120&lt;&gt;"",E120&lt;&gt;"",F120&lt;&gt;"",G120&lt;&gt;"",H120&lt;&gt;"",I120&lt;&gt;"",J120&lt;&gt;"",K120&lt;&gt;"",L120&lt;&gt;"",N120&lt;&gt;"",O120&lt;&gt;""),1,0)</f>
        <v/>
      </c>
      <c r="W120" s="14">
        <f>IF(OR(V120=0,B120=""),"",COUNTIFS($B$6:B120,B120&amp;""))</f>
        <v/>
      </c>
      <c r="X120" s="14">
        <f>IF(OR(V120=0,B120=""),"",IF(W120=1,0,SUMIFS($Y$5:Y119,$B$5:B119,B120&amp;"",$W$5:W119,W120-1)))</f>
        <v/>
      </c>
      <c r="Y120" s="14">
        <f>IF(V120=0,"",ROW($A120))</f>
        <v/>
      </c>
    </row>
    <row r="121">
      <c r="A121" s="10" t="n"/>
      <c r="B121" s="10" t="n"/>
      <c r="C121" s="10" t="n"/>
      <c r="D121" s="12" t="n"/>
      <c r="E121" s="18" t="n"/>
      <c r="F121" s="12" t="n"/>
      <c r="G121" s="18" t="n"/>
      <c r="H121" s="10" t="n"/>
      <c r="I121" s="10" t="n"/>
      <c r="J121" s="10" t="n"/>
      <c r="K121" s="13" t="n"/>
      <c r="L121" s="13" t="n"/>
      <c r="M121" s="19">
        <f>IF(OR(K121="",L121=""),"",IF(AND(ISNUMBER(K121),ISNUMBER(L121)),L121-K121,"CHYBA"))</f>
        <v/>
      </c>
      <c r="N121" s="10" t="n"/>
      <c r="O121" s="10" t="n"/>
      <c r="P121" s="14">
        <f>IF(M121="","",IF(ISNUMBER(M121),IF(M121&lt;=0,"CHYBA",""),"CHYBA"))</f>
        <v/>
      </c>
      <c r="Q121" s="14">
        <f>IF(OR(V121=0,B121="",K121=""),"",IFERROR(IF(X121=0,IF(AND(COUNTIFS('Vozidlá'!$A$6:$A$6,B121&amp;"",'Vozidlá'!$L$6:$L$6,"&lt;&gt;")=1,ROUND(K121,1)=ROUND(INDEX('Vozidlá'!$L$6:$L$6,MATCH(B121,'Vozidlá'!$A$6:$A$6,0)),1)),"","CHYBA"),IF(AND(INDEX($L$1:$L$1505,X121)&lt;&gt;"",ROUND(K121,1)=ROUND(INDEX($L$1:$L$1505,X121),1)),"","CHYBA")),"CHYBA"))</f>
        <v/>
      </c>
      <c r="R121" s="14">
        <f>IF(V121=0,"",IF(OR(NOT(ISNUMBER(A121)),B121="",C121="",NOT(ISNUMBER(D121)),NOT(ISNUMBER(E121)),NOT(ISNUMBER(F121)),NOT(ISNUMBER(G121)),I121="",J121="",NOT(ISNUMBER(K121)),NOT(ISNUMBER(L121)),AND(N121&lt;&gt;"Podnikateľská",N121&lt;&gt;"Súkromná"),AND(N121="Podnikateľská",H121=""),COUNTIFS('Vodiči'!$C$6:$C$8,C121&amp;"")&lt;&gt;1,COUNTIFS('Vozidlá'!$A$6:$A$6,B121&amp;"",'Vozidlá'!$B$6:$B$6,"&lt;&gt;")&lt;&gt;1,COUNTIFS('Vozidlá'!$A$6:$A$6,B121&amp;"",'Vozidlá'!$C$6:$C$6,"&lt;&gt;")&lt;&gt;1,COUNTIFS('Vozidlá'!$A$6:$A$6,B121&amp;"",'Vozidlá'!$D$6:$D$6,"&lt;&gt;")&lt;&gt;1,COUNTIFS('Vozidlá'!$A$6:$A$6,B121&amp;"",'Vozidlá'!$E$6:$E$6,"&lt;&gt;")&lt;&gt;1,COUNTIFS('Vozidlá'!$A$6:$A$6,B121&amp;"",'Vozidlá'!$K$6:$K$6,"&lt;&gt;")&lt;&gt;1,COUNTIFS('Vozidlá'!$A$6:$A$6,B121&amp;"",'Vozidlá'!$L$6:$L$6,"&lt;&gt;")&lt;&gt;1),"CHYBA",""))</f>
        <v/>
      </c>
      <c r="S121" s="14">
        <f>IF(V121=0,"",IF(N121="Podnikateľská",IF(H121="","",IF(OR(LEN(TRIM(SUBSTITUTE(SUBSTITUTE(H121,".",""),",","")))&lt;12,ISNUMBER(MATCH(TRIM(SUBSTITUTE(SUBSTITUTE(H121,".",""),",","")),'Zoznamy'!$G$2:$G$41,0))),"PREVERIŤ","")),IF(AND(N121="Súkromná",IFERROR(INDEX('Vozidlá'!$O$6:$O$6,MATCH(B121,'Vozidlá'!$A$6:$A$6,0))="áno",FALSE)),"PREVERIŤ","")))</f>
        <v/>
      </c>
      <c r="T121" s="14">
        <f>IF(OR(D121="",E121="",F121="",G121=""),"",IFERROR(IF(OR(F121+G121&lt;D121+E121,D121&lt;DATE(2027,1,1),D121&gt;=DATE(2028,1,1)),"CHYBA",""),"CHYBA"))</f>
        <v/>
      </c>
      <c r="U121" s="14">
        <f>IF(OR(V121=0,A121=""),"",IF(COUNTIFS($A$6:$A$1505,A121&amp;"",$B$6:$B$1505,B121&amp;"")&gt;1,"CHYBA",IF(X121="","",IF(X121=0,"",IFERROR(IF(INDEX($A$1:$A$1505,X121)="","",IF(A121=INDEX($A$1:$A$1505,X121)+1,"","PREVERIŤ")),"PREVERIŤ")))))</f>
        <v/>
      </c>
      <c r="V121" s="14">
        <f>IF(OR(A121&lt;&gt;"",B121&lt;&gt;"",C121&lt;&gt;"",D121&lt;&gt;"",E121&lt;&gt;"",F121&lt;&gt;"",G121&lt;&gt;"",H121&lt;&gt;"",I121&lt;&gt;"",J121&lt;&gt;"",K121&lt;&gt;"",L121&lt;&gt;"",N121&lt;&gt;"",O121&lt;&gt;""),1,0)</f>
        <v/>
      </c>
      <c r="W121" s="14">
        <f>IF(OR(V121=0,B121=""),"",COUNTIFS($B$6:B121,B121&amp;""))</f>
        <v/>
      </c>
      <c r="X121" s="14">
        <f>IF(OR(V121=0,B121=""),"",IF(W121=1,0,SUMIFS($Y$5:Y120,$B$5:B120,B121&amp;"",$W$5:W120,W121-1)))</f>
        <v/>
      </c>
      <c r="Y121" s="14">
        <f>IF(V121=0,"",ROW($A121))</f>
        <v/>
      </c>
    </row>
    <row r="122">
      <c r="A122" s="10" t="n"/>
      <c r="B122" s="10" t="n"/>
      <c r="C122" s="10" t="n"/>
      <c r="D122" s="12" t="n"/>
      <c r="E122" s="18" t="n"/>
      <c r="F122" s="12" t="n"/>
      <c r="G122" s="18" t="n"/>
      <c r="H122" s="10" t="n"/>
      <c r="I122" s="10" t="n"/>
      <c r="J122" s="10" t="n"/>
      <c r="K122" s="13" t="n"/>
      <c r="L122" s="13" t="n"/>
      <c r="M122" s="19">
        <f>IF(OR(K122="",L122=""),"",IF(AND(ISNUMBER(K122),ISNUMBER(L122)),L122-K122,"CHYBA"))</f>
        <v/>
      </c>
      <c r="N122" s="10" t="n"/>
      <c r="O122" s="10" t="n"/>
      <c r="P122" s="14">
        <f>IF(M122="","",IF(ISNUMBER(M122),IF(M122&lt;=0,"CHYBA",""),"CHYBA"))</f>
        <v/>
      </c>
      <c r="Q122" s="14">
        <f>IF(OR(V122=0,B122="",K122=""),"",IFERROR(IF(X122=0,IF(AND(COUNTIFS('Vozidlá'!$A$6:$A$6,B122&amp;"",'Vozidlá'!$L$6:$L$6,"&lt;&gt;")=1,ROUND(K122,1)=ROUND(INDEX('Vozidlá'!$L$6:$L$6,MATCH(B122,'Vozidlá'!$A$6:$A$6,0)),1)),"","CHYBA"),IF(AND(INDEX($L$1:$L$1505,X122)&lt;&gt;"",ROUND(K122,1)=ROUND(INDEX($L$1:$L$1505,X122),1)),"","CHYBA")),"CHYBA"))</f>
        <v/>
      </c>
      <c r="R122" s="14">
        <f>IF(V122=0,"",IF(OR(NOT(ISNUMBER(A122)),B122="",C122="",NOT(ISNUMBER(D122)),NOT(ISNUMBER(E122)),NOT(ISNUMBER(F122)),NOT(ISNUMBER(G122)),I122="",J122="",NOT(ISNUMBER(K122)),NOT(ISNUMBER(L122)),AND(N122&lt;&gt;"Podnikateľská",N122&lt;&gt;"Súkromná"),AND(N122="Podnikateľská",H122=""),COUNTIFS('Vodiči'!$C$6:$C$8,C122&amp;"")&lt;&gt;1,COUNTIFS('Vozidlá'!$A$6:$A$6,B122&amp;"",'Vozidlá'!$B$6:$B$6,"&lt;&gt;")&lt;&gt;1,COUNTIFS('Vozidlá'!$A$6:$A$6,B122&amp;"",'Vozidlá'!$C$6:$C$6,"&lt;&gt;")&lt;&gt;1,COUNTIFS('Vozidlá'!$A$6:$A$6,B122&amp;"",'Vozidlá'!$D$6:$D$6,"&lt;&gt;")&lt;&gt;1,COUNTIFS('Vozidlá'!$A$6:$A$6,B122&amp;"",'Vozidlá'!$E$6:$E$6,"&lt;&gt;")&lt;&gt;1,COUNTIFS('Vozidlá'!$A$6:$A$6,B122&amp;"",'Vozidlá'!$K$6:$K$6,"&lt;&gt;")&lt;&gt;1,COUNTIFS('Vozidlá'!$A$6:$A$6,B122&amp;"",'Vozidlá'!$L$6:$L$6,"&lt;&gt;")&lt;&gt;1),"CHYBA",""))</f>
        <v/>
      </c>
      <c r="S122" s="14">
        <f>IF(V122=0,"",IF(N122="Podnikateľská",IF(H122="","",IF(OR(LEN(TRIM(SUBSTITUTE(SUBSTITUTE(H122,".",""),",","")))&lt;12,ISNUMBER(MATCH(TRIM(SUBSTITUTE(SUBSTITUTE(H122,".",""),",","")),'Zoznamy'!$G$2:$G$41,0))),"PREVERIŤ","")),IF(AND(N122="Súkromná",IFERROR(INDEX('Vozidlá'!$O$6:$O$6,MATCH(B122,'Vozidlá'!$A$6:$A$6,0))="áno",FALSE)),"PREVERIŤ","")))</f>
        <v/>
      </c>
      <c r="T122" s="14">
        <f>IF(OR(D122="",E122="",F122="",G122=""),"",IFERROR(IF(OR(F122+G122&lt;D122+E122,D122&lt;DATE(2027,1,1),D122&gt;=DATE(2028,1,1)),"CHYBA",""),"CHYBA"))</f>
        <v/>
      </c>
      <c r="U122" s="14">
        <f>IF(OR(V122=0,A122=""),"",IF(COUNTIFS($A$6:$A$1505,A122&amp;"",$B$6:$B$1505,B122&amp;"")&gt;1,"CHYBA",IF(X122="","",IF(X122=0,"",IFERROR(IF(INDEX($A$1:$A$1505,X122)="","",IF(A122=INDEX($A$1:$A$1505,X122)+1,"","PREVERIŤ")),"PREVERIŤ")))))</f>
        <v/>
      </c>
      <c r="V122" s="14">
        <f>IF(OR(A122&lt;&gt;"",B122&lt;&gt;"",C122&lt;&gt;"",D122&lt;&gt;"",E122&lt;&gt;"",F122&lt;&gt;"",G122&lt;&gt;"",H122&lt;&gt;"",I122&lt;&gt;"",J122&lt;&gt;"",K122&lt;&gt;"",L122&lt;&gt;"",N122&lt;&gt;"",O122&lt;&gt;""),1,0)</f>
        <v/>
      </c>
      <c r="W122" s="14">
        <f>IF(OR(V122=0,B122=""),"",COUNTIFS($B$6:B122,B122&amp;""))</f>
        <v/>
      </c>
      <c r="X122" s="14">
        <f>IF(OR(V122=0,B122=""),"",IF(W122=1,0,SUMIFS($Y$5:Y121,$B$5:B121,B122&amp;"",$W$5:W121,W122-1)))</f>
        <v/>
      </c>
      <c r="Y122" s="14">
        <f>IF(V122=0,"",ROW($A122))</f>
        <v/>
      </c>
    </row>
    <row r="123">
      <c r="A123" s="10" t="n"/>
      <c r="B123" s="10" t="n"/>
      <c r="C123" s="10" t="n"/>
      <c r="D123" s="12" t="n"/>
      <c r="E123" s="18" t="n"/>
      <c r="F123" s="12" t="n"/>
      <c r="G123" s="18" t="n"/>
      <c r="H123" s="10" t="n"/>
      <c r="I123" s="10" t="n"/>
      <c r="J123" s="10" t="n"/>
      <c r="K123" s="13" t="n"/>
      <c r="L123" s="13" t="n"/>
      <c r="M123" s="19">
        <f>IF(OR(K123="",L123=""),"",IF(AND(ISNUMBER(K123),ISNUMBER(L123)),L123-K123,"CHYBA"))</f>
        <v/>
      </c>
      <c r="N123" s="10" t="n"/>
      <c r="O123" s="10" t="n"/>
      <c r="P123" s="14">
        <f>IF(M123="","",IF(ISNUMBER(M123),IF(M123&lt;=0,"CHYBA",""),"CHYBA"))</f>
        <v/>
      </c>
      <c r="Q123" s="14">
        <f>IF(OR(V123=0,B123="",K123=""),"",IFERROR(IF(X123=0,IF(AND(COUNTIFS('Vozidlá'!$A$6:$A$6,B123&amp;"",'Vozidlá'!$L$6:$L$6,"&lt;&gt;")=1,ROUND(K123,1)=ROUND(INDEX('Vozidlá'!$L$6:$L$6,MATCH(B123,'Vozidlá'!$A$6:$A$6,0)),1)),"","CHYBA"),IF(AND(INDEX($L$1:$L$1505,X123)&lt;&gt;"",ROUND(K123,1)=ROUND(INDEX($L$1:$L$1505,X123),1)),"","CHYBA")),"CHYBA"))</f>
        <v/>
      </c>
      <c r="R123" s="14">
        <f>IF(V123=0,"",IF(OR(NOT(ISNUMBER(A123)),B123="",C123="",NOT(ISNUMBER(D123)),NOT(ISNUMBER(E123)),NOT(ISNUMBER(F123)),NOT(ISNUMBER(G123)),I123="",J123="",NOT(ISNUMBER(K123)),NOT(ISNUMBER(L123)),AND(N123&lt;&gt;"Podnikateľská",N123&lt;&gt;"Súkromná"),AND(N123="Podnikateľská",H123=""),COUNTIFS('Vodiči'!$C$6:$C$8,C123&amp;"")&lt;&gt;1,COUNTIFS('Vozidlá'!$A$6:$A$6,B123&amp;"",'Vozidlá'!$B$6:$B$6,"&lt;&gt;")&lt;&gt;1,COUNTIFS('Vozidlá'!$A$6:$A$6,B123&amp;"",'Vozidlá'!$C$6:$C$6,"&lt;&gt;")&lt;&gt;1,COUNTIFS('Vozidlá'!$A$6:$A$6,B123&amp;"",'Vozidlá'!$D$6:$D$6,"&lt;&gt;")&lt;&gt;1,COUNTIFS('Vozidlá'!$A$6:$A$6,B123&amp;"",'Vozidlá'!$E$6:$E$6,"&lt;&gt;")&lt;&gt;1,COUNTIFS('Vozidlá'!$A$6:$A$6,B123&amp;"",'Vozidlá'!$K$6:$K$6,"&lt;&gt;")&lt;&gt;1,COUNTIFS('Vozidlá'!$A$6:$A$6,B123&amp;"",'Vozidlá'!$L$6:$L$6,"&lt;&gt;")&lt;&gt;1),"CHYBA",""))</f>
        <v/>
      </c>
      <c r="S123" s="14">
        <f>IF(V123=0,"",IF(N123="Podnikateľská",IF(H123="","",IF(OR(LEN(TRIM(SUBSTITUTE(SUBSTITUTE(H123,".",""),",","")))&lt;12,ISNUMBER(MATCH(TRIM(SUBSTITUTE(SUBSTITUTE(H123,".",""),",","")),'Zoznamy'!$G$2:$G$41,0))),"PREVERIŤ","")),IF(AND(N123="Súkromná",IFERROR(INDEX('Vozidlá'!$O$6:$O$6,MATCH(B123,'Vozidlá'!$A$6:$A$6,0))="áno",FALSE)),"PREVERIŤ","")))</f>
        <v/>
      </c>
      <c r="T123" s="14">
        <f>IF(OR(D123="",E123="",F123="",G123=""),"",IFERROR(IF(OR(F123+G123&lt;D123+E123,D123&lt;DATE(2027,1,1),D123&gt;=DATE(2028,1,1)),"CHYBA",""),"CHYBA"))</f>
        <v/>
      </c>
      <c r="U123" s="14">
        <f>IF(OR(V123=0,A123=""),"",IF(COUNTIFS($A$6:$A$1505,A123&amp;"",$B$6:$B$1505,B123&amp;"")&gt;1,"CHYBA",IF(X123="","",IF(X123=0,"",IFERROR(IF(INDEX($A$1:$A$1505,X123)="","",IF(A123=INDEX($A$1:$A$1505,X123)+1,"","PREVERIŤ")),"PREVERIŤ")))))</f>
        <v/>
      </c>
      <c r="V123" s="14">
        <f>IF(OR(A123&lt;&gt;"",B123&lt;&gt;"",C123&lt;&gt;"",D123&lt;&gt;"",E123&lt;&gt;"",F123&lt;&gt;"",G123&lt;&gt;"",H123&lt;&gt;"",I123&lt;&gt;"",J123&lt;&gt;"",K123&lt;&gt;"",L123&lt;&gt;"",N123&lt;&gt;"",O123&lt;&gt;""),1,0)</f>
        <v/>
      </c>
      <c r="W123" s="14">
        <f>IF(OR(V123=0,B123=""),"",COUNTIFS($B$6:B123,B123&amp;""))</f>
        <v/>
      </c>
      <c r="X123" s="14">
        <f>IF(OR(V123=0,B123=""),"",IF(W123=1,0,SUMIFS($Y$5:Y122,$B$5:B122,B123&amp;"",$W$5:W122,W123-1)))</f>
        <v/>
      </c>
      <c r="Y123" s="14">
        <f>IF(V123=0,"",ROW($A123))</f>
        <v/>
      </c>
    </row>
    <row r="124">
      <c r="A124" s="10" t="n"/>
      <c r="B124" s="10" t="n"/>
      <c r="C124" s="10" t="n"/>
      <c r="D124" s="12" t="n"/>
      <c r="E124" s="18" t="n"/>
      <c r="F124" s="12" t="n"/>
      <c r="G124" s="18" t="n"/>
      <c r="H124" s="10" t="n"/>
      <c r="I124" s="10" t="n"/>
      <c r="J124" s="10" t="n"/>
      <c r="K124" s="13" t="n"/>
      <c r="L124" s="13" t="n"/>
      <c r="M124" s="19">
        <f>IF(OR(K124="",L124=""),"",IF(AND(ISNUMBER(K124),ISNUMBER(L124)),L124-K124,"CHYBA"))</f>
        <v/>
      </c>
      <c r="N124" s="10" t="n"/>
      <c r="O124" s="10" t="n"/>
      <c r="P124" s="14">
        <f>IF(M124="","",IF(ISNUMBER(M124),IF(M124&lt;=0,"CHYBA",""),"CHYBA"))</f>
        <v/>
      </c>
      <c r="Q124" s="14">
        <f>IF(OR(V124=0,B124="",K124=""),"",IFERROR(IF(X124=0,IF(AND(COUNTIFS('Vozidlá'!$A$6:$A$6,B124&amp;"",'Vozidlá'!$L$6:$L$6,"&lt;&gt;")=1,ROUND(K124,1)=ROUND(INDEX('Vozidlá'!$L$6:$L$6,MATCH(B124,'Vozidlá'!$A$6:$A$6,0)),1)),"","CHYBA"),IF(AND(INDEX($L$1:$L$1505,X124)&lt;&gt;"",ROUND(K124,1)=ROUND(INDEX($L$1:$L$1505,X124),1)),"","CHYBA")),"CHYBA"))</f>
        <v/>
      </c>
      <c r="R124" s="14">
        <f>IF(V124=0,"",IF(OR(NOT(ISNUMBER(A124)),B124="",C124="",NOT(ISNUMBER(D124)),NOT(ISNUMBER(E124)),NOT(ISNUMBER(F124)),NOT(ISNUMBER(G124)),I124="",J124="",NOT(ISNUMBER(K124)),NOT(ISNUMBER(L124)),AND(N124&lt;&gt;"Podnikateľská",N124&lt;&gt;"Súkromná"),AND(N124="Podnikateľská",H124=""),COUNTIFS('Vodiči'!$C$6:$C$8,C124&amp;"")&lt;&gt;1,COUNTIFS('Vozidlá'!$A$6:$A$6,B124&amp;"",'Vozidlá'!$B$6:$B$6,"&lt;&gt;")&lt;&gt;1,COUNTIFS('Vozidlá'!$A$6:$A$6,B124&amp;"",'Vozidlá'!$C$6:$C$6,"&lt;&gt;")&lt;&gt;1,COUNTIFS('Vozidlá'!$A$6:$A$6,B124&amp;"",'Vozidlá'!$D$6:$D$6,"&lt;&gt;")&lt;&gt;1,COUNTIFS('Vozidlá'!$A$6:$A$6,B124&amp;"",'Vozidlá'!$E$6:$E$6,"&lt;&gt;")&lt;&gt;1,COUNTIFS('Vozidlá'!$A$6:$A$6,B124&amp;"",'Vozidlá'!$K$6:$K$6,"&lt;&gt;")&lt;&gt;1,COUNTIFS('Vozidlá'!$A$6:$A$6,B124&amp;"",'Vozidlá'!$L$6:$L$6,"&lt;&gt;")&lt;&gt;1),"CHYBA",""))</f>
        <v/>
      </c>
      <c r="S124" s="14">
        <f>IF(V124=0,"",IF(N124="Podnikateľská",IF(H124="","",IF(OR(LEN(TRIM(SUBSTITUTE(SUBSTITUTE(H124,".",""),",","")))&lt;12,ISNUMBER(MATCH(TRIM(SUBSTITUTE(SUBSTITUTE(H124,".",""),",","")),'Zoznamy'!$G$2:$G$41,0))),"PREVERIŤ","")),IF(AND(N124="Súkromná",IFERROR(INDEX('Vozidlá'!$O$6:$O$6,MATCH(B124,'Vozidlá'!$A$6:$A$6,0))="áno",FALSE)),"PREVERIŤ","")))</f>
        <v/>
      </c>
      <c r="T124" s="14">
        <f>IF(OR(D124="",E124="",F124="",G124=""),"",IFERROR(IF(OR(F124+G124&lt;D124+E124,D124&lt;DATE(2027,1,1),D124&gt;=DATE(2028,1,1)),"CHYBA",""),"CHYBA"))</f>
        <v/>
      </c>
      <c r="U124" s="14">
        <f>IF(OR(V124=0,A124=""),"",IF(COUNTIFS($A$6:$A$1505,A124&amp;"",$B$6:$B$1505,B124&amp;"")&gt;1,"CHYBA",IF(X124="","",IF(X124=0,"",IFERROR(IF(INDEX($A$1:$A$1505,X124)="","",IF(A124=INDEX($A$1:$A$1505,X124)+1,"","PREVERIŤ")),"PREVERIŤ")))))</f>
        <v/>
      </c>
      <c r="V124" s="14">
        <f>IF(OR(A124&lt;&gt;"",B124&lt;&gt;"",C124&lt;&gt;"",D124&lt;&gt;"",E124&lt;&gt;"",F124&lt;&gt;"",G124&lt;&gt;"",H124&lt;&gt;"",I124&lt;&gt;"",J124&lt;&gt;"",K124&lt;&gt;"",L124&lt;&gt;"",N124&lt;&gt;"",O124&lt;&gt;""),1,0)</f>
        <v/>
      </c>
      <c r="W124" s="14">
        <f>IF(OR(V124=0,B124=""),"",COUNTIFS($B$6:B124,B124&amp;""))</f>
        <v/>
      </c>
      <c r="X124" s="14">
        <f>IF(OR(V124=0,B124=""),"",IF(W124=1,0,SUMIFS($Y$5:Y123,$B$5:B123,B124&amp;"",$W$5:W123,W124-1)))</f>
        <v/>
      </c>
      <c r="Y124" s="14">
        <f>IF(V124=0,"",ROW($A124))</f>
        <v/>
      </c>
    </row>
    <row r="125">
      <c r="A125" s="10" t="n"/>
      <c r="B125" s="10" t="n"/>
      <c r="C125" s="10" t="n"/>
      <c r="D125" s="12" t="n"/>
      <c r="E125" s="18" t="n"/>
      <c r="F125" s="12" t="n"/>
      <c r="G125" s="18" t="n"/>
      <c r="H125" s="10" t="n"/>
      <c r="I125" s="10" t="n"/>
      <c r="J125" s="10" t="n"/>
      <c r="K125" s="13" t="n"/>
      <c r="L125" s="13" t="n"/>
      <c r="M125" s="19">
        <f>IF(OR(K125="",L125=""),"",IF(AND(ISNUMBER(K125),ISNUMBER(L125)),L125-K125,"CHYBA"))</f>
        <v/>
      </c>
      <c r="N125" s="10" t="n"/>
      <c r="O125" s="10" t="n"/>
      <c r="P125" s="14">
        <f>IF(M125="","",IF(ISNUMBER(M125),IF(M125&lt;=0,"CHYBA",""),"CHYBA"))</f>
        <v/>
      </c>
      <c r="Q125" s="14">
        <f>IF(OR(V125=0,B125="",K125=""),"",IFERROR(IF(X125=0,IF(AND(COUNTIFS('Vozidlá'!$A$6:$A$6,B125&amp;"",'Vozidlá'!$L$6:$L$6,"&lt;&gt;")=1,ROUND(K125,1)=ROUND(INDEX('Vozidlá'!$L$6:$L$6,MATCH(B125,'Vozidlá'!$A$6:$A$6,0)),1)),"","CHYBA"),IF(AND(INDEX($L$1:$L$1505,X125)&lt;&gt;"",ROUND(K125,1)=ROUND(INDEX($L$1:$L$1505,X125),1)),"","CHYBA")),"CHYBA"))</f>
        <v/>
      </c>
      <c r="R125" s="14">
        <f>IF(V125=0,"",IF(OR(NOT(ISNUMBER(A125)),B125="",C125="",NOT(ISNUMBER(D125)),NOT(ISNUMBER(E125)),NOT(ISNUMBER(F125)),NOT(ISNUMBER(G125)),I125="",J125="",NOT(ISNUMBER(K125)),NOT(ISNUMBER(L125)),AND(N125&lt;&gt;"Podnikateľská",N125&lt;&gt;"Súkromná"),AND(N125="Podnikateľská",H125=""),COUNTIFS('Vodiči'!$C$6:$C$8,C125&amp;"")&lt;&gt;1,COUNTIFS('Vozidlá'!$A$6:$A$6,B125&amp;"",'Vozidlá'!$B$6:$B$6,"&lt;&gt;")&lt;&gt;1,COUNTIFS('Vozidlá'!$A$6:$A$6,B125&amp;"",'Vozidlá'!$C$6:$C$6,"&lt;&gt;")&lt;&gt;1,COUNTIFS('Vozidlá'!$A$6:$A$6,B125&amp;"",'Vozidlá'!$D$6:$D$6,"&lt;&gt;")&lt;&gt;1,COUNTIFS('Vozidlá'!$A$6:$A$6,B125&amp;"",'Vozidlá'!$E$6:$E$6,"&lt;&gt;")&lt;&gt;1,COUNTIFS('Vozidlá'!$A$6:$A$6,B125&amp;"",'Vozidlá'!$K$6:$K$6,"&lt;&gt;")&lt;&gt;1,COUNTIFS('Vozidlá'!$A$6:$A$6,B125&amp;"",'Vozidlá'!$L$6:$L$6,"&lt;&gt;")&lt;&gt;1),"CHYBA",""))</f>
        <v/>
      </c>
      <c r="S125" s="14">
        <f>IF(V125=0,"",IF(N125="Podnikateľská",IF(H125="","",IF(OR(LEN(TRIM(SUBSTITUTE(SUBSTITUTE(H125,".",""),",","")))&lt;12,ISNUMBER(MATCH(TRIM(SUBSTITUTE(SUBSTITUTE(H125,".",""),",","")),'Zoznamy'!$G$2:$G$41,0))),"PREVERIŤ","")),IF(AND(N125="Súkromná",IFERROR(INDEX('Vozidlá'!$O$6:$O$6,MATCH(B125,'Vozidlá'!$A$6:$A$6,0))="áno",FALSE)),"PREVERIŤ","")))</f>
        <v/>
      </c>
      <c r="T125" s="14">
        <f>IF(OR(D125="",E125="",F125="",G125=""),"",IFERROR(IF(OR(F125+G125&lt;D125+E125,D125&lt;DATE(2027,1,1),D125&gt;=DATE(2028,1,1)),"CHYBA",""),"CHYBA"))</f>
        <v/>
      </c>
      <c r="U125" s="14">
        <f>IF(OR(V125=0,A125=""),"",IF(COUNTIFS($A$6:$A$1505,A125&amp;"",$B$6:$B$1505,B125&amp;"")&gt;1,"CHYBA",IF(X125="","",IF(X125=0,"",IFERROR(IF(INDEX($A$1:$A$1505,X125)="","",IF(A125=INDEX($A$1:$A$1505,X125)+1,"","PREVERIŤ")),"PREVERIŤ")))))</f>
        <v/>
      </c>
      <c r="V125" s="14">
        <f>IF(OR(A125&lt;&gt;"",B125&lt;&gt;"",C125&lt;&gt;"",D125&lt;&gt;"",E125&lt;&gt;"",F125&lt;&gt;"",G125&lt;&gt;"",H125&lt;&gt;"",I125&lt;&gt;"",J125&lt;&gt;"",K125&lt;&gt;"",L125&lt;&gt;"",N125&lt;&gt;"",O125&lt;&gt;""),1,0)</f>
        <v/>
      </c>
      <c r="W125" s="14">
        <f>IF(OR(V125=0,B125=""),"",COUNTIFS($B$6:B125,B125&amp;""))</f>
        <v/>
      </c>
      <c r="X125" s="14">
        <f>IF(OR(V125=0,B125=""),"",IF(W125=1,0,SUMIFS($Y$5:Y124,$B$5:B124,B125&amp;"",$W$5:W124,W125-1)))</f>
        <v/>
      </c>
      <c r="Y125" s="14">
        <f>IF(V125=0,"",ROW($A125))</f>
        <v/>
      </c>
    </row>
    <row r="126">
      <c r="A126" s="10" t="n"/>
      <c r="B126" s="10" t="n"/>
      <c r="C126" s="10" t="n"/>
      <c r="D126" s="12" t="n"/>
      <c r="E126" s="18" t="n"/>
      <c r="F126" s="12" t="n"/>
      <c r="G126" s="18" t="n"/>
      <c r="H126" s="10" t="n"/>
      <c r="I126" s="10" t="n"/>
      <c r="J126" s="10" t="n"/>
      <c r="K126" s="13" t="n"/>
      <c r="L126" s="13" t="n"/>
      <c r="M126" s="19">
        <f>IF(OR(K126="",L126=""),"",IF(AND(ISNUMBER(K126),ISNUMBER(L126)),L126-K126,"CHYBA"))</f>
        <v/>
      </c>
      <c r="N126" s="10" t="n"/>
      <c r="O126" s="10" t="n"/>
      <c r="P126" s="14">
        <f>IF(M126="","",IF(ISNUMBER(M126),IF(M126&lt;=0,"CHYBA",""),"CHYBA"))</f>
        <v/>
      </c>
      <c r="Q126" s="14">
        <f>IF(OR(V126=0,B126="",K126=""),"",IFERROR(IF(X126=0,IF(AND(COUNTIFS('Vozidlá'!$A$6:$A$6,B126&amp;"",'Vozidlá'!$L$6:$L$6,"&lt;&gt;")=1,ROUND(K126,1)=ROUND(INDEX('Vozidlá'!$L$6:$L$6,MATCH(B126,'Vozidlá'!$A$6:$A$6,0)),1)),"","CHYBA"),IF(AND(INDEX($L$1:$L$1505,X126)&lt;&gt;"",ROUND(K126,1)=ROUND(INDEX($L$1:$L$1505,X126),1)),"","CHYBA")),"CHYBA"))</f>
        <v/>
      </c>
      <c r="R126" s="14">
        <f>IF(V126=0,"",IF(OR(NOT(ISNUMBER(A126)),B126="",C126="",NOT(ISNUMBER(D126)),NOT(ISNUMBER(E126)),NOT(ISNUMBER(F126)),NOT(ISNUMBER(G126)),I126="",J126="",NOT(ISNUMBER(K126)),NOT(ISNUMBER(L126)),AND(N126&lt;&gt;"Podnikateľská",N126&lt;&gt;"Súkromná"),AND(N126="Podnikateľská",H126=""),COUNTIFS('Vodiči'!$C$6:$C$8,C126&amp;"")&lt;&gt;1,COUNTIFS('Vozidlá'!$A$6:$A$6,B126&amp;"",'Vozidlá'!$B$6:$B$6,"&lt;&gt;")&lt;&gt;1,COUNTIFS('Vozidlá'!$A$6:$A$6,B126&amp;"",'Vozidlá'!$C$6:$C$6,"&lt;&gt;")&lt;&gt;1,COUNTIFS('Vozidlá'!$A$6:$A$6,B126&amp;"",'Vozidlá'!$D$6:$D$6,"&lt;&gt;")&lt;&gt;1,COUNTIFS('Vozidlá'!$A$6:$A$6,B126&amp;"",'Vozidlá'!$E$6:$E$6,"&lt;&gt;")&lt;&gt;1,COUNTIFS('Vozidlá'!$A$6:$A$6,B126&amp;"",'Vozidlá'!$K$6:$K$6,"&lt;&gt;")&lt;&gt;1,COUNTIFS('Vozidlá'!$A$6:$A$6,B126&amp;"",'Vozidlá'!$L$6:$L$6,"&lt;&gt;")&lt;&gt;1),"CHYBA",""))</f>
        <v/>
      </c>
      <c r="S126" s="14">
        <f>IF(V126=0,"",IF(N126="Podnikateľská",IF(H126="","",IF(OR(LEN(TRIM(SUBSTITUTE(SUBSTITUTE(H126,".",""),",","")))&lt;12,ISNUMBER(MATCH(TRIM(SUBSTITUTE(SUBSTITUTE(H126,".",""),",","")),'Zoznamy'!$G$2:$G$41,0))),"PREVERIŤ","")),IF(AND(N126="Súkromná",IFERROR(INDEX('Vozidlá'!$O$6:$O$6,MATCH(B126,'Vozidlá'!$A$6:$A$6,0))="áno",FALSE)),"PREVERIŤ","")))</f>
        <v/>
      </c>
      <c r="T126" s="14">
        <f>IF(OR(D126="",E126="",F126="",G126=""),"",IFERROR(IF(OR(F126+G126&lt;D126+E126,D126&lt;DATE(2027,1,1),D126&gt;=DATE(2028,1,1)),"CHYBA",""),"CHYBA"))</f>
        <v/>
      </c>
      <c r="U126" s="14">
        <f>IF(OR(V126=0,A126=""),"",IF(COUNTIFS($A$6:$A$1505,A126&amp;"",$B$6:$B$1505,B126&amp;"")&gt;1,"CHYBA",IF(X126="","",IF(X126=0,"",IFERROR(IF(INDEX($A$1:$A$1505,X126)="","",IF(A126=INDEX($A$1:$A$1505,X126)+1,"","PREVERIŤ")),"PREVERIŤ")))))</f>
        <v/>
      </c>
      <c r="V126" s="14">
        <f>IF(OR(A126&lt;&gt;"",B126&lt;&gt;"",C126&lt;&gt;"",D126&lt;&gt;"",E126&lt;&gt;"",F126&lt;&gt;"",G126&lt;&gt;"",H126&lt;&gt;"",I126&lt;&gt;"",J126&lt;&gt;"",K126&lt;&gt;"",L126&lt;&gt;"",N126&lt;&gt;"",O126&lt;&gt;""),1,0)</f>
        <v/>
      </c>
      <c r="W126" s="14">
        <f>IF(OR(V126=0,B126=""),"",COUNTIFS($B$6:B126,B126&amp;""))</f>
        <v/>
      </c>
      <c r="X126" s="14">
        <f>IF(OR(V126=0,B126=""),"",IF(W126=1,0,SUMIFS($Y$5:Y125,$B$5:B125,B126&amp;"",$W$5:W125,W126-1)))</f>
        <v/>
      </c>
      <c r="Y126" s="14">
        <f>IF(V126=0,"",ROW($A126))</f>
        <v/>
      </c>
    </row>
    <row r="127">
      <c r="A127" s="10" t="n"/>
      <c r="B127" s="10" t="n"/>
      <c r="C127" s="10" t="n"/>
      <c r="D127" s="12" t="n"/>
      <c r="E127" s="18" t="n"/>
      <c r="F127" s="12" t="n"/>
      <c r="G127" s="18" t="n"/>
      <c r="H127" s="10" t="n"/>
      <c r="I127" s="10" t="n"/>
      <c r="J127" s="10" t="n"/>
      <c r="K127" s="13" t="n"/>
      <c r="L127" s="13" t="n"/>
      <c r="M127" s="19">
        <f>IF(OR(K127="",L127=""),"",IF(AND(ISNUMBER(K127),ISNUMBER(L127)),L127-K127,"CHYBA"))</f>
        <v/>
      </c>
      <c r="N127" s="10" t="n"/>
      <c r="O127" s="10" t="n"/>
      <c r="P127" s="14">
        <f>IF(M127="","",IF(ISNUMBER(M127),IF(M127&lt;=0,"CHYBA",""),"CHYBA"))</f>
        <v/>
      </c>
      <c r="Q127" s="14">
        <f>IF(OR(V127=0,B127="",K127=""),"",IFERROR(IF(X127=0,IF(AND(COUNTIFS('Vozidlá'!$A$6:$A$6,B127&amp;"",'Vozidlá'!$L$6:$L$6,"&lt;&gt;")=1,ROUND(K127,1)=ROUND(INDEX('Vozidlá'!$L$6:$L$6,MATCH(B127,'Vozidlá'!$A$6:$A$6,0)),1)),"","CHYBA"),IF(AND(INDEX($L$1:$L$1505,X127)&lt;&gt;"",ROUND(K127,1)=ROUND(INDEX($L$1:$L$1505,X127),1)),"","CHYBA")),"CHYBA"))</f>
        <v/>
      </c>
      <c r="R127" s="14">
        <f>IF(V127=0,"",IF(OR(NOT(ISNUMBER(A127)),B127="",C127="",NOT(ISNUMBER(D127)),NOT(ISNUMBER(E127)),NOT(ISNUMBER(F127)),NOT(ISNUMBER(G127)),I127="",J127="",NOT(ISNUMBER(K127)),NOT(ISNUMBER(L127)),AND(N127&lt;&gt;"Podnikateľská",N127&lt;&gt;"Súkromná"),AND(N127="Podnikateľská",H127=""),COUNTIFS('Vodiči'!$C$6:$C$8,C127&amp;"")&lt;&gt;1,COUNTIFS('Vozidlá'!$A$6:$A$6,B127&amp;"",'Vozidlá'!$B$6:$B$6,"&lt;&gt;")&lt;&gt;1,COUNTIFS('Vozidlá'!$A$6:$A$6,B127&amp;"",'Vozidlá'!$C$6:$C$6,"&lt;&gt;")&lt;&gt;1,COUNTIFS('Vozidlá'!$A$6:$A$6,B127&amp;"",'Vozidlá'!$D$6:$D$6,"&lt;&gt;")&lt;&gt;1,COUNTIFS('Vozidlá'!$A$6:$A$6,B127&amp;"",'Vozidlá'!$E$6:$E$6,"&lt;&gt;")&lt;&gt;1,COUNTIFS('Vozidlá'!$A$6:$A$6,B127&amp;"",'Vozidlá'!$K$6:$K$6,"&lt;&gt;")&lt;&gt;1,COUNTIFS('Vozidlá'!$A$6:$A$6,B127&amp;"",'Vozidlá'!$L$6:$L$6,"&lt;&gt;")&lt;&gt;1),"CHYBA",""))</f>
        <v/>
      </c>
      <c r="S127" s="14">
        <f>IF(V127=0,"",IF(N127="Podnikateľská",IF(H127="","",IF(OR(LEN(TRIM(SUBSTITUTE(SUBSTITUTE(H127,".",""),",","")))&lt;12,ISNUMBER(MATCH(TRIM(SUBSTITUTE(SUBSTITUTE(H127,".",""),",","")),'Zoznamy'!$G$2:$G$41,0))),"PREVERIŤ","")),IF(AND(N127="Súkromná",IFERROR(INDEX('Vozidlá'!$O$6:$O$6,MATCH(B127,'Vozidlá'!$A$6:$A$6,0))="áno",FALSE)),"PREVERIŤ","")))</f>
        <v/>
      </c>
      <c r="T127" s="14">
        <f>IF(OR(D127="",E127="",F127="",G127=""),"",IFERROR(IF(OR(F127+G127&lt;D127+E127,D127&lt;DATE(2027,1,1),D127&gt;=DATE(2028,1,1)),"CHYBA",""),"CHYBA"))</f>
        <v/>
      </c>
      <c r="U127" s="14">
        <f>IF(OR(V127=0,A127=""),"",IF(COUNTIFS($A$6:$A$1505,A127&amp;"",$B$6:$B$1505,B127&amp;"")&gt;1,"CHYBA",IF(X127="","",IF(X127=0,"",IFERROR(IF(INDEX($A$1:$A$1505,X127)="","",IF(A127=INDEX($A$1:$A$1505,X127)+1,"","PREVERIŤ")),"PREVERIŤ")))))</f>
        <v/>
      </c>
      <c r="V127" s="14">
        <f>IF(OR(A127&lt;&gt;"",B127&lt;&gt;"",C127&lt;&gt;"",D127&lt;&gt;"",E127&lt;&gt;"",F127&lt;&gt;"",G127&lt;&gt;"",H127&lt;&gt;"",I127&lt;&gt;"",J127&lt;&gt;"",K127&lt;&gt;"",L127&lt;&gt;"",N127&lt;&gt;"",O127&lt;&gt;""),1,0)</f>
        <v/>
      </c>
      <c r="W127" s="14">
        <f>IF(OR(V127=0,B127=""),"",COUNTIFS($B$6:B127,B127&amp;""))</f>
        <v/>
      </c>
      <c r="X127" s="14">
        <f>IF(OR(V127=0,B127=""),"",IF(W127=1,0,SUMIFS($Y$5:Y126,$B$5:B126,B127&amp;"",$W$5:W126,W127-1)))</f>
        <v/>
      </c>
      <c r="Y127" s="14">
        <f>IF(V127=0,"",ROW($A127))</f>
        <v/>
      </c>
    </row>
    <row r="128">
      <c r="A128" s="10" t="n"/>
      <c r="B128" s="10" t="n"/>
      <c r="C128" s="10" t="n"/>
      <c r="D128" s="12" t="n"/>
      <c r="E128" s="18" t="n"/>
      <c r="F128" s="12" t="n"/>
      <c r="G128" s="18" t="n"/>
      <c r="H128" s="10" t="n"/>
      <c r="I128" s="10" t="n"/>
      <c r="J128" s="10" t="n"/>
      <c r="K128" s="13" t="n"/>
      <c r="L128" s="13" t="n"/>
      <c r="M128" s="19">
        <f>IF(OR(K128="",L128=""),"",IF(AND(ISNUMBER(K128),ISNUMBER(L128)),L128-K128,"CHYBA"))</f>
        <v/>
      </c>
      <c r="N128" s="10" t="n"/>
      <c r="O128" s="10" t="n"/>
      <c r="P128" s="14">
        <f>IF(M128="","",IF(ISNUMBER(M128),IF(M128&lt;=0,"CHYBA",""),"CHYBA"))</f>
        <v/>
      </c>
      <c r="Q128" s="14">
        <f>IF(OR(V128=0,B128="",K128=""),"",IFERROR(IF(X128=0,IF(AND(COUNTIFS('Vozidlá'!$A$6:$A$6,B128&amp;"",'Vozidlá'!$L$6:$L$6,"&lt;&gt;")=1,ROUND(K128,1)=ROUND(INDEX('Vozidlá'!$L$6:$L$6,MATCH(B128,'Vozidlá'!$A$6:$A$6,0)),1)),"","CHYBA"),IF(AND(INDEX($L$1:$L$1505,X128)&lt;&gt;"",ROUND(K128,1)=ROUND(INDEX($L$1:$L$1505,X128),1)),"","CHYBA")),"CHYBA"))</f>
        <v/>
      </c>
      <c r="R128" s="14">
        <f>IF(V128=0,"",IF(OR(NOT(ISNUMBER(A128)),B128="",C128="",NOT(ISNUMBER(D128)),NOT(ISNUMBER(E128)),NOT(ISNUMBER(F128)),NOT(ISNUMBER(G128)),I128="",J128="",NOT(ISNUMBER(K128)),NOT(ISNUMBER(L128)),AND(N128&lt;&gt;"Podnikateľská",N128&lt;&gt;"Súkromná"),AND(N128="Podnikateľská",H128=""),COUNTIFS('Vodiči'!$C$6:$C$8,C128&amp;"")&lt;&gt;1,COUNTIFS('Vozidlá'!$A$6:$A$6,B128&amp;"",'Vozidlá'!$B$6:$B$6,"&lt;&gt;")&lt;&gt;1,COUNTIFS('Vozidlá'!$A$6:$A$6,B128&amp;"",'Vozidlá'!$C$6:$C$6,"&lt;&gt;")&lt;&gt;1,COUNTIFS('Vozidlá'!$A$6:$A$6,B128&amp;"",'Vozidlá'!$D$6:$D$6,"&lt;&gt;")&lt;&gt;1,COUNTIFS('Vozidlá'!$A$6:$A$6,B128&amp;"",'Vozidlá'!$E$6:$E$6,"&lt;&gt;")&lt;&gt;1,COUNTIFS('Vozidlá'!$A$6:$A$6,B128&amp;"",'Vozidlá'!$K$6:$K$6,"&lt;&gt;")&lt;&gt;1,COUNTIFS('Vozidlá'!$A$6:$A$6,B128&amp;"",'Vozidlá'!$L$6:$L$6,"&lt;&gt;")&lt;&gt;1),"CHYBA",""))</f>
        <v/>
      </c>
      <c r="S128" s="14">
        <f>IF(V128=0,"",IF(N128="Podnikateľská",IF(H128="","",IF(OR(LEN(TRIM(SUBSTITUTE(SUBSTITUTE(H128,".",""),",","")))&lt;12,ISNUMBER(MATCH(TRIM(SUBSTITUTE(SUBSTITUTE(H128,".",""),",","")),'Zoznamy'!$G$2:$G$41,0))),"PREVERIŤ","")),IF(AND(N128="Súkromná",IFERROR(INDEX('Vozidlá'!$O$6:$O$6,MATCH(B128,'Vozidlá'!$A$6:$A$6,0))="áno",FALSE)),"PREVERIŤ","")))</f>
        <v/>
      </c>
      <c r="T128" s="14">
        <f>IF(OR(D128="",E128="",F128="",G128=""),"",IFERROR(IF(OR(F128+G128&lt;D128+E128,D128&lt;DATE(2027,1,1),D128&gt;=DATE(2028,1,1)),"CHYBA",""),"CHYBA"))</f>
        <v/>
      </c>
      <c r="U128" s="14">
        <f>IF(OR(V128=0,A128=""),"",IF(COUNTIFS($A$6:$A$1505,A128&amp;"",$B$6:$B$1505,B128&amp;"")&gt;1,"CHYBA",IF(X128="","",IF(X128=0,"",IFERROR(IF(INDEX($A$1:$A$1505,X128)="","",IF(A128=INDEX($A$1:$A$1505,X128)+1,"","PREVERIŤ")),"PREVERIŤ")))))</f>
        <v/>
      </c>
      <c r="V128" s="14">
        <f>IF(OR(A128&lt;&gt;"",B128&lt;&gt;"",C128&lt;&gt;"",D128&lt;&gt;"",E128&lt;&gt;"",F128&lt;&gt;"",G128&lt;&gt;"",H128&lt;&gt;"",I128&lt;&gt;"",J128&lt;&gt;"",K128&lt;&gt;"",L128&lt;&gt;"",N128&lt;&gt;"",O128&lt;&gt;""),1,0)</f>
        <v/>
      </c>
      <c r="W128" s="14">
        <f>IF(OR(V128=0,B128=""),"",COUNTIFS($B$6:B128,B128&amp;""))</f>
        <v/>
      </c>
      <c r="X128" s="14">
        <f>IF(OR(V128=0,B128=""),"",IF(W128=1,0,SUMIFS($Y$5:Y127,$B$5:B127,B128&amp;"",$W$5:W127,W128-1)))</f>
        <v/>
      </c>
      <c r="Y128" s="14">
        <f>IF(V128=0,"",ROW($A128))</f>
        <v/>
      </c>
    </row>
    <row r="129">
      <c r="A129" s="10" t="n"/>
      <c r="B129" s="10" t="n"/>
      <c r="C129" s="10" t="n"/>
      <c r="D129" s="12" t="n"/>
      <c r="E129" s="18" t="n"/>
      <c r="F129" s="12" t="n"/>
      <c r="G129" s="18" t="n"/>
      <c r="H129" s="10" t="n"/>
      <c r="I129" s="10" t="n"/>
      <c r="J129" s="10" t="n"/>
      <c r="K129" s="13" t="n"/>
      <c r="L129" s="13" t="n"/>
      <c r="M129" s="19">
        <f>IF(OR(K129="",L129=""),"",IF(AND(ISNUMBER(K129),ISNUMBER(L129)),L129-K129,"CHYBA"))</f>
        <v/>
      </c>
      <c r="N129" s="10" t="n"/>
      <c r="O129" s="10" t="n"/>
      <c r="P129" s="14">
        <f>IF(M129="","",IF(ISNUMBER(M129),IF(M129&lt;=0,"CHYBA",""),"CHYBA"))</f>
        <v/>
      </c>
      <c r="Q129" s="14">
        <f>IF(OR(V129=0,B129="",K129=""),"",IFERROR(IF(X129=0,IF(AND(COUNTIFS('Vozidlá'!$A$6:$A$6,B129&amp;"",'Vozidlá'!$L$6:$L$6,"&lt;&gt;")=1,ROUND(K129,1)=ROUND(INDEX('Vozidlá'!$L$6:$L$6,MATCH(B129,'Vozidlá'!$A$6:$A$6,0)),1)),"","CHYBA"),IF(AND(INDEX($L$1:$L$1505,X129)&lt;&gt;"",ROUND(K129,1)=ROUND(INDEX($L$1:$L$1505,X129),1)),"","CHYBA")),"CHYBA"))</f>
        <v/>
      </c>
      <c r="R129" s="14">
        <f>IF(V129=0,"",IF(OR(NOT(ISNUMBER(A129)),B129="",C129="",NOT(ISNUMBER(D129)),NOT(ISNUMBER(E129)),NOT(ISNUMBER(F129)),NOT(ISNUMBER(G129)),I129="",J129="",NOT(ISNUMBER(K129)),NOT(ISNUMBER(L129)),AND(N129&lt;&gt;"Podnikateľská",N129&lt;&gt;"Súkromná"),AND(N129="Podnikateľská",H129=""),COUNTIFS('Vodiči'!$C$6:$C$8,C129&amp;"")&lt;&gt;1,COUNTIFS('Vozidlá'!$A$6:$A$6,B129&amp;"",'Vozidlá'!$B$6:$B$6,"&lt;&gt;")&lt;&gt;1,COUNTIFS('Vozidlá'!$A$6:$A$6,B129&amp;"",'Vozidlá'!$C$6:$C$6,"&lt;&gt;")&lt;&gt;1,COUNTIFS('Vozidlá'!$A$6:$A$6,B129&amp;"",'Vozidlá'!$D$6:$D$6,"&lt;&gt;")&lt;&gt;1,COUNTIFS('Vozidlá'!$A$6:$A$6,B129&amp;"",'Vozidlá'!$E$6:$E$6,"&lt;&gt;")&lt;&gt;1,COUNTIFS('Vozidlá'!$A$6:$A$6,B129&amp;"",'Vozidlá'!$K$6:$K$6,"&lt;&gt;")&lt;&gt;1,COUNTIFS('Vozidlá'!$A$6:$A$6,B129&amp;"",'Vozidlá'!$L$6:$L$6,"&lt;&gt;")&lt;&gt;1),"CHYBA",""))</f>
        <v/>
      </c>
      <c r="S129" s="14">
        <f>IF(V129=0,"",IF(N129="Podnikateľská",IF(H129="","",IF(OR(LEN(TRIM(SUBSTITUTE(SUBSTITUTE(H129,".",""),",","")))&lt;12,ISNUMBER(MATCH(TRIM(SUBSTITUTE(SUBSTITUTE(H129,".",""),",","")),'Zoznamy'!$G$2:$G$41,0))),"PREVERIŤ","")),IF(AND(N129="Súkromná",IFERROR(INDEX('Vozidlá'!$O$6:$O$6,MATCH(B129,'Vozidlá'!$A$6:$A$6,0))="áno",FALSE)),"PREVERIŤ","")))</f>
        <v/>
      </c>
      <c r="T129" s="14">
        <f>IF(OR(D129="",E129="",F129="",G129=""),"",IFERROR(IF(OR(F129+G129&lt;D129+E129,D129&lt;DATE(2027,1,1),D129&gt;=DATE(2028,1,1)),"CHYBA",""),"CHYBA"))</f>
        <v/>
      </c>
      <c r="U129" s="14">
        <f>IF(OR(V129=0,A129=""),"",IF(COUNTIFS($A$6:$A$1505,A129&amp;"",$B$6:$B$1505,B129&amp;"")&gt;1,"CHYBA",IF(X129="","",IF(X129=0,"",IFERROR(IF(INDEX($A$1:$A$1505,X129)="","",IF(A129=INDEX($A$1:$A$1505,X129)+1,"","PREVERIŤ")),"PREVERIŤ")))))</f>
        <v/>
      </c>
      <c r="V129" s="14">
        <f>IF(OR(A129&lt;&gt;"",B129&lt;&gt;"",C129&lt;&gt;"",D129&lt;&gt;"",E129&lt;&gt;"",F129&lt;&gt;"",G129&lt;&gt;"",H129&lt;&gt;"",I129&lt;&gt;"",J129&lt;&gt;"",K129&lt;&gt;"",L129&lt;&gt;"",N129&lt;&gt;"",O129&lt;&gt;""),1,0)</f>
        <v/>
      </c>
      <c r="W129" s="14">
        <f>IF(OR(V129=0,B129=""),"",COUNTIFS($B$6:B129,B129&amp;""))</f>
        <v/>
      </c>
      <c r="X129" s="14">
        <f>IF(OR(V129=0,B129=""),"",IF(W129=1,0,SUMIFS($Y$5:Y128,$B$5:B128,B129&amp;"",$W$5:W128,W129-1)))</f>
        <v/>
      </c>
      <c r="Y129" s="14">
        <f>IF(V129=0,"",ROW($A129))</f>
        <v/>
      </c>
    </row>
    <row r="130">
      <c r="A130" s="10" t="n"/>
      <c r="B130" s="10" t="n"/>
      <c r="C130" s="10" t="n"/>
      <c r="D130" s="12" t="n"/>
      <c r="E130" s="18" t="n"/>
      <c r="F130" s="12" t="n"/>
      <c r="G130" s="18" t="n"/>
      <c r="H130" s="10" t="n"/>
      <c r="I130" s="10" t="n"/>
      <c r="J130" s="10" t="n"/>
      <c r="K130" s="13" t="n"/>
      <c r="L130" s="13" t="n"/>
      <c r="M130" s="19">
        <f>IF(OR(K130="",L130=""),"",IF(AND(ISNUMBER(K130),ISNUMBER(L130)),L130-K130,"CHYBA"))</f>
        <v/>
      </c>
      <c r="N130" s="10" t="n"/>
      <c r="O130" s="10" t="n"/>
      <c r="P130" s="14">
        <f>IF(M130="","",IF(ISNUMBER(M130),IF(M130&lt;=0,"CHYBA",""),"CHYBA"))</f>
        <v/>
      </c>
      <c r="Q130" s="14">
        <f>IF(OR(V130=0,B130="",K130=""),"",IFERROR(IF(X130=0,IF(AND(COUNTIFS('Vozidlá'!$A$6:$A$6,B130&amp;"",'Vozidlá'!$L$6:$L$6,"&lt;&gt;")=1,ROUND(K130,1)=ROUND(INDEX('Vozidlá'!$L$6:$L$6,MATCH(B130,'Vozidlá'!$A$6:$A$6,0)),1)),"","CHYBA"),IF(AND(INDEX($L$1:$L$1505,X130)&lt;&gt;"",ROUND(K130,1)=ROUND(INDEX($L$1:$L$1505,X130),1)),"","CHYBA")),"CHYBA"))</f>
        <v/>
      </c>
      <c r="R130" s="14">
        <f>IF(V130=0,"",IF(OR(NOT(ISNUMBER(A130)),B130="",C130="",NOT(ISNUMBER(D130)),NOT(ISNUMBER(E130)),NOT(ISNUMBER(F130)),NOT(ISNUMBER(G130)),I130="",J130="",NOT(ISNUMBER(K130)),NOT(ISNUMBER(L130)),AND(N130&lt;&gt;"Podnikateľská",N130&lt;&gt;"Súkromná"),AND(N130="Podnikateľská",H130=""),COUNTIFS('Vodiči'!$C$6:$C$8,C130&amp;"")&lt;&gt;1,COUNTIFS('Vozidlá'!$A$6:$A$6,B130&amp;"",'Vozidlá'!$B$6:$B$6,"&lt;&gt;")&lt;&gt;1,COUNTIFS('Vozidlá'!$A$6:$A$6,B130&amp;"",'Vozidlá'!$C$6:$C$6,"&lt;&gt;")&lt;&gt;1,COUNTIFS('Vozidlá'!$A$6:$A$6,B130&amp;"",'Vozidlá'!$D$6:$D$6,"&lt;&gt;")&lt;&gt;1,COUNTIFS('Vozidlá'!$A$6:$A$6,B130&amp;"",'Vozidlá'!$E$6:$E$6,"&lt;&gt;")&lt;&gt;1,COUNTIFS('Vozidlá'!$A$6:$A$6,B130&amp;"",'Vozidlá'!$K$6:$K$6,"&lt;&gt;")&lt;&gt;1,COUNTIFS('Vozidlá'!$A$6:$A$6,B130&amp;"",'Vozidlá'!$L$6:$L$6,"&lt;&gt;")&lt;&gt;1),"CHYBA",""))</f>
        <v/>
      </c>
      <c r="S130" s="14">
        <f>IF(V130=0,"",IF(N130="Podnikateľská",IF(H130="","",IF(OR(LEN(TRIM(SUBSTITUTE(SUBSTITUTE(H130,".",""),",","")))&lt;12,ISNUMBER(MATCH(TRIM(SUBSTITUTE(SUBSTITUTE(H130,".",""),",","")),'Zoznamy'!$G$2:$G$41,0))),"PREVERIŤ","")),IF(AND(N130="Súkromná",IFERROR(INDEX('Vozidlá'!$O$6:$O$6,MATCH(B130,'Vozidlá'!$A$6:$A$6,0))="áno",FALSE)),"PREVERIŤ","")))</f>
        <v/>
      </c>
      <c r="T130" s="14">
        <f>IF(OR(D130="",E130="",F130="",G130=""),"",IFERROR(IF(OR(F130+G130&lt;D130+E130,D130&lt;DATE(2027,1,1),D130&gt;=DATE(2028,1,1)),"CHYBA",""),"CHYBA"))</f>
        <v/>
      </c>
      <c r="U130" s="14">
        <f>IF(OR(V130=0,A130=""),"",IF(COUNTIFS($A$6:$A$1505,A130&amp;"",$B$6:$B$1505,B130&amp;"")&gt;1,"CHYBA",IF(X130="","",IF(X130=0,"",IFERROR(IF(INDEX($A$1:$A$1505,X130)="","",IF(A130=INDEX($A$1:$A$1505,X130)+1,"","PREVERIŤ")),"PREVERIŤ")))))</f>
        <v/>
      </c>
      <c r="V130" s="14">
        <f>IF(OR(A130&lt;&gt;"",B130&lt;&gt;"",C130&lt;&gt;"",D130&lt;&gt;"",E130&lt;&gt;"",F130&lt;&gt;"",G130&lt;&gt;"",H130&lt;&gt;"",I130&lt;&gt;"",J130&lt;&gt;"",K130&lt;&gt;"",L130&lt;&gt;"",N130&lt;&gt;"",O130&lt;&gt;""),1,0)</f>
        <v/>
      </c>
      <c r="W130" s="14">
        <f>IF(OR(V130=0,B130=""),"",COUNTIFS($B$6:B130,B130&amp;""))</f>
        <v/>
      </c>
      <c r="X130" s="14">
        <f>IF(OR(V130=0,B130=""),"",IF(W130=1,0,SUMIFS($Y$5:Y129,$B$5:B129,B130&amp;"",$W$5:W129,W130-1)))</f>
        <v/>
      </c>
      <c r="Y130" s="14">
        <f>IF(V130=0,"",ROW($A130))</f>
        <v/>
      </c>
    </row>
    <row r="131">
      <c r="A131" s="10" t="n"/>
      <c r="B131" s="10" t="n"/>
      <c r="C131" s="10" t="n"/>
      <c r="D131" s="12" t="n"/>
      <c r="E131" s="18" t="n"/>
      <c r="F131" s="12" t="n"/>
      <c r="G131" s="18" t="n"/>
      <c r="H131" s="10" t="n"/>
      <c r="I131" s="10" t="n"/>
      <c r="J131" s="10" t="n"/>
      <c r="K131" s="13" t="n"/>
      <c r="L131" s="13" t="n"/>
      <c r="M131" s="19">
        <f>IF(OR(K131="",L131=""),"",IF(AND(ISNUMBER(K131),ISNUMBER(L131)),L131-K131,"CHYBA"))</f>
        <v/>
      </c>
      <c r="N131" s="10" t="n"/>
      <c r="O131" s="10" t="n"/>
      <c r="P131" s="14">
        <f>IF(M131="","",IF(ISNUMBER(M131),IF(M131&lt;=0,"CHYBA",""),"CHYBA"))</f>
        <v/>
      </c>
      <c r="Q131" s="14">
        <f>IF(OR(V131=0,B131="",K131=""),"",IFERROR(IF(X131=0,IF(AND(COUNTIFS('Vozidlá'!$A$6:$A$6,B131&amp;"",'Vozidlá'!$L$6:$L$6,"&lt;&gt;")=1,ROUND(K131,1)=ROUND(INDEX('Vozidlá'!$L$6:$L$6,MATCH(B131,'Vozidlá'!$A$6:$A$6,0)),1)),"","CHYBA"),IF(AND(INDEX($L$1:$L$1505,X131)&lt;&gt;"",ROUND(K131,1)=ROUND(INDEX($L$1:$L$1505,X131),1)),"","CHYBA")),"CHYBA"))</f>
        <v/>
      </c>
      <c r="R131" s="14">
        <f>IF(V131=0,"",IF(OR(NOT(ISNUMBER(A131)),B131="",C131="",NOT(ISNUMBER(D131)),NOT(ISNUMBER(E131)),NOT(ISNUMBER(F131)),NOT(ISNUMBER(G131)),I131="",J131="",NOT(ISNUMBER(K131)),NOT(ISNUMBER(L131)),AND(N131&lt;&gt;"Podnikateľská",N131&lt;&gt;"Súkromná"),AND(N131="Podnikateľská",H131=""),COUNTIFS('Vodiči'!$C$6:$C$8,C131&amp;"")&lt;&gt;1,COUNTIFS('Vozidlá'!$A$6:$A$6,B131&amp;"",'Vozidlá'!$B$6:$B$6,"&lt;&gt;")&lt;&gt;1,COUNTIFS('Vozidlá'!$A$6:$A$6,B131&amp;"",'Vozidlá'!$C$6:$C$6,"&lt;&gt;")&lt;&gt;1,COUNTIFS('Vozidlá'!$A$6:$A$6,B131&amp;"",'Vozidlá'!$D$6:$D$6,"&lt;&gt;")&lt;&gt;1,COUNTIFS('Vozidlá'!$A$6:$A$6,B131&amp;"",'Vozidlá'!$E$6:$E$6,"&lt;&gt;")&lt;&gt;1,COUNTIFS('Vozidlá'!$A$6:$A$6,B131&amp;"",'Vozidlá'!$K$6:$K$6,"&lt;&gt;")&lt;&gt;1,COUNTIFS('Vozidlá'!$A$6:$A$6,B131&amp;"",'Vozidlá'!$L$6:$L$6,"&lt;&gt;")&lt;&gt;1),"CHYBA",""))</f>
        <v/>
      </c>
      <c r="S131" s="14">
        <f>IF(V131=0,"",IF(N131="Podnikateľská",IF(H131="","",IF(OR(LEN(TRIM(SUBSTITUTE(SUBSTITUTE(H131,".",""),",","")))&lt;12,ISNUMBER(MATCH(TRIM(SUBSTITUTE(SUBSTITUTE(H131,".",""),",","")),'Zoznamy'!$G$2:$G$41,0))),"PREVERIŤ","")),IF(AND(N131="Súkromná",IFERROR(INDEX('Vozidlá'!$O$6:$O$6,MATCH(B131,'Vozidlá'!$A$6:$A$6,0))="áno",FALSE)),"PREVERIŤ","")))</f>
        <v/>
      </c>
      <c r="T131" s="14">
        <f>IF(OR(D131="",E131="",F131="",G131=""),"",IFERROR(IF(OR(F131+G131&lt;D131+E131,D131&lt;DATE(2027,1,1),D131&gt;=DATE(2028,1,1)),"CHYBA",""),"CHYBA"))</f>
        <v/>
      </c>
      <c r="U131" s="14">
        <f>IF(OR(V131=0,A131=""),"",IF(COUNTIFS($A$6:$A$1505,A131&amp;"",$B$6:$B$1505,B131&amp;"")&gt;1,"CHYBA",IF(X131="","",IF(X131=0,"",IFERROR(IF(INDEX($A$1:$A$1505,X131)="","",IF(A131=INDEX($A$1:$A$1505,X131)+1,"","PREVERIŤ")),"PREVERIŤ")))))</f>
        <v/>
      </c>
      <c r="V131" s="14">
        <f>IF(OR(A131&lt;&gt;"",B131&lt;&gt;"",C131&lt;&gt;"",D131&lt;&gt;"",E131&lt;&gt;"",F131&lt;&gt;"",G131&lt;&gt;"",H131&lt;&gt;"",I131&lt;&gt;"",J131&lt;&gt;"",K131&lt;&gt;"",L131&lt;&gt;"",N131&lt;&gt;"",O131&lt;&gt;""),1,0)</f>
        <v/>
      </c>
      <c r="W131" s="14">
        <f>IF(OR(V131=0,B131=""),"",COUNTIFS($B$6:B131,B131&amp;""))</f>
        <v/>
      </c>
      <c r="X131" s="14">
        <f>IF(OR(V131=0,B131=""),"",IF(W131=1,0,SUMIFS($Y$5:Y130,$B$5:B130,B131&amp;"",$W$5:W130,W131-1)))</f>
        <v/>
      </c>
      <c r="Y131" s="14">
        <f>IF(V131=0,"",ROW($A131))</f>
        <v/>
      </c>
    </row>
    <row r="132">
      <c r="A132" s="10" t="n"/>
      <c r="B132" s="10" t="n"/>
      <c r="C132" s="10" t="n"/>
      <c r="D132" s="12" t="n"/>
      <c r="E132" s="18" t="n"/>
      <c r="F132" s="12" t="n"/>
      <c r="G132" s="18" t="n"/>
      <c r="H132" s="10" t="n"/>
      <c r="I132" s="10" t="n"/>
      <c r="J132" s="10" t="n"/>
      <c r="K132" s="13" t="n"/>
      <c r="L132" s="13" t="n"/>
      <c r="M132" s="19">
        <f>IF(OR(K132="",L132=""),"",IF(AND(ISNUMBER(K132),ISNUMBER(L132)),L132-K132,"CHYBA"))</f>
        <v/>
      </c>
      <c r="N132" s="10" t="n"/>
      <c r="O132" s="10" t="n"/>
      <c r="P132" s="14">
        <f>IF(M132="","",IF(ISNUMBER(M132),IF(M132&lt;=0,"CHYBA",""),"CHYBA"))</f>
        <v/>
      </c>
      <c r="Q132" s="14">
        <f>IF(OR(V132=0,B132="",K132=""),"",IFERROR(IF(X132=0,IF(AND(COUNTIFS('Vozidlá'!$A$6:$A$6,B132&amp;"",'Vozidlá'!$L$6:$L$6,"&lt;&gt;")=1,ROUND(K132,1)=ROUND(INDEX('Vozidlá'!$L$6:$L$6,MATCH(B132,'Vozidlá'!$A$6:$A$6,0)),1)),"","CHYBA"),IF(AND(INDEX($L$1:$L$1505,X132)&lt;&gt;"",ROUND(K132,1)=ROUND(INDEX($L$1:$L$1505,X132),1)),"","CHYBA")),"CHYBA"))</f>
        <v/>
      </c>
      <c r="R132" s="14">
        <f>IF(V132=0,"",IF(OR(NOT(ISNUMBER(A132)),B132="",C132="",NOT(ISNUMBER(D132)),NOT(ISNUMBER(E132)),NOT(ISNUMBER(F132)),NOT(ISNUMBER(G132)),I132="",J132="",NOT(ISNUMBER(K132)),NOT(ISNUMBER(L132)),AND(N132&lt;&gt;"Podnikateľská",N132&lt;&gt;"Súkromná"),AND(N132="Podnikateľská",H132=""),COUNTIFS('Vodiči'!$C$6:$C$8,C132&amp;"")&lt;&gt;1,COUNTIFS('Vozidlá'!$A$6:$A$6,B132&amp;"",'Vozidlá'!$B$6:$B$6,"&lt;&gt;")&lt;&gt;1,COUNTIFS('Vozidlá'!$A$6:$A$6,B132&amp;"",'Vozidlá'!$C$6:$C$6,"&lt;&gt;")&lt;&gt;1,COUNTIFS('Vozidlá'!$A$6:$A$6,B132&amp;"",'Vozidlá'!$D$6:$D$6,"&lt;&gt;")&lt;&gt;1,COUNTIFS('Vozidlá'!$A$6:$A$6,B132&amp;"",'Vozidlá'!$E$6:$E$6,"&lt;&gt;")&lt;&gt;1,COUNTIFS('Vozidlá'!$A$6:$A$6,B132&amp;"",'Vozidlá'!$K$6:$K$6,"&lt;&gt;")&lt;&gt;1,COUNTIFS('Vozidlá'!$A$6:$A$6,B132&amp;"",'Vozidlá'!$L$6:$L$6,"&lt;&gt;")&lt;&gt;1),"CHYBA",""))</f>
        <v/>
      </c>
      <c r="S132" s="14">
        <f>IF(V132=0,"",IF(N132="Podnikateľská",IF(H132="","",IF(OR(LEN(TRIM(SUBSTITUTE(SUBSTITUTE(H132,".",""),",","")))&lt;12,ISNUMBER(MATCH(TRIM(SUBSTITUTE(SUBSTITUTE(H132,".",""),",","")),'Zoznamy'!$G$2:$G$41,0))),"PREVERIŤ","")),IF(AND(N132="Súkromná",IFERROR(INDEX('Vozidlá'!$O$6:$O$6,MATCH(B132,'Vozidlá'!$A$6:$A$6,0))="áno",FALSE)),"PREVERIŤ","")))</f>
        <v/>
      </c>
      <c r="T132" s="14">
        <f>IF(OR(D132="",E132="",F132="",G132=""),"",IFERROR(IF(OR(F132+G132&lt;D132+E132,D132&lt;DATE(2027,1,1),D132&gt;=DATE(2028,1,1)),"CHYBA",""),"CHYBA"))</f>
        <v/>
      </c>
      <c r="U132" s="14">
        <f>IF(OR(V132=0,A132=""),"",IF(COUNTIFS($A$6:$A$1505,A132&amp;"",$B$6:$B$1505,B132&amp;"")&gt;1,"CHYBA",IF(X132="","",IF(X132=0,"",IFERROR(IF(INDEX($A$1:$A$1505,X132)="","",IF(A132=INDEX($A$1:$A$1505,X132)+1,"","PREVERIŤ")),"PREVERIŤ")))))</f>
        <v/>
      </c>
      <c r="V132" s="14">
        <f>IF(OR(A132&lt;&gt;"",B132&lt;&gt;"",C132&lt;&gt;"",D132&lt;&gt;"",E132&lt;&gt;"",F132&lt;&gt;"",G132&lt;&gt;"",H132&lt;&gt;"",I132&lt;&gt;"",J132&lt;&gt;"",K132&lt;&gt;"",L132&lt;&gt;"",N132&lt;&gt;"",O132&lt;&gt;""),1,0)</f>
        <v/>
      </c>
      <c r="W132" s="14">
        <f>IF(OR(V132=0,B132=""),"",COUNTIFS($B$6:B132,B132&amp;""))</f>
        <v/>
      </c>
      <c r="X132" s="14">
        <f>IF(OR(V132=0,B132=""),"",IF(W132=1,0,SUMIFS($Y$5:Y131,$B$5:B131,B132&amp;"",$W$5:W131,W132-1)))</f>
        <v/>
      </c>
      <c r="Y132" s="14">
        <f>IF(V132=0,"",ROW($A132))</f>
        <v/>
      </c>
    </row>
    <row r="133">
      <c r="A133" s="10" t="n"/>
      <c r="B133" s="10" t="n"/>
      <c r="C133" s="10" t="n"/>
      <c r="D133" s="12" t="n"/>
      <c r="E133" s="18" t="n"/>
      <c r="F133" s="12" t="n"/>
      <c r="G133" s="18" t="n"/>
      <c r="H133" s="10" t="n"/>
      <c r="I133" s="10" t="n"/>
      <c r="J133" s="10" t="n"/>
      <c r="K133" s="13" t="n"/>
      <c r="L133" s="13" t="n"/>
      <c r="M133" s="19">
        <f>IF(OR(K133="",L133=""),"",IF(AND(ISNUMBER(K133),ISNUMBER(L133)),L133-K133,"CHYBA"))</f>
        <v/>
      </c>
      <c r="N133" s="10" t="n"/>
      <c r="O133" s="10" t="n"/>
      <c r="P133" s="14">
        <f>IF(M133="","",IF(ISNUMBER(M133),IF(M133&lt;=0,"CHYBA",""),"CHYBA"))</f>
        <v/>
      </c>
      <c r="Q133" s="14">
        <f>IF(OR(V133=0,B133="",K133=""),"",IFERROR(IF(X133=0,IF(AND(COUNTIFS('Vozidlá'!$A$6:$A$6,B133&amp;"",'Vozidlá'!$L$6:$L$6,"&lt;&gt;")=1,ROUND(K133,1)=ROUND(INDEX('Vozidlá'!$L$6:$L$6,MATCH(B133,'Vozidlá'!$A$6:$A$6,0)),1)),"","CHYBA"),IF(AND(INDEX($L$1:$L$1505,X133)&lt;&gt;"",ROUND(K133,1)=ROUND(INDEX($L$1:$L$1505,X133),1)),"","CHYBA")),"CHYBA"))</f>
        <v/>
      </c>
      <c r="R133" s="14">
        <f>IF(V133=0,"",IF(OR(NOT(ISNUMBER(A133)),B133="",C133="",NOT(ISNUMBER(D133)),NOT(ISNUMBER(E133)),NOT(ISNUMBER(F133)),NOT(ISNUMBER(G133)),I133="",J133="",NOT(ISNUMBER(K133)),NOT(ISNUMBER(L133)),AND(N133&lt;&gt;"Podnikateľská",N133&lt;&gt;"Súkromná"),AND(N133="Podnikateľská",H133=""),COUNTIFS('Vodiči'!$C$6:$C$8,C133&amp;"")&lt;&gt;1,COUNTIFS('Vozidlá'!$A$6:$A$6,B133&amp;"",'Vozidlá'!$B$6:$B$6,"&lt;&gt;")&lt;&gt;1,COUNTIFS('Vozidlá'!$A$6:$A$6,B133&amp;"",'Vozidlá'!$C$6:$C$6,"&lt;&gt;")&lt;&gt;1,COUNTIFS('Vozidlá'!$A$6:$A$6,B133&amp;"",'Vozidlá'!$D$6:$D$6,"&lt;&gt;")&lt;&gt;1,COUNTIFS('Vozidlá'!$A$6:$A$6,B133&amp;"",'Vozidlá'!$E$6:$E$6,"&lt;&gt;")&lt;&gt;1,COUNTIFS('Vozidlá'!$A$6:$A$6,B133&amp;"",'Vozidlá'!$K$6:$K$6,"&lt;&gt;")&lt;&gt;1,COUNTIFS('Vozidlá'!$A$6:$A$6,B133&amp;"",'Vozidlá'!$L$6:$L$6,"&lt;&gt;")&lt;&gt;1),"CHYBA",""))</f>
        <v/>
      </c>
      <c r="S133" s="14">
        <f>IF(V133=0,"",IF(N133="Podnikateľská",IF(H133="","",IF(OR(LEN(TRIM(SUBSTITUTE(SUBSTITUTE(H133,".",""),",","")))&lt;12,ISNUMBER(MATCH(TRIM(SUBSTITUTE(SUBSTITUTE(H133,".",""),",","")),'Zoznamy'!$G$2:$G$41,0))),"PREVERIŤ","")),IF(AND(N133="Súkromná",IFERROR(INDEX('Vozidlá'!$O$6:$O$6,MATCH(B133,'Vozidlá'!$A$6:$A$6,0))="áno",FALSE)),"PREVERIŤ","")))</f>
        <v/>
      </c>
      <c r="T133" s="14">
        <f>IF(OR(D133="",E133="",F133="",G133=""),"",IFERROR(IF(OR(F133+G133&lt;D133+E133,D133&lt;DATE(2027,1,1),D133&gt;=DATE(2028,1,1)),"CHYBA",""),"CHYBA"))</f>
        <v/>
      </c>
      <c r="U133" s="14">
        <f>IF(OR(V133=0,A133=""),"",IF(COUNTIFS($A$6:$A$1505,A133&amp;"",$B$6:$B$1505,B133&amp;"")&gt;1,"CHYBA",IF(X133="","",IF(X133=0,"",IFERROR(IF(INDEX($A$1:$A$1505,X133)="","",IF(A133=INDEX($A$1:$A$1505,X133)+1,"","PREVERIŤ")),"PREVERIŤ")))))</f>
        <v/>
      </c>
      <c r="V133" s="14">
        <f>IF(OR(A133&lt;&gt;"",B133&lt;&gt;"",C133&lt;&gt;"",D133&lt;&gt;"",E133&lt;&gt;"",F133&lt;&gt;"",G133&lt;&gt;"",H133&lt;&gt;"",I133&lt;&gt;"",J133&lt;&gt;"",K133&lt;&gt;"",L133&lt;&gt;"",N133&lt;&gt;"",O133&lt;&gt;""),1,0)</f>
        <v/>
      </c>
      <c r="W133" s="14">
        <f>IF(OR(V133=0,B133=""),"",COUNTIFS($B$6:B133,B133&amp;""))</f>
        <v/>
      </c>
      <c r="X133" s="14">
        <f>IF(OR(V133=0,B133=""),"",IF(W133=1,0,SUMIFS($Y$5:Y132,$B$5:B132,B133&amp;"",$W$5:W132,W133-1)))</f>
        <v/>
      </c>
      <c r="Y133" s="14">
        <f>IF(V133=0,"",ROW($A133))</f>
        <v/>
      </c>
    </row>
    <row r="134">
      <c r="A134" s="10" t="n"/>
      <c r="B134" s="10" t="n"/>
      <c r="C134" s="10" t="n"/>
      <c r="D134" s="12" t="n"/>
      <c r="E134" s="18" t="n"/>
      <c r="F134" s="12" t="n"/>
      <c r="G134" s="18" t="n"/>
      <c r="H134" s="10" t="n"/>
      <c r="I134" s="10" t="n"/>
      <c r="J134" s="10" t="n"/>
      <c r="K134" s="13" t="n"/>
      <c r="L134" s="13" t="n"/>
      <c r="M134" s="19">
        <f>IF(OR(K134="",L134=""),"",IF(AND(ISNUMBER(K134),ISNUMBER(L134)),L134-K134,"CHYBA"))</f>
        <v/>
      </c>
      <c r="N134" s="10" t="n"/>
      <c r="O134" s="10" t="n"/>
      <c r="P134" s="14">
        <f>IF(M134="","",IF(ISNUMBER(M134),IF(M134&lt;=0,"CHYBA",""),"CHYBA"))</f>
        <v/>
      </c>
      <c r="Q134" s="14">
        <f>IF(OR(V134=0,B134="",K134=""),"",IFERROR(IF(X134=0,IF(AND(COUNTIFS('Vozidlá'!$A$6:$A$6,B134&amp;"",'Vozidlá'!$L$6:$L$6,"&lt;&gt;")=1,ROUND(K134,1)=ROUND(INDEX('Vozidlá'!$L$6:$L$6,MATCH(B134,'Vozidlá'!$A$6:$A$6,0)),1)),"","CHYBA"),IF(AND(INDEX($L$1:$L$1505,X134)&lt;&gt;"",ROUND(K134,1)=ROUND(INDEX($L$1:$L$1505,X134),1)),"","CHYBA")),"CHYBA"))</f>
        <v/>
      </c>
      <c r="R134" s="14">
        <f>IF(V134=0,"",IF(OR(NOT(ISNUMBER(A134)),B134="",C134="",NOT(ISNUMBER(D134)),NOT(ISNUMBER(E134)),NOT(ISNUMBER(F134)),NOT(ISNUMBER(G134)),I134="",J134="",NOT(ISNUMBER(K134)),NOT(ISNUMBER(L134)),AND(N134&lt;&gt;"Podnikateľská",N134&lt;&gt;"Súkromná"),AND(N134="Podnikateľská",H134=""),COUNTIFS('Vodiči'!$C$6:$C$8,C134&amp;"")&lt;&gt;1,COUNTIFS('Vozidlá'!$A$6:$A$6,B134&amp;"",'Vozidlá'!$B$6:$B$6,"&lt;&gt;")&lt;&gt;1,COUNTIFS('Vozidlá'!$A$6:$A$6,B134&amp;"",'Vozidlá'!$C$6:$C$6,"&lt;&gt;")&lt;&gt;1,COUNTIFS('Vozidlá'!$A$6:$A$6,B134&amp;"",'Vozidlá'!$D$6:$D$6,"&lt;&gt;")&lt;&gt;1,COUNTIFS('Vozidlá'!$A$6:$A$6,B134&amp;"",'Vozidlá'!$E$6:$E$6,"&lt;&gt;")&lt;&gt;1,COUNTIFS('Vozidlá'!$A$6:$A$6,B134&amp;"",'Vozidlá'!$K$6:$K$6,"&lt;&gt;")&lt;&gt;1,COUNTIFS('Vozidlá'!$A$6:$A$6,B134&amp;"",'Vozidlá'!$L$6:$L$6,"&lt;&gt;")&lt;&gt;1),"CHYBA",""))</f>
        <v/>
      </c>
      <c r="S134" s="14">
        <f>IF(V134=0,"",IF(N134="Podnikateľská",IF(H134="","",IF(OR(LEN(TRIM(SUBSTITUTE(SUBSTITUTE(H134,".",""),",","")))&lt;12,ISNUMBER(MATCH(TRIM(SUBSTITUTE(SUBSTITUTE(H134,".",""),",","")),'Zoznamy'!$G$2:$G$41,0))),"PREVERIŤ","")),IF(AND(N134="Súkromná",IFERROR(INDEX('Vozidlá'!$O$6:$O$6,MATCH(B134,'Vozidlá'!$A$6:$A$6,0))="áno",FALSE)),"PREVERIŤ","")))</f>
        <v/>
      </c>
      <c r="T134" s="14">
        <f>IF(OR(D134="",E134="",F134="",G134=""),"",IFERROR(IF(OR(F134+G134&lt;D134+E134,D134&lt;DATE(2027,1,1),D134&gt;=DATE(2028,1,1)),"CHYBA",""),"CHYBA"))</f>
        <v/>
      </c>
      <c r="U134" s="14">
        <f>IF(OR(V134=0,A134=""),"",IF(COUNTIFS($A$6:$A$1505,A134&amp;"",$B$6:$B$1505,B134&amp;"")&gt;1,"CHYBA",IF(X134="","",IF(X134=0,"",IFERROR(IF(INDEX($A$1:$A$1505,X134)="","",IF(A134=INDEX($A$1:$A$1505,X134)+1,"","PREVERIŤ")),"PREVERIŤ")))))</f>
        <v/>
      </c>
      <c r="V134" s="14">
        <f>IF(OR(A134&lt;&gt;"",B134&lt;&gt;"",C134&lt;&gt;"",D134&lt;&gt;"",E134&lt;&gt;"",F134&lt;&gt;"",G134&lt;&gt;"",H134&lt;&gt;"",I134&lt;&gt;"",J134&lt;&gt;"",K134&lt;&gt;"",L134&lt;&gt;"",N134&lt;&gt;"",O134&lt;&gt;""),1,0)</f>
        <v/>
      </c>
      <c r="W134" s="14">
        <f>IF(OR(V134=0,B134=""),"",COUNTIFS($B$6:B134,B134&amp;""))</f>
        <v/>
      </c>
      <c r="X134" s="14">
        <f>IF(OR(V134=0,B134=""),"",IF(W134=1,0,SUMIFS($Y$5:Y133,$B$5:B133,B134&amp;"",$W$5:W133,W134-1)))</f>
        <v/>
      </c>
      <c r="Y134" s="14">
        <f>IF(V134=0,"",ROW($A134))</f>
        <v/>
      </c>
    </row>
    <row r="135">
      <c r="A135" s="10" t="n"/>
      <c r="B135" s="10" t="n"/>
      <c r="C135" s="10" t="n"/>
      <c r="D135" s="12" t="n"/>
      <c r="E135" s="18" t="n"/>
      <c r="F135" s="12" t="n"/>
      <c r="G135" s="18" t="n"/>
      <c r="H135" s="10" t="n"/>
      <c r="I135" s="10" t="n"/>
      <c r="J135" s="10" t="n"/>
      <c r="K135" s="13" t="n"/>
      <c r="L135" s="13" t="n"/>
      <c r="M135" s="19">
        <f>IF(OR(K135="",L135=""),"",IF(AND(ISNUMBER(K135),ISNUMBER(L135)),L135-K135,"CHYBA"))</f>
        <v/>
      </c>
      <c r="N135" s="10" t="n"/>
      <c r="O135" s="10" t="n"/>
      <c r="P135" s="14">
        <f>IF(M135="","",IF(ISNUMBER(M135),IF(M135&lt;=0,"CHYBA",""),"CHYBA"))</f>
        <v/>
      </c>
      <c r="Q135" s="14">
        <f>IF(OR(V135=0,B135="",K135=""),"",IFERROR(IF(X135=0,IF(AND(COUNTIFS('Vozidlá'!$A$6:$A$6,B135&amp;"",'Vozidlá'!$L$6:$L$6,"&lt;&gt;")=1,ROUND(K135,1)=ROUND(INDEX('Vozidlá'!$L$6:$L$6,MATCH(B135,'Vozidlá'!$A$6:$A$6,0)),1)),"","CHYBA"),IF(AND(INDEX($L$1:$L$1505,X135)&lt;&gt;"",ROUND(K135,1)=ROUND(INDEX($L$1:$L$1505,X135),1)),"","CHYBA")),"CHYBA"))</f>
        <v/>
      </c>
      <c r="R135" s="14">
        <f>IF(V135=0,"",IF(OR(NOT(ISNUMBER(A135)),B135="",C135="",NOT(ISNUMBER(D135)),NOT(ISNUMBER(E135)),NOT(ISNUMBER(F135)),NOT(ISNUMBER(G135)),I135="",J135="",NOT(ISNUMBER(K135)),NOT(ISNUMBER(L135)),AND(N135&lt;&gt;"Podnikateľská",N135&lt;&gt;"Súkromná"),AND(N135="Podnikateľská",H135=""),COUNTIFS('Vodiči'!$C$6:$C$8,C135&amp;"")&lt;&gt;1,COUNTIFS('Vozidlá'!$A$6:$A$6,B135&amp;"",'Vozidlá'!$B$6:$B$6,"&lt;&gt;")&lt;&gt;1,COUNTIFS('Vozidlá'!$A$6:$A$6,B135&amp;"",'Vozidlá'!$C$6:$C$6,"&lt;&gt;")&lt;&gt;1,COUNTIFS('Vozidlá'!$A$6:$A$6,B135&amp;"",'Vozidlá'!$D$6:$D$6,"&lt;&gt;")&lt;&gt;1,COUNTIFS('Vozidlá'!$A$6:$A$6,B135&amp;"",'Vozidlá'!$E$6:$E$6,"&lt;&gt;")&lt;&gt;1,COUNTIFS('Vozidlá'!$A$6:$A$6,B135&amp;"",'Vozidlá'!$K$6:$K$6,"&lt;&gt;")&lt;&gt;1,COUNTIFS('Vozidlá'!$A$6:$A$6,B135&amp;"",'Vozidlá'!$L$6:$L$6,"&lt;&gt;")&lt;&gt;1),"CHYBA",""))</f>
        <v/>
      </c>
      <c r="S135" s="14">
        <f>IF(V135=0,"",IF(N135="Podnikateľská",IF(H135="","",IF(OR(LEN(TRIM(SUBSTITUTE(SUBSTITUTE(H135,".",""),",","")))&lt;12,ISNUMBER(MATCH(TRIM(SUBSTITUTE(SUBSTITUTE(H135,".",""),",","")),'Zoznamy'!$G$2:$G$41,0))),"PREVERIŤ","")),IF(AND(N135="Súkromná",IFERROR(INDEX('Vozidlá'!$O$6:$O$6,MATCH(B135,'Vozidlá'!$A$6:$A$6,0))="áno",FALSE)),"PREVERIŤ","")))</f>
        <v/>
      </c>
      <c r="T135" s="14">
        <f>IF(OR(D135="",E135="",F135="",G135=""),"",IFERROR(IF(OR(F135+G135&lt;D135+E135,D135&lt;DATE(2027,1,1),D135&gt;=DATE(2028,1,1)),"CHYBA",""),"CHYBA"))</f>
        <v/>
      </c>
      <c r="U135" s="14">
        <f>IF(OR(V135=0,A135=""),"",IF(COUNTIFS($A$6:$A$1505,A135&amp;"",$B$6:$B$1505,B135&amp;"")&gt;1,"CHYBA",IF(X135="","",IF(X135=0,"",IFERROR(IF(INDEX($A$1:$A$1505,X135)="","",IF(A135=INDEX($A$1:$A$1505,X135)+1,"","PREVERIŤ")),"PREVERIŤ")))))</f>
        <v/>
      </c>
      <c r="V135" s="14">
        <f>IF(OR(A135&lt;&gt;"",B135&lt;&gt;"",C135&lt;&gt;"",D135&lt;&gt;"",E135&lt;&gt;"",F135&lt;&gt;"",G135&lt;&gt;"",H135&lt;&gt;"",I135&lt;&gt;"",J135&lt;&gt;"",K135&lt;&gt;"",L135&lt;&gt;"",N135&lt;&gt;"",O135&lt;&gt;""),1,0)</f>
        <v/>
      </c>
      <c r="W135" s="14">
        <f>IF(OR(V135=0,B135=""),"",COUNTIFS($B$6:B135,B135&amp;""))</f>
        <v/>
      </c>
      <c r="X135" s="14">
        <f>IF(OR(V135=0,B135=""),"",IF(W135=1,0,SUMIFS($Y$5:Y134,$B$5:B134,B135&amp;"",$W$5:W134,W135-1)))</f>
        <v/>
      </c>
      <c r="Y135" s="14">
        <f>IF(V135=0,"",ROW($A135))</f>
        <v/>
      </c>
    </row>
    <row r="136">
      <c r="A136" s="10" t="n"/>
      <c r="B136" s="10" t="n"/>
      <c r="C136" s="10" t="n"/>
      <c r="D136" s="12" t="n"/>
      <c r="E136" s="18" t="n"/>
      <c r="F136" s="12" t="n"/>
      <c r="G136" s="18" t="n"/>
      <c r="H136" s="10" t="n"/>
      <c r="I136" s="10" t="n"/>
      <c r="J136" s="10" t="n"/>
      <c r="K136" s="13" t="n"/>
      <c r="L136" s="13" t="n"/>
      <c r="M136" s="19">
        <f>IF(OR(K136="",L136=""),"",IF(AND(ISNUMBER(K136),ISNUMBER(L136)),L136-K136,"CHYBA"))</f>
        <v/>
      </c>
      <c r="N136" s="10" t="n"/>
      <c r="O136" s="10" t="n"/>
      <c r="P136" s="14">
        <f>IF(M136="","",IF(ISNUMBER(M136),IF(M136&lt;=0,"CHYBA",""),"CHYBA"))</f>
        <v/>
      </c>
      <c r="Q136" s="14">
        <f>IF(OR(V136=0,B136="",K136=""),"",IFERROR(IF(X136=0,IF(AND(COUNTIFS('Vozidlá'!$A$6:$A$6,B136&amp;"",'Vozidlá'!$L$6:$L$6,"&lt;&gt;")=1,ROUND(K136,1)=ROUND(INDEX('Vozidlá'!$L$6:$L$6,MATCH(B136,'Vozidlá'!$A$6:$A$6,0)),1)),"","CHYBA"),IF(AND(INDEX($L$1:$L$1505,X136)&lt;&gt;"",ROUND(K136,1)=ROUND(INDEX($L$1:$L$1505,X136),1)),"","CHYBA")),"CHYBA"))</f>
        <v/>
      </c>
      <c r="R136" s="14">
        <f>IF(V136=0,"",IF(OR(NOT(ISNUMBER(A136)),B136="",C136="",NOT(ISNUMBER(D136)),NOT(ISNUMBER(E136)),NOT(ISNUMBER(F136)),NOT(ISNUMBER(G136)),I136="",J136="",NOT(ISNUMBER(K136)),NOT(ISNUMBER(L136)),AND(N136&lt;&gt;"Podnikateľská",N136&lt;&gt;"Súkromná"),AND(N136="Podnikateľská",H136=""),COUNTIFS('Vodiči'!$C$6:$C$8,C136&amp;"")&lt;&gt;1,COUNTIFS('Vozidlá'!$A$6:$A$6,B136&amp;"",'Vozidlá'!$B$6:$B$6,"&lt;&gt;")&lt;&gt;1,COUNTIFS('Vozidlá'!$A$6:$A$6,B136&amp;"",'Vozidlá'!$C$6:$C$6,"&lt;&gt;")&lt;&gt;1,COUNTIFS('Vozidlá'!$A$6:$A$6,B136&amp;"",'Vozidlá'!$D$6:$D$6,"&lt;&gt;")&lt;&gt;1,COUNTIFS('Vozidlá'!$A$6:$A$6,B136&amp;"",'Vozidlá'!$E$6:$E$6,"&lt;&gt;")&lt;&gt;1,COUNTIFS('Vozidlá'!$A$6:$A$6,B136&amp;"",'Vozidlá'!$K$6:$K$6,"&lt;&gt;")&lt;&gt;1,COUNTIFS('Vozidlá'!$A$6:$A$6,B136&amp;"",'Vozidlá'!$L$6:$L$6,"&lt;&gt;")&lt;&gt;1),"CHYBA",""))</f>
        <v/>
      </c>
      <c r="S136" s="14">
        <f>IF(V136=0,"",IF(N136="Podnikateľská",IF(H136="","",IF(OR(LEN(TRIM(SUBSTITUTE(SUBSTITUTE(H136,".",""),",","")))&lt;12,ISNUMBER(MATCH(TRIM(SUBSTITUTE(SUBSTITUTE(H136,".",""),",","")),'Zoznamy'!$G$2:$G$41,0))),"PREVERIŤ","")),IF(AND(N136="Súkromná",IFERROR(INDEX('Vozidlá'!$O$6:$O$6,MATCH(B136,'Vozidlá'!$A$6:$A$6,0))="áno",FALSE)),"PREVERIŤ","")))</f>
        <v/>
      </c>
      <c r="T136" s="14">
        <f>IF(OR(D136="",E136="",F136="",G136=""),"",IFERROR(IF(OR(F136+G136&lt;D136+E136,D136&lt;DATE(2027,1,1),D136&gt;=DATE(2028,1,1)),"CHYBA",""),"CHYBA"))</f>
        <v/>
      </c>
      <c r="U136" s="14">
        <f>IF(OR(V136=0,A136=""),"",IF(COUNTIFS($A$6:$A$1505,A136&amp;"",$B$6:$B$1505,B136&amp;"")&gt;1,"CHYBA",IF(X136="","",IF(X136=0,"",IFERROR(IF(INDEX($A$1:$A$1505,X136)="","",IF(A136=INDEX($A$1:$A$1505,X136)+1,"","PREVERIŤ")),"PREVERIŤ")))))</f>
        <v/>
      </c>
      <c r="V136" s="14">
        <f>IF(OR(A136&lt;&gt;"",B136&lt;&gt;"",C136&lt;&gt;"",D136&lt;&gt;"",E136&lt;&gt;"",F136&lt;&gt;"",G136&lt;&gt;"",H136&lt;&gt;"",I136&lt;&gt;"",J136&lt;&gt;"",K136&lt;&gt;"",L136&lt;&gt;"",N136&lt;&gt;"",O136&lt;&gt;""),1,0)</f>
        <v/>
      </c>
      <c r="W136" s="14">
        <f>IF(OR(V136=0,B136=""),"",COUNTIFS($B$6:B136,B136&amp;""))</f>
        <v/>
      </c>
      <c r="X136" s="14">
        <f>IF(OR(V136=0,B136=""),"",IF(W136=1,0,SUMIFS($Y$5:Y135,$B$5:B135,B136&amp;"",$W$5:W135,W136-1)))</f>
        <v/>
      </c>
      <c r="Y136" s="14">
        <f>IF(V136=0,"",ROW($A136))</f>
        <v/>
      </c>
    </row>
    <row r="137">
      <c r="A137" s="10" t="n"/>
      <c r="B137" s="10" t="n"/>
      <c r="C137" s="10" t="n"/>
      <c r="D137" s="12" t="n"/>
      <c r="E137" s="18" t="n"/>
      <c r="F137" s="12" t="n"/>
      <c r="G137" s="18" t="n"/>
      <c r="H137" s="10" t="n"/>
      <c r="I137" s="10" t="n"/>
      <c r="J137" s="10" t="n"/>
      <c r="K137" s="13" t="n"/>
      <c r="L137" s="13" t="n"/>
      <c r="M137" s="19">
        <f>IF(OR(K137="",L137=""),"",IF(AND(ISNUMBER(K137),ISNUMBER(L137)),L137-K137,"CHYBA"))</f>
        <v/>
      </c>
      <c r="N137" s="10" t="n"/>
      <c r="O137" s="10" t="n"/>
      <c r="P137" s="14">
        <f>IF(M137="","",IF(ISNUMBER(M137),IF(M137&lt;=0,"CHYBA",""),"CHYBA"))</f>
        <v/>
      </c>
      <c r="Q137" s="14">
        <f>IF(OR(V137=0,B137="",K137=""),"",IFERROR(IF(X137=0,IF(AND(COUNTIFS('Vozidlá'!$A$6:$A$6,B137&amp;"",'Vozidlá'!$L$6:$L$6,"&lt;&gt;")=1,ROUND(K137,1)=ROUND(INDEX('Vozidlá'!$L$6:$L$6,MATCH(B137,'Vozidlá'!$A$6:$A$6,0)),1)),"","CHYBA"),IF(AND(INDEX($L$1:$L$1505,X137)&lt;&gt;"",ROUND(K137,1)=ROUND(INDEX($L$1:$L$1505,X137),1)),"","CHYBA")),"CHYBA"))</f>
        <v/>
      </c>
      <c r="R137" s="14">
        <f>IF(V137=0,"",IF(OR(NOT(ISNUMBER(A137)),B137="",C137="",NOT(ISNUMBER(D137)),NOT(ISNUMBER(E137)),NOT(ISNUMBER(F137)),NOT(ISNUMBER(G137)),I137="",J137="",NOT(ISNUMBER(K137)),NOT(ISNUMBER(L137)),AND(N137&lt;&gt;"Podnikateľská",N137&lt;&gt;"Súkromná"),AND(N137="Podnikateľská",H137=""),COUNTIFS('Vodiči'!$C$6:$C$8,C137&amp;"")&lt;&gt;1,COUNTIFS('Vozidlá'!$A$6:$A$6,B137&amp;"",'Vozidlá'!$B$6:$B$6,"&lt;&gt;")&lt;&gt;1,COUNTIFS('Vozidlá'!$A$6:$A$6,B137&amp;"",'Vozidlá'!$C$6:$C$6,"&lt;&gt;")&lt;&gt;1,COUNTIFS('Vozidlá'!$A$6:$A$6,B137&amp;"",'Vozidlá'!$D$6:$D$6,"&lt;&gt;")&lt;&gt;1,COUNTIFS('Vozidlá'!$A$6:$A$6,B137&amp;"",'Vozidlá'!$E$6:$E$6,"&lt;&gt;")&lt;&gt;1,COUNTIFS('Vozidlá'!$A$6:$A$6,B137&amp;"",'Vozidlá'!$K$6:$K$6,"&lt;&gt;")&lt;&gt;1,COUNTIFS('Vozidlá'!$A$6:$A$6,B137&amp;"",'Vozidlá'!$L$6:$L$6,"&lt;&gt;")&lt;&gt;1),"CHYBA",""))</f>
        <v/>
      </c>
      <c r="S137" s="14">
        <f>IF(V137=0,"",IF(N137="Podnikateľská",IF(H137="","",IF(OR(LEN(TRIM(SUBSTITUTE(SUBSTITUTE(H137,".",""),",","")))&lt;12,ISNUMBER(MATCH(TRIM(SUBSTITUTE(SUBSTITUTE(H137,".",""),",","")),'Zoznamy'!$G$2:$G$41,0))),"PREVERIŤ","")),IF(AND(N137="Súkromná",IFERROR(INDEX('Vozidlá'!$O$6:$O$6,MATCH(B137,'Vozidlá'!$A$6:$A$6,0))="áno",FALSE)),"PREVERIŤ","")))</f>
        <v/>
      </c>
      <c r="T137" s="14">
        <f>IF(OR(D137="",E137="",F137="",G137=""),"",IFERROR(IF(OR(F137+G137&lt;D137+E137,D137&lt;DATE(2027,1,1),D137&gt;=DATE(2028,1,1)),"CHYBA",""),"CHYBA"))</f>
        <v/>
      </c>
      <c r="U137" s="14">
        <f>IF(OR(V137=0,A137=""),"",IF(COUNTIFS($A$6:$A$1505,A137&amp;"",$B$6:$B$1505,B137&amp;"")&gt;1,"CHYBA",IF(X137="","",IF(X137=0,"",IFERROR(IF(INDEX($A$1:$A$1505,X137)="","",IF(A137=INDEX($A$1:$A$1505,X137)+1,"","PREVERIŤ")),"PREVERIŤ")))))</f>
        <v/>
      </c>
      <c r="V137" s="14">
        <f>IF(OR(A137&lt;&gt;"",B137&lt;&gt;"",C137&lt;&gt;"",D137&lt;&gt;"",E137&lt;&gt;"",F137&lt;&gt;"",G137&lt;&gt;"",H137&lt;&gt;"",I137&lt;&gt;"",J137&lt;&gt;"",K137&lt;&gt;"",L137&lt;&gt;"",N137&lt;&gt;"",O137&lt;&gt;""),1,0)</f>
        <v/>
      </c>
      <c r="W137" s="14">
        <f>IF(OR(V137=0,B137=""),"",COUNTIFS($B$6:B137,B137&amp;""))</f>
        <v/>
      </c>
      <c r="X137" s="14">
        <f>IF(OR(V137=0,B137=""),"",IF(W137=1,0,SUMIFS($Y$5:Y136,$B$5:B136,B137&amp;"",$W$5:W136,W137-1)))</f>
        <v/>
      </c>
      <c r="Y137" s="14">
        <f>IF(V137=0,"",ROW($A137))</f>
        <v/>
      </c>
    </row>
    <row r="138">
      <c r="A138" s="10" t="n"/>
      <c r="B138" s="10" t="n"/>
      <c r="C138" s="10" t="n"/>
      <c r="D138" s="12" t="n"/>
      <c r="E138" s="18" t="n"/>
      <c r="F138" s="12" t="n"/>
      <c r="G138" s="18" t="n"/>
      <c r="H138" s="10" t="n"/>
      <c r="I138" s="10" t="n"/>
      <c r="J138" s="10" t="n"/>
      <c r="K138" s="13" t="n"/>
      <c r="L138" s="13" t="n"/>
      <c r="M138" s="19">
        <f>IF(OR(K138="",L138=""),"",IF(AND(ISNUMBER(K138),ISNUMBER(L138)),L138-K138,"CHYBA"))</f>
        <v/>
      </c>
      <c r="N138" s="10" t="n"/>
      <c r="O138" s="10" t="n"/>
      <c r="P138" s="14">
        <f>IF(M138="","",IF(ISNUMBER(M138),IF(M138&lt;=0,"CHYBA",""),"CHYBA"))</f>
        <v/>
      </c>
      <c r="Q138" s="14">
        <f>IF(OR(V138=0,B138="",K138=""),"",IFERROR(IF(X138=0,IF(AND(COUNTIFS('Vozidlá'!$A$6:$A$6,B138&amp;"",'Vozidlá'!$L$6:$L$6,"&lt;&gt;")=1,ROUND(K138,1)=ROUND(INDEX('Vozidlá'!$L$6:$L$6,MATCH(B138,'Vozidlá'!$A$6:$A$6,0)),1)),"","CHYBA"),IF(AND(INDEX($L$1:$L$1505,X138)&lt;&gt;"",ROUND(K138,1)=ROUND(INDEX($L$1:$L$1505,X138),1)),"","CHYBA")),"CHYBA"))</f>
        <v/>
      </c>
      <c r="R138" s="14">
        <f>IF(V138=0,"",IF(OR(NOT(ISNUMBER(A138)),B138="",C138="",NOT(ISNUMBER(D138)),NOT(ISNUMBER(E138)),NOT(ISNUMBER(F138)),NOT(ISNUMBER(G138)),I138="",J138="",NOT(ISNUMBER(K138)),NOT(ISNUMBER(L138)),AND(N138&lt;&gt;"Podnikateľská",N138&lt;&gt;"Súkromná"),AND(N138="Podnikateľská",H138=""),COUNTIFS('Vodiči'!$C$6:$C$8,C138&amp;"")&lt;&gt;1,COUNTIFS('Vozidlá'!$A$6:$A$6,B138&amp;"",'Vozidlá'!$B$6:$B$6,"&lt;&gt;")&lt;&gt;1,COUNTIFS('Vozidlá'!$A$6:$A$6,B138&amp;"",'Vozidlá'!$C$6:$C$6,"&lt;&gt;")&lt;&gt;1,COUNTIFS('Vozidlá'!$A$6:$A$6,B138&amp;"",'Vozidlá'!$D$6:$D$6,"&lt;&gt;")&lt;&gt;1,COUNTIFS('Vozidlá'!$A$6:$A$6,B138&amp;"",'Vozidlá'!$E$6:$E$6,"&lt;&gt;")&lt;&gt;1,COUNTIFS('Vozidlá'!$A$6:$A$6,B138&amp;"",'Vozidlá'!$K$6:$K$6,"&lt;&gt;")&lt;&gt;1,COUNTIFS('Vozidlá'!$A$6:$A$6,B138&amp;"",'Vozidlá'!$L$6:$L$6,"&lt;&gt;")&lt;&gt;1),"CHYBA",""))</f>
        <v/>
      </c>
      <c r="S138" s="14">
        <f>IF(V138=0,"",IF(N138="Podnikateľská",IF(H138="","",IF(OR(LEN(TRIM(SUBSTITUTE(SUBSTITUTE(H138,".",""),",","")))&lt;12,ISNUMBER(MATCH(TRIM(SUBSTITUTE(SUBSTITUTE(H138,".",""),",","")),'Zoznamy'!$G$2:$G$41,0))),"PREVERIŤ","")),IF(AND(N138="Súkromná",IFERROR(INDEX('Vozidlá'!$O$6:$O$6,MATCH(B138,'Vozidlá'!$A$6:$A$6,0))="áno",FALSE)),"PREVERIŤ","")))</f>
        <v/>
      </c>
      <c r="T138" s="14">
        <f>IF(OR(D138="",E138="",F138="",G138=""),"",IFERROR(IF(OR(F138+G138&lt;D138+E138,D138&lt;DATE(2027,1,1),D138&gt;=DATE(2028,1,1)),"CHYBA",""),"CHYBA"))</f>
        <v/>
      </c>
      <c r="U138" s="14">
        <f>IF(OR(V138=0,A138=""),"",IF(COUNTIFS($A$6:$A$1505,A138&amp;"",$B$6:$B$1505,B138&amp;"")&gt;1,"CHYBA",IF(X138="","",IF(X138=0,"",IFERROR(IF(INDEX($A$1:$A$1505,X138)="","",IF(A138=INDEX($A$1:$A$1505,X138)+1,"","PREVERIŤ")),"PREVERIŤ")))))</f>
        <v/>
      </c>
      <c r="V138" s="14">
        <f>IF(OR(A138&lt;&gt;"",B138&lt;&gt;"",C138&lt;&gt;"",D138&lt;&gt;"",E138&lt;&gt;"",F138&lt;&gt;"",G138&lt;&gt;"",H138&lt;&gt;"",I138&lt;&gt;"",J138&lt;&gt;"",K138&lt;&gt;"",L138&lt;&gt;"",N138&lt;&gt;"",O138&lt;&gt;""),1,0)</f>
        <v/>
      </c>
      <c r="W138" s="14">
        <f>IF(OR(V138=0,B138=""),"",COUNTIFS($B$6:B138,B138&amp;""))</f>
        <v/>
      </c>
      <c r="X138" s="14">
        <f>IF(OR(V138=0,B138=""),"",IF(W138=1,0,SUMIFS($Y$5:Y137,$B$5:B137,B138&amp;"",$W$5:W137,W138-1)))</f>
        <v/>
      </c>
      <c r="Y138" s="14">
        <f>IF(V138=0,"",ROW($A138))</f>
        <v/>
      </c>
    </row>
    <row r="139">
      <c r="A139" s="10" t="n"/>
      <c r="B139" s="10" t="n"/>
      <c r="C139" s="10" t="n"/>
      <c r="D139" s="12" t="n"/>
      <c r="E139" s="18" t="n"/>
      <c r="F139" s="12" t="n"/>
      <c r="G139" s="18" t="n"/>
      <c r="H139" s="10" t="n"/>
      <c r="I139" s="10" t="n"/>
      <c r="J139" s="10" t="n"/>
      <c r="K139" s="13" t="n"/>
      <c r="L139" s="13" t="n"/>
      <c r="M139" s="19">
        <f>IF(OR(K139="",L139=""),"",IF(AND(ISNUMBER(K139),ISNUMBER(L139)),L139-K139,"CHYBA"))</f>
        <v/>
      </c>
      <c r="N139" s="10" t="n"/>
      <c r="O139" s="10" t="n"/>
      <c r="P139" s="14">
        <f>IF(M139="","",IF(ISNUMBER(M139),IF(M139&lt;=0,"CHYBA",""),"CHYBA"))</f>
        <v/>
      </c>
      <c r="Q139" s="14">
        <f>IF(OR(V139=0,B139="",K139=""),"",IFERROR(IF(X139=0,IF(AND(COUNTIFS('Vozidlá'!$A$6:$A$6,B139&amp;"",'Vozidlá'!$L$6:$L$6,"&lt;&gt;")=1,ROUND(K139,1)=ROUND(INDEX('Vozidlá'!$L$6:$L$6,MATCH(B139,'Vozidlá'!$A$6:$A$6,0)),1)),"","CHYBA"),IF(AND(INDEX($L$1:$L$1505,X139)&lt;&gt;"",ROUND(K139,1)=ROUND(INDEX($L$1:$L$1505,X139),1)),"","CHYBA")),"CHYBA"))</f>
        <v/>
      </c>
      <c r="R139" s="14">
        <f>IF(V139=0,"",IF(OR(NOT(ISNUMBER(A139)),B139="",C139="",NOT(ISNUMBER(D139)),NOT(ISNUMBER(E139)),NOT(ISNUMBER(F139)),NOT(ISNUMBER(G139)),I139="",J139="",NOT(ISNUMBER(K139)),NOT(ISNUMBER(L139)),AND(N139&lt;&gt;"Podnikateľská",N139&lt;&gt;"Súkromná"),AND(N139="Podnikateľská",H139=""),COUNTIFS('Vodiči'!$C$6:$C$8,C139&amp;"")&lt;&gt;1,COUNTIFS('Vozidlá'!$A$6:$A$6,B139&amp;"",'Vozidlá'!$B$6:$B$6,"&lt;&gt;")&lt;&gt;1,COUNTIFS('Vozidlá'!$A$6:$A$6,B139&amp;"",'Vozidlá'!$C$6:$C$6,"&lt;&gt;")&lt;&gt;1,COUNTIFS('Vozidlá'!$A$6:$A$6,B139&amp;"",'Vozidlá'!$D$6:$D$6,"&lt;&gt;")&lt;&gt;1,COUNTIFS('Vozidlá'!$A$6:$A$6,B139&amp;"",'Vozidlá'!$E$6:$E$6,"&lt;&gt;")&lt;&gt;1,COUNTIFS('Vozidlá'!$A$6:$A$6,B139&amp;"",'Vozidlá'!$K$6:$K$6,"&lt;&gt;")&lt;&gt;1,COUNTIFS('Vozidlá'!$A$6:$A$6,B139&amp;"",'Vozidlá'!$L$6:$L$6,"&lt;&gt;")&lt;&gt;1),"CHYBA",""))</f>
        <v/>
      </c>
      <c r="S139" s="14">
        <f>IF(V139=0,"",IF(N139="Podnikateľská",IF(H139="","",IF(OR(LEN(TRIM(SUBSTITUTE(SUBSTITUTE(H139,".",""),",","")))&lt;12,ISNUMBER(MATCH(TRIM(SUBSTITUTE(SUBSTITUTE(H139,".",""),",","")),'Zoznamy'!$G$2:$G$41,0))),"PREVERIŤ","")),IF(AND(N139="Súkromná",IFERROR(INDEX('Vozidlá'!$O$6:$O$6,MATCH(B139,'Vozidlá'!$A$6:$A$6,0))="áno",FALSE)),"PREVERIŤ","")))</f>
        <v/>
      </c>
      <c r="T139" s="14">
        <f>IF(OR(D139="",E139="",F139="",G139=""),"",IFERROR(IF(OR(F139+G139&lt;D139+E139,D139&lt;DATE(2027,1,1),D139&gt;=DATE(2028,1,1)),"CHYBA",""),"CHYBA"))</f>
        <v/>
      </c>
      <c r="U139" s="14">
        <f>IF(OR(V139=0,A139=""),"",IF(COUNTIFS($A$6:$A$1505,A139&amp;"",$B$6:$B$1505,B139&amp;"")&gt;1,"CHYBA",IF(X139="","",IF(X139=0,"",IFERROR(IF(INDEX($A$1:$A$1505,X139)="","",IF(A139=INDEX($A$1:$A$1505,X139)+1,"","PREVERIŤ")),"PREVERIŤ")))))</f>
        <v/>
      </c>
      <c r="V139" s="14">
        <f>IF(OR(A139&lt;&gt;"",B139&lt;&gt;"",C139&lt;&gt;"",D139&lt;&gt;"",E139&lt;&gt;"",F139&lt;&gt;"",G139&lt;&gt;"",H139&lt;&gt;"",I139&lt;&gt;"",J139&lt;&gt;"",K139&lt;&gt;"",L139&lt;&gt;"",N139&lt;&gt;"",O139&lt;&gt;""),1,0)</f>
        <v/>
      </c>
      <c r="W139" s="14">
        <f>IF(OR(V139=0,B139=""),"",COUNTIFS($B$6:B139,B139&amp;""))</f>
        <v/>
      </c>
      <c r="X139" s="14">
        <f>IF(OR(V139=0,B139=""),"",IF(W139=1,0,SUMIFS($Y$5:Y138,$B$5:B138,B139&amp;"",$W$5:W138,W139-1)))</f>
        <v/>
      </c>
      <c r="Y139" s="14">
        <f>IF(V139=0,"",ROW($A139))</f>
        <v/>
      </c>
    </row>
    <row r="140">
      <c r="A140" s="10" t="n"/>
      <c r="B140" s="10" t="n"/>
      <c r="C140" s="10" t="n"/>
      <c r="D140" s="12" t="n"/>
      <c r="E140" s="18" t="n"/>
      <c r="F140" s="12" t="n"/>
      <c r="G140" s="18" t="n"/>
      <c r="H140" s="10" t="n"/>
      <c r="I140" s="10" t="n"/>
      <c r="J140" s="10" t="n"/>
      <c r="K140" s="13" t="n"/>
      <c r="L140" s="13" t="n"/>
      <c r="M140" s="19">
        <f>IF(OR(K140="",L140=""),"",IF(AND(ISNUMBER(K140),ISNUMBER(L140)),L140-K140,"CHYBA"))</f>
        <v/>
      </c>
      <c r="N140" s="10" t="n"/>
      <c r="O140" s="10" t="n"/>
      <c r="P140" s="14">
        <f>IF(M140="","",IF(ISNUMBER(M140),IF(M140&lt;=0,"CHYBA",""),"CHYBA"))</f>
        <v/>
      </c>
      <c r="Q140" s="14">
        <f>IF(OR(V140=0,B140="",K140=""),"",IFERROR(IF(X140=0,IF(AND(COUNTIFS('Vozidlá'!$A$6:$A$6,B140&amp;"",'Vozidlá'!$L$6:$L$6,"&lt;&gt;")=1,ROUND(K140,1)=ROUND(INDEX('Vozidlá'!$L$6:$L$6,MATCH(B140,'Vozidlá'!$A$6:$A$6,0)),1)),"","CHYBA"),IF(AND(INDEX($L$1:$L$1505,X140)&lt;&gt;"",ROUND(K140,1)=ROUND(INDEX($L$1:$L$1505,X140),1)),"","CHYBA")),"CHYBA"))</f>
        <v/>
      </c>
      <c r="R140" s="14">
        <f>IF(V140=0,"",IF(OR(NOT(ISNUMBER(A140)),B140="",C140="",NOT(ISNUMBER(D140)),NOT(ISNUMBER(E140)),NOT(ISNUMBER(F140)),NOT(ISNUMBER(G140)),I140="",J140="",NOT(ISNUMBER(K140)),NOT(ISNUMBER(L140)),AND(N140&lt;&gt;"Podnikateľská",N140&lt;&gt;"Súkromná"),AND(N140="Podnikateľská",H140=""),COUNTIFS('Vodiči'!$C$6:$C$8,C140&amp;"")&lt;&gt;1,COUNTIFS('Vozidlá'!$A$6:$A$6,B140&amp;"",'Vozidlá'!$B$6:$B$6,"&lt;&gt;")&lt;&gt;1,COUNTIFS('Vozidlá'!$A$6:$A$6,B140&amp;"",'Vozidlá'!$C$6:$C$6,"&lt;&gt;")&lt;&gt;1,COUNTIFS('Vozidlá'!$A$6:$A$6,B140&amp;"",'Vozidlá'!$D$6:$D$6,"&lt;&gt;")&lt;&gt;1,COUNTIFS('Vozidlá'!$A$6:$A$6,B140&amp;"",'Vozidlá'!$E$6:$E$6,"&lt;&gt;")&lt;&gt;1,COUNTIFS('Vozidlá'!$A$6:$A$6,B140&amp;"",'Vozidlá'!$K$6:$K$6,"&lt;&gt;")&lt;&gt;1,COUNTIFS('Vozidlá'!$A$6:$A$6,B140&amp;"",'Vozidlá'!$L$6:$L$6,"&lt;&gt;")&lt;&gt;1),"CHYBA",""))</f>
        <v/>
      </c>
      <c r="S140" s="14">
        <f>IF(V140=0,"",IF(N140="Podnikateľská",IF(H140="","",IF(OR(LEN(TRIM(SUBSTITUTE(SUBSTITUTE(H140,".",""),",","")))&lt;12,ISNUMBER(MATCH(TRIM(SUBSTITUTE(SUBSTITUTE(H140,".",""),",","")),'Zoznamy'!$G$2:$G$41,0))),"PREVERIŤ","")),IF(AND(N140="Súkromná",IFERROR(INDEX('Vozidlá'!$O$6:$O$6,MATCH(B140,'Vozidlá'!$A$6:$A$6,0))="áno",FALSE)),"PREVERIŤ","")))</f>
        <v/>
      </c>
      <c r="T140" s="14">
        <f>IF(OR(D140="",E140="",F140="",G140=""),"",IFERROR(IF(OR(F140+G140&lt;D140+E140,D140&lt;DATE(2027,1,1),D140&gt;=DATE(2028,1,1)),"CHYBA",""),"CHYBA"))</f>
        <v/>
      </c>
      <c r="U140" s="14">
        <f>IF(OR(V140=0,A140=""),"",IF(COUNTIFS($A$6:$A$1505,A140&amp;"",$B$6:$B$1505,B140&amp;"")&gt;1,"CHYBA",IF(X140="","",IF(X140=0,"",IFERROR(IF(INDEX($A$1:$A$1505,X140)="","",IF(A140=INDEX($A$1:$A$1505,X140)+1,"","PREVERIŤ")),"PREVERIŤ")))))</f>
        <v/>
      </c>
      <c r="V140" s="14">
        <f>IF(OR(A140&lt;&gt;"",B140&lt;&gt;"",C140&lt;&gt;"",D140&lt;&gt;"",E140&lt;&gt;"",F140&lt;&gt;"",G140&lt;&gt;"",H140&lt;&gt;"",I140&lt;&gt;"",J140&lt;&gt;"",K140&lt;&gt;"",L140&lt;&gt;"",N140&lt;&gt;"",O140&lt;&gt;""),1,0)</f>
        <v/>
      </c>
      <c r="W140" s="14">
        <f>IF(OR(V140=0,B140=""),"",COUNTIFS($B$6:B140,B140&amp;""))</f>
        <v/>
      </c>
      <c r="X140" s="14">
        <f>IF(OR(V140=0,B140=""),"",IF(W140=1,0,SUMIFS($Y$5:Y139,$B$5:B139,B140&amp;"",$W$5:W139,W140-1)))</f>
        <v/>
      </c>
      <c r="Y140" s="14">
        <f>IF(V140=0,"",ROW($A140))</f>
        <v/>
      </c>
    </row>
    <row r="141">
      <c r="A141" s="10" t="n"/>
      <c r="B141" s="10" t="n"/>
      <c r="C141" s="10" t="n"/>
      <c r="D141" s="12" t="n"/>
      <c r="E141" s="18" t="n"/>
      <c r="F141" s="12" t="n"/>
      <c r="G141" s="18" t="n"/>
      <c r="H141" s="10" t="n"/>
      <c r="I141" s="10" t="n"/>
      <c r="J141" s="10" t="n"/>
      <c r="K141" s="13" t="n"/>
      <c r="L141" s="13" t="n"/>
      <c r="M141" s="19">
        <f>IF(OR(K141="",L141=""),"",IF(AND(ISNUMBER(K141),ISNUMBER(L141)),L141-K141,"CHYBA"))</f>
        <v/>
      </c>
      <c r="N141" s="10" t="n"/>
      <c r="O141" s="10" t="n"/>
      <c r="P141" s="14">
        <f>IF(M141="","",IF(ISNUMBER(M141),IF(M141&lt;=0,"CHYBA",""),"CHYBA"))</f>
        <v/>
      </c>
      <c r="Q141" s="14">
        <f>IF(OR(V141=0,B141="",K141=""),"",IFERROR(IF(X141=0,IF(AND(COUNTIFS('Vozidlá'!$A$6:$A$6,B141&amp;"",'Vozidlá'!$L$6:$L$6,"&lt;&gt;")=1,ROUND(K141,1)=ROUND(INDEX('Vozidlá'!$L$6:$L$6,MATCH(B141,'Vozidlá'!$A$6:$A$6,0)),1)),"","CHYBA"),IF(AND(INDEX($L$1:$L$1505,X141)&lt;&gt;"",ROUND(K141,1)=ROUND(INDEX($L$1:$L$1505,X141),1)),"","CHYBA")),"CHYBA"))</f>
        <v/>
      </c>
      <c r="R141" s="14">
        <f>IF(V141=0,"",IF(OR(NOT(ISNUMBER(A141)),B141="",C141="",NOT(ISNUMBER(D141)),NOT(ISNUMBER(E141)),NOT(ISNUMBER(F141)),NOT(ISNUMBER(G141)),I141="",J141="",NOT(ISNUMBER(K141)),NOT(ISNUMBER(L141)),AND(N141&lt;&gt;"Podnikateľská",N141&lt;&gt;"Súkromná"),AND(N141="Podnikateľská",H141=""),COUNTIFS('Vodiči'!$C$6:$C$8,C141&amp;"")&lt;&gt;1,COUNTIFS('Vozidlá'!$A$6:$A$6,B141&amp;"",'Vozidlá'!$B$6:$B$6,"&lt;&gt;")&lt;&gt;1,COUNTIFS('Vozidlá'!$A$6:$A$6,B141&amp;"",'Vozidlá'!$C$6:$C$6,"&lt;&gt;")&lt;&gt;1,COUNTIFS('Vozidlá'!$A$6:$A$6,B141&amp;"",'Vozidlá'!$D$6:$D$6,"&lt;&gt;")&lt;&gt;1,COUNTIFS('Vozidlá'!$A$6:$A$6,B141&amp;"",'Vozidlá'!$E$6:$E$6,"&lt;&gt;")&lt;&gt;1,COUNTIFS('Vozidlá'!$A$6:$A$6,B141&amp;"",'Vozidlá'!$K$6:$K$6,"&lt;&gt;")&lt;&gt;1,COUNTIFS('Vozidlá'!$A$6:$A$6,B141&amp;"",'Vozidlá'!$L$6:$L$6,"&lt;&gt;")&lt;&gt;1),"CHYBA",""))</f>
        <v/>
      </c>
      <c r="S141" s="14">
        <f>IF(V141=0,"",IF(N141="Podnikateľská",IF(H141="","",IF(OR(LEN(TRIM(SUBSTITUTE(SUBSTITUTE(H141,".",""),",","")))&lt;12,ISNUMBER(MATCH(TRIM(SUBSTITUTE(SUBSTITUTE(H141,".",""),",","")),'Zoznamy'!$G$2:$G$41,0))),"PREVERIŤ","")),IF(AND(N141="Súkromná",IFERROR(INDEX('Vozidlá'!$O$6:$O$6,MATCH(B141,'Vozidlá'!$A$6:$A$6,0))="áno",FALSE)),"PREVERIŤ","")))</f>
        <v/>
      </c>
      <c r="T141" s="14">
        <f>IF(OR(D141="",E141="",F141="",G141=""),"",IFERROR(IF(OR(F141+G141&lt;D141+E141,D141&lt;DATE(2027,1,1),D141&gt;=DATE(2028,1,1)),"CHYBA",""),"CHYBA"))</f>
        <v/>
      </c>
      <c r="U141" s="14">
        <f>IF(OR(V141=0,A141=""),"",IF(COUNTIFS($A$6:$A$1505,A141&amp;"",$B$6:$B$1505,B141&amp;"")&gt;1,"CHYBA",IF(X141="","",IF(X141=0,"",IFERROR(IF(INDEX($A$1:$A$1505,X141)="","",IF(A141=INDEX($A$1:$A$1505,X141)+1,"","PREVERIŤ")),"PREVERIŤ")))))</f>
        <v/>
      </c>
      <c r="V141" s="14">
        <f>IF(OR(A141&lt;&gt;"",B141&lt;&gt;"",C141&lt;&gt;"",D141&lt;&gt;"",E141&lt;&gt;"",F141&lt;&gt;"",G141&lt;&gt;"",H141&lt;&gt;"",I141&lt;&gt;"",J141&lt;&gt;"",K141&lt;&gt;"",L141&lt;&gt;"",N141&lt;&gt;"",O141&lt;&gt;""),1,0)</f>
        <v/>
      </c>
      <c r="W141" s="14">
        <f>IF(OR(V141=0,B141=""),"",COUNTIFS($B$6:B141,B141&amp;""))</f>
        <v/>
      </c>
      <c r="X141" s="14">
        <f>IF(OR(V141=0,B141=""),"",IF(W141=1,0,SUMIFS($Y$5:Y140,$B$5:B140,B141&amp;"",$W$5:W140,W141-1)))</f>
        <v/>
      </c>
      <c r="Y141" s="14">
        <f>IF(V141=0,"",ROW($A141))</f>
        <v/>
      </c>
    </row>
    <row r="142">
      <c r="A142" s="10" t="n"/>
      <c r="B142" s="10" t="n"/>
      <c r="C142" s="10" t="n"/>
      <c r="D142" s="12" t="n"/>
      <c r="E142" s="18" t="n"/>
      <c r="F142" s="12" t="n"/>
      <c r="G142" s="18" t="n"/>
      <c r="H142" s="10" t="n"/>
      <c r="I142" s="10" t="n"/>
      <c r="J142" s="10" t="n"/>
      <c r="K142" s="13" t="n"/>
      <c r="L142" s="13" t="n"/>
      <c r="M142" s="19">
        <f>IF(OR(K142="",L142=""),"",IF(AND(ISNUMBER(K142),ISNUMBER(L142)),L142-K142,"CHYBA"))</f>
        <v/>
      </c>
      <c r="N142" s="10" t="n"/>
      <c r="O142" s="10" t="n"/>
      <c r="P142" s="14">
        <f>IF(M142="","",IF(ISNUMBER(M142),IF(M142&lt;=0,"CHYBA",""),"CHYBA"))</f>
        <v/>
      </c>
      <c r="Q142" s="14">
        <f>IF(OR(V142=0,B142="",K142=""),"",IFERROR(IF(X142=0,IF(AND(COUNTIFS('Vozidlá'!$A$6:$A$6,B142&amp;"",'Vozidlá'!$L$6:$L$6,"&lt;&gt;")=1,ROUND(K142,1)=ROUND(INDEX('Vozidlá'!$L$6:$L$6,MATCH(B142,'Vozidlá'!$A$6:$A$6,0)),1)),"","CHYBA"),IF(AND(INDEX($L$1:$L$1505,X142)&lt;&gt;"",ROUND(K142,1)=ROUND(INDEX($L$1:$L$1505,X142),1)),"","CHYBA")),"CHYBA"))</f>
        <v/>
      </c>
      <c r="R142" s="14">
        <f>IF(V142=0,"",IF(OR(NOT(ISNUMBER(A142)),B142="",C142="",NOT(ISNUMBER(D142)),NOT(ISNUMBER(E142)),NOT(ISNUMBER(F142)),NOT(ISNUMBER(G142)),I142="",J142="",NOT(ISNUMBER(K142)),NOT(ISNUMBER(L142)),AND(N142&lt;&gt;"Podnikateľská",N142&lt;&gt;"Súkromná"),AND(N142="Podnikateľská",H142=""),COUNTIFS('Vodiči'!$C$6:$C$8,C142&amp;"")&lt;&gt;1,COUNTIFS('Vozidlá'!$A$6:$A$6,B142&amp;"",'Vozidlá'!$B$6:$B$6,"&lt;&gt;")&lt;&gt;1,COUNTIFS('Vozidlá'!$A$6:$A$6,B142&amp;"",'Vozidlá'!$C$6:$C$6,"&lt;&gt;")&lt;&gt;1,COUNTIFS('Vozidlá'!$A$6:$A$6,B142&amp;"",'Vozidlá'!$D$6:$D$6,"&lt;&gt;")&lt;&gt;1,COUNTIFS('Vozidlá'!$A$6:$A$6,B142&amp;"",'Vozidlá'!$E$6:$E$6,"&lt;&gt;")&lt;&gt;1,COUNTIFS('Vozidlá'!$A$6:$A$6,B142&amp;"",'Vozidlá'!$K$6:$K$6,"&lt;&gt;")&lt;&gt;1,COUNTIFS('Vozidlá'!$A$6:$A$6,B142&amp;"",'Vozidlá'!$L$6:$L$6,"&lt;&gt;")&lt;&gt;1),"CHYBA",""))</f>
        <v/>
      </c>
      <c r="S142" s="14">
        <f>IF(V142=0,"",IF(N142="Podnikateľská",IF(H142="","",IF(OR(LEN(TRIM(SUBSTITUTE(SUBSTITUTE(H142,".",""),",","")))&lt;12,ISNUMBER(MATCH(TRIM(SUBSTITUTE(SUBSTITUTE(H142,".",""),",","")),'Zoznamy'!$G$2:$G$41,0))),"PREVERIŤ","")),IF(AND(N142="Súkromná",IFERROR(INDEX('Vozidlá'!$O$6:$O$6,MATCH(B142,'Vozidlá'!$A$6:$A$6,0))="áno",FALSE)),"PREVERIŤ","")))</f>
        <v/>
      </c>
      <c r="T142" s="14">
        <f>IF(OR(D142="",E142="",F142="",G142=""),"",IFERROR(IF(OR(F142+G142&lt;D142+E142,D142&lt;DATE(2027,1,1),D142&gt;=DATE(2028,1,1)),"CHYBA",""),"CHYBA"))</f>
        <v/>
      </c>
      <c r="U142" s="14">
        <f>IF(OR(V142=0,A142=""),"",IF(COUNTIFS($A$6:$A$1505,A142&amp;"",$B$6:$B$1505,B142&amp;"")&gt;1,"CHYBA",IF(X142="","",IF(X142=0,"",IFERROR(IF(INDEX($A$1:$A$1505,X142)="","",IF(A142=INDEX($A$1:$A$1505,X142)+1,"","PREVERIŤ")),"PREVERIŤ")))))</f>
        <v/>
      </c>
      <c r="V142" s="14">
        <f>IF(OR(A142&lt;&gt;"",B142&lt;&gt;"",C142&lt;&gt;"",D142&lt;&gt;"",E142&lt;&gt;"",F142&lt;&gt;"",G142&lt;&gt;"",H142&lt;&gt;"",I142&lt;&gt;"",J142&lt;&gt;"",K142&lt;&gt;"",L142&lt;&gt;"",N142&lt;&gt;"",O142&lt;&gt;""),1,0)</f>
        <v/>
      </c>
      <c r="W142" s="14">
        <f>IF(OR(V142=0,B142=""),"",COUNTIFS($B$6:B142,B142&amp;""))</f>
        <v/>
      </c>
      <c r="X142" s="14">
        <f>IF(OR(V142=0,B142=""),"",IF(W142=1,0,SUMIFS($Y$5:Y141,$B$5:B141,B142&amp;"",$W$5:W141,W142-1)))</f>
        <v/>
      </c>
      <c r="Y142" s="14">
        <f>IF(V142=0,"",ROW($A142))</f>
        <v/>
      </c>
    </row>
    <row r="143">
      <c r="A143" s="10" t="n"/>
      <c r="B143" s="10" t="n"/>
      <c r="C143" s="10" t="n"/>
      <c r="D143" s="12" t="n"/>
      <c r="E143" s="18" t="n"/>
      <c r="F143" s="12" t="n"/>
      <c r="G143" s="18" t="n"/>
      <c r="H143" s="10" t="n"/>
      <c r="I143" s="10" t="n"/>
      <c r="J143" s="10" t="n"/>
      <c r="K143" s="13" t="n"/>
      <c r="L143" s="13" t="n"/>
      <c r="M143" s="19">
        <f>IF(OR(K143="",L143=""),"",IF(AND(ISNUMBER(K143),ISNUMBER(L143)),L143-K143,"CHYBA"))</f>
        <v/>
      </c>
      <c r="N143" s="10" t="n"/>
      <c r="O143" s="10" t="n"/>
      <c r="P143" s="14">
        <f>IF(M143="","",IF(ISNUMBER(M143),IF(M143&lt;=0,"CHYBA",""),"CHYBA"))</f>
        <v/>
      </c>
      <c r="Q143" s="14">
        <f>IF(OR(V143=0,B143="",K143=""),"",IFERROR(IF(X143=0,IF(AND(COUNTIFS('Vozidlá'!$A$6:$A$6,B143&amp;"",'Vozidlá'!$L$6:$L$6,"&lt;&gt;")=1,ROUND(K143,1)=ROUND(INDEX('Vozidlá'!$L$6:$L$6,MATCH(B143,'Vozidlá'!$A$6:$A$6,0)),1)),"","CHYBA"),IF(AND(INDEX($L$1:$L$1505,X143)&lt;&gt;"",ROUND(K143,1)=ROUND(INDEX($L$1:$L$1505,X143),1)),"","CHYBA")),"CHYBA"))</f>
        <v/>
      </c>
      <c r="R143" s="14">
        <f>IF(V143=0,"",IF(OR(NOT(ISNUMBER(A143)),B143="",C143="",NOT(ISNUMBER(D143)),NOT(ISNUMBER(E143)),NOT(ISNUMBER(F143)),NOT(ISNUMBER(G143)),I143="",J143="",NOT(ISNUMBER(K143)),NOT(ISNUMBER(L143)),AND(N143&lt;&gt;"Podnikateľská",N143&lt;&gt;"Súkromná"),AND(N143="Podnikateľská",H143=""),COUNTIFS('Vodiči'!$C$6:$C$8,C143&amp;"")&lt;&gt;1,COUNTIFS('Vozidlá'!$A$6:$A$6,B143&amp;"",'Vozidlá'!$B$6:$B$6,"&lt;&gt;")&lt;&gt;1,COUNTIFS('Vozidlá'!$A$6:$A$6,B143&amp;"",'Vozidlá'!$C$6:$C$6,"&lt;&gt;")&lt;&gt;1,COUNTIFS('Vozidlá'!$A$6:$A$6,B143&amp;"",'Vozidlá'!$D$6:$D$6,"&lt;&gt;")&lt;&gt;1,COUNTIFS('Vozidlá'!$A$6:$A$6,B143&amp;"",'Vozidlá'!$E$6:$E$6,"&lt;&gt;")&lt;&gt;1,COUNTIFS('Vozidlá'!$A$6:$A$6,B143&amp;"",'Vozidlá'!$K$6:$K$6,"&lt;&gt;")&lt;&gt;1,COUNTIFS('Vozidlá'!$A$6:$A$6,B143&amp;"",'Vozidlá'!$L$6:$L$6,"&lt;&gt;")&lt;&gt;1),"CHYBA",""))</f>
        <v/>
      </c>
      <c r="S143" s="14">
        <f>IF(V143=0,"",IF(N143="Podnikateľská",IF(H143="","",IF(OR(LEN(TRIM(SUBSTITUTE(SUBSTITUTE(H143,".",""),",","")))&lt;12,ISNUMBER(MATCH(TRIM(SUBSTITUTE(SUBSTITUTE(H143,".",""),",","")),'Zoznamy'!$G$2:$G$41,0))),"PREVERIŤ","")),IF(AND(N143="Súkromná",IFERROR(INDEX('Vozidlá'!$O$6:$O$6,MATCH(B143,'Vozidlá'!$A$6:$A$6,0))="áno",FALSE)),"PREVERIŤ","")))</f>
        <v/>
      </c>
      <c r="T143" s="14">
        <f>IF(OR(D143="",E143="",F143="",G143=""),"",IFERROR(IF(OR(F143+G143&lt;D143+E143,D143&lt;DATE(2027,1,1),D143&gt;=DATE(2028,1,1)),"CHYBA",""),"CHYBA"))</f>
        <v/>
      </c>
      <c r="U143" s="14">
        <f>IF(OR(V143=0,A143=""),"",IF(COUNTIFS($A$6:$A$1505,A143&amp;"",$B$6:$B$1505,B143&amp;"")&gt;1,"CHYBA",IF(X143="","",IF(X143=0,"",IFERROR(IF(INDEX($A$1:$A$1505,X143)="","",IF(A143=INDEX($A$1:$A$1505,X143)+1,"","PREVERIŤ")),"PREVERIŤ")))))</f>
        <v/>
      </c>
      <c r="V143" s="14">
        <f>IF(OR(A143&lt;&gt;"",B143&lt;&gt;"",C143&lt;&gt;"",D143&lt;&gt;"",E143&lt;&gt;"",F143&lt;&gt;"",G143&lt;&gt;"",H143&lt;&gt;"",I143&lt;&gt;"",J143&lt;&gt;"",K143&lt;&gt;"",L143&lt;&gt;"",N143&lt;&gt;"",O143&lt;&gt;""),1,0)</f>
        <v/>
      </c>
      <c r="W143" s="14">
        <f>IF(OR(V143=0,B143=""),"",COUNTIFS($B$6:B143,B143&amp;""))</f>
        <v/>
      </c>
      <c r="X143" s="14">
        <f>IF(OR(V143=0,B143=""),"",IF(W143=1,0,SUMIFS($Y$5:Y142,$B$5:B142,B143&amp;"",$W$5:W142,W143-1)))</f>
        <v/>
      </c>
      <c r="Y143" s="14">
        <f>IF(V143=0,"",ROW($A143))</f>
        <v/>
      </c>
    </row>
    <row r="144">
      <c r="A144" s="10" t="n"/>
      <c r="B144" s="10" t="n"/>
      <c r="C144" s="10" t="n"/>
      <c r="D144" s="12" t="n"/>
      <c r="E144" s="18" t="n"/>
      <c r="F144" s="12" t="n"/>
      <c r="G144" s="18" t="n"/>
      <c r="H144" s="10" t="n"/>
      <c r="I144" s="10" t="n"/>
      <c r="J144" s="10" t="n"/>
      <c r="K144" s="13" t="n"/>
      <c r="L144" s="13" t="n"/>
      <c r="M144" s="19">
        <f>IF(OR(K144="",L144=""),"",IF(AND(ISNUMBER(K144),ISNUMBER(L144)),L144-K144,"CHYBA"))</f>
        <v/>
      </c>
      <c r="N144" s="10" t="n"/>
      <c r="O144" s="10" t="n"/>
      <c r="P144" s="14">
        <f>IF(M144="","",IF(ISNUMBER(M144),IF(M144&lt;=0,"CHYBA",""),"CHYBA"))</f>
        <v/>
      </c>
      <c r="Q144" s="14">
        <f>IF(OR(V144=0,B144="",K144=""),"",IFERROR(IF(X144=0,IF(AND(COUNTIFS('Vozidlá'!$A$6:$A$6,B144&amp;"",'Vozidlá'!$L$6:$L$6,"&lt;&gt;")=1,ROUND(K144,1)=ROUND(INDEX('Vozidlá'!$L$6:$L$6,MATCH(B144,'Vozidlá'!$A$6:$A$6,0)),1)),"","CHYBA"),IF(AND(INDEX($L$1:$L$1505,X144)&lt;&gt;"",ROUND(K144,1)=ROUND(INDEX($L$1:$L$1505,X144),1)),"","CHYBA")),"CHYBA"))</f>
        <v/>
      </c>
      <c r="R144" s="14">
        <f>IF(V144=0,"",IF(OR(NOT(ISNUMBER(A144)),B144="",C144="",NOT(ISNUMBER(D144)),NOT(ISNUMBER(E144)),NOT(ISNUMBER(F144)),NOT(ISNUMBER(G144)),I144="",J144="",NOT(ISNUMBER(K144)),NOT(ISNUMBER(L144)),AND(N144&lt;&gt;"Podnikateľská",N144&lt;&gt;"Súkromná"),AND(N144="Podnikateľská",H144=""),COUNTIFS('Vodiči'!$C$6:$C$8,C144&amp;"")&lt;&gt;1,COUNTIFS('Vozidlá'!$A$6:$A$6,B144&amp;"",'Vozidlá'!$B$6:$B$6,"&lt;&gt;")&lt;&gt;1,COUNTIFS('Vozidlá'!$A$6:$A$6,B144&amp;"",'Vozidlá'!$C$6:$C$6,"&lt;&gt;")&lt;&gt;1,COUNTIFS('Vozidlá'!$A$6:$A$6,B144&amp;"",'Vozidlá'!$D$6:$D$6,"&lt;&gt;")&lt;&gt;1,COUNTIFS('Vozidlá'!$A$6:$A$6,B144&amp;"",'Vozidlá'!$E$6:$E$6,"&lt;&gt;")&lt;&gt;1,COUNTIFS('Vozidlá'!$A$6:$A$6,B144&amp;"",'Vozidlá'!$K$6:$K$6,"&lt;&gt;")&lt;&gt;1,COUNTIFS('Vozidlá'!$A$6:$A$6,B144&amp;"",'Vozidlá'!$L$6:$L$6,"&lt;&gt;")&lt;&gt;1),"CHYBA",""))</f>
        <v/>
      </c>
      <c r="S144" s="14">
        <f>IF(V144=0,"",IF(N144="Podnikateľská",IF(H144="","",IF(OR(LEN(TRIM(SUBSTITUTE(SUBSTITUTE(H144,".",""),",","")))&lt;12,ISNUMBER(MATCH(TRIM(SUBSTITUTE(SUBSTITUTE(H144,".",""),",","")),'Zoznamy'!$G$2:$G$41,0))),"PREVERIŤ","")),IF(AND(N144="Súkromná",IFERROR(INDEX('Vozidlá'!$O$6:$O$6,MATCH(B144,'Vozidlá'!$A$6:$A$6,0))="áno",FALSE)),"PREVERIŤ","")))</f>
        <v/>
      </c>
      <c r="T144" s="14">
        <f>IF(OR(D144="",E144="",F144="",G144=""),"",IFERROR(IF(OR(F144+G144&lt;D144+E144,D144&lt;DATE(2027,1,1),D144&gt;=DATE(2028,1,1)),"CHYBA",""),"CHYBA"))</f>
        <v/>
      </c>
      <c r="U144" s="14">
        <f>IF(OR(V144=0,A144=""),"",IF(COUNTIFS($A$6:$A$1505,A144&amp;"",$B$6:$B$1505,B144&amp;"")&gt;1,"CHYBA",IF(X144="","",IF(X144=0,"",IFERROR(IF(INDEX($A$1:$A$1505,X144)="","",IF(A144=INDEX($A$1:$A$1505,X144)+1,"","PREVERIŤ")),"PREVERIŤ")))))</f>
        <v/>
      </c>
      <c r="V144" s="14">
        <f>IF(OR(A144&lt;&gt;"",B144&lt;&gt;"",C144&lt;&gt;"",D144&lt;&gt;"",E144&lt;&gt;"",F144&lt;&gt;"",G144&lt;&gt;"",H144&lt;&gt;"",I144&lt;&gt;"",J144&lt;&gt;"",K144&lt;&gt;"",L144&lt;&gt;"",N144&lt;&gt;"",O144&lt;&gt;""),1,0)</f>
        <v/>
      </c>
      <c r="W144" s="14">
        <f>IF(OR(V144=0,B144=""),"",COUNTIFS($B$6:B144,B144&amp;""))</f>
        <v/>
      </c>
      <c r="X144" s="14">
        <f>IF(OR(V144=0,B144=""),"",IF(W144=1,0,SUMIFS($Y$5:Y143,$B$5:B143,B144&amp;"",$W$5:W143,W144-1)))</f>
        <v/>
      </c>
      <c r="Y144" s="14">
        <f>IF(V144=0,"",ROW($A144))</f>
        <v/>
      </c>
    </row>
    <row r="145">
      <c r="A145" s="10" t="n"/>
      <c r="B145" s="10" t="n"/>
      <c r="C145" s="10" t="n"/>
      <c r="D145" s="12" t="n"/>
      <c r="E145" s="18" t="n"/>
      <c r="F145" s="12" t="n"/>
      <c r="G145" s="18" t="n"/>
      <c r="H145" s="10" t="n"/>
      <c r="I145" s="10" t="n"/>
      <c r="J145" s="10" t="n"/>
      <c r="K145" s="13" t="n"/>
      <c r="L145" s="13" t="n"/>
      <c r="M145" s="19">
        <f>IF(OR(K145="",L145=""),"",IF(AND(ISNUMBER(K145),ISNUMBER(L145)),L145-K145,"CHYBA"))</f>
        <v/>
      </c>
      <c r="N145" s="10" t="n"/>
      <c r="O145" s="10" t="n"/>
      <c r="P145" s="14">
        <f>IF(M145="","",IF(ISNUMBER(M145),IF(M145&lt;=0,"CHYBA",""),"CHYBA"))</f>
        <v/>
      </c>
      <c r="Q145" s="14">
        <f>IF(OR(V145=0,B145="",K145=""),"",IFERROR(IF(X145=0,IF(AND(COUNTIFS('Vozidlá'!$A$6:$A$6,B145&amp;"",'Vozidlá'!$L$6:$L$6,"&lt;&gt;")=1,ROUND(K145,1)=ROUND(INDEX('Vozidlá'!$L$6:$L$6,MATCH(B145,'Vozidlá'!$A$6:$A$6,0)),1)),"","CHYBA"),IF(AND(INDEX($L$1:$L$1505,X145)&lt;&gt;"",ROUND(K145,1)=ROUND(INDEX($L$1:$L$1505,X145),1)),"","CHYBA")),"CHYBA"))</f>
        <v/>
      </c>
      <c r="R145" s="14">
        <f>IF(V145=0,"",IF(OR(NOT(ISNUMBER(A145)),B145="",C145="",NOT(ISNUMBER(D145)),NOT(ISNUMBER(E145)),NOT(ISNUMBER(F145)),NOT(ISNUMBER(G145)),I145="",J145="",NOT(ISNUMBER(K145)),NOT(ISNUMBER(L145)),AND(N145&lt;&gt;"Podnikateľská",N145&lt;&gt;"Súkromná"),AND(N145="Podnikateľská",H145=""),COUNTIFS('Vodiči'!$C$6:$C$8,C145&amp;"")&lt;&gt;1,COUNTIFS('Vozidlá'!$A$6:$A$6,B145&amp;"",'Vozidlá'!$B$6:$B$6,"&lt;&gt;")&lt;&gt;1,COUNTIFS('Vozidlá'!$A$6:$A$6,B145&amp;"",'Vozidlá'!$C$6:$C$6,"&lt;&gt;")&lt;&gt;1,COUNTIFS('Vozidlá'!$A$6:$A$6,B145&amp;"",'Vozidlá'!$D$6:$D$6,"&lt;&gt;")&lt;&gt;1,COUNTIFS('Vozidlá'!$A$6:$A$6,B145&amp;"",'Vozidlá'!$E$6:$E$6,"&lt;&gt;")&lt;&gt;1,COUNTIFS('Vozidlá'!$A$6:$A$6,B145&amp;"",'Vozidlá'!$K$6:$K$6,"&lt;&gt;")&lt;&gt;1,COUNTIFS('Vozidlá'!$A$6:$A$6,B145&amp;"",'Vozidlá'!$L$6:$L$6,"&lt;&gt;")&lt;&gt;1),"CHYBA",""))</f>
        <v/>
      </c>
      <c r="S145" s="14">
        <f>IF(V145=0,"",IF(N145="Podnikateľská",IF(H145="","",IF(OR(LEN(TRIM(SUBSTITUTE(SUBSTITUTE(H145,".",""),",","")))&lt;12,ISNUMBER(MATCH(TRIM(SUBSTITUTE(SUBSTITUTE(H145,".",""),",","")),'Zoznamy'!$G$2:$G$41,0))),"PREVERIŤ","")),IF(AND(N145="Súkromná",IFERROR(INDEX('Vozidlá'!$O$6:$O$6,MATCH(B145,'Vozidlá'!$A$6:$A$6,0))="áno",FALSE)),"PREVERIŤ","")))</f>
        <v/>
      </c>
      <c r="T145" s="14">
        <f>IF(OR(D145="",E145="",F145="",G145=""),"",IFERROR(IF(OR(F145+G145&lt;D145+E145,D145&lt;DATE(2027,1,1),D145&gt;=DATE(2028,1,1)),"CHYBA",""),"CHYBA"))</f>
        <v/>
      </c>
      <c r="U145" s="14">
        <f>IF(OR(V145=0,A145=""),"",IF(COUNTIFS($A$6:$A$1505,A145&amp;"",$B$6:$B$1505,B145&amp;"")&gt;1,"CHYBA",IF(X145="","",IF(X145=0,"",IFERROR(IF(INDEX($A$1:$A$1505,X145)="","",IF(A145=INDEX($A$1:$A$1505,X145)+1,"","PREVERIŤ")),"PREVERIŤ")))))</f>
        <v/>
      </c>
      <c r="V145" s="14">
        <f>IF(OR(A145&lt;&gt;"",B145&lt;&gt;"",C145&lt;&gt;"",D145&lt;&gt;"",E145&lt;&gt;"",F145&lt;&gt;"",G145&lt;&gt;"",H145&lt;&gt;"",I145&lt;&gt;"",J145&lt;&gt;"",K145&lt;&gt;"",L145&lt;&gt;"",N145&lt;&gt;"",O145&lt;&gt;""),1,0)</f>
        <v/>
      </c>
      <c r="W145" s="14">
        <f>IF(OR(V145=0,B145=""),"",COUNTIFS($B$6:B145,B145&amp;""))</f>
        <v/>
      </c>
      <c r="X145" s="14">
        <f>IF(OR(V145=0,B145=""),"",IF(W145=1,0,SUMIFS($Y$5:Y144,$B$5:B144,B145&amp;"",$W$5:W144,W145-1)))</f>
        <v/>
      </c>
      <c r="Y145" s="14">
        <f>IF(V145=0,"",ROW($A145))</f>
        <v/>
      </c>
    </row>
    <row r="146">
      <c r="A146" s="10" t="n"/>
      <c r="B146" s="10" t="n"/>
      <c r="C146" s="10" t="n"/>
      <c r="D146" s="12" t="n"/>
      <c r="E146" s="18" t="n"/>
      <c r="F146" s="12" t="n"/>
      <c r="G146" s="18" t="n"/>
      <c r="H146" s="10" t="n"/>
      <c r="I146" s="10" t="n"/>
      <c r="J146" s="10" t="n"/>
      <c r="K146" s="13" t="n"/>
      <c r="L146" s="13" t="n"/>
      <c r="M146" s="19">
        <f>IF(OR(K146="",L146=""),"",IF(AND(ISNUMBER(K146),ISNUMBER(L146)),L146-K146,"CHYBA"))</f>
        <v/>
      </c>
      <c r="N146" s="10" t="n"/>
      <c r="O146" s="10" t="n"/>
      <c r="P146" s="14">
        <f>IF(M146="","",IF(ISNUMBER(M146),IF(M146&lt;=0,"CHYBA",""),"CHYBA"))</f>
        <v/>
      </c>
      <c r="Q146" s="14">
        <f>IF(OR(V146=0,B146="",K146=""),"",IFERROR(IF(X146=0,IF(AND(COUNTIFS('Vozidlá'!$A$6:$A$6,B146&amp;"",'Vozidlá'!$L$6:$L$6,"&lt;&gt;")=1,ROUND(K146,1)=ROUND(INDEX('Vozidlá'!$L$6:$L$6,MATCH(B146,'Vozidlá'!$A$6:$A$6,0)),1)),"","CHYBA"),IF(AND(INDEX($L$1:$L$1505,X146)&lt;&gt;"",ROUND(K146,1)=ROUND(INDEX($L$1:$L$1505,X146),1)),"","CHYBA")),"CHYBA"))</f>
        <v/>
      </c>
      <c r="R146" s="14">
        <f>IF(V146=0,"",IF(OR(NOT(ISNUMBER(A146)),B146="",C146="",NOT(ISNUMBER(D146)),NOT(ISNUMBER(E146)),NOT(ISNUMBER(F146)),NOT(ISNUMBER(G146)),I146="",J146="",NOT(ISNUMBER(K146)),NOT(ISNUMBER(L146)),AND(N146&lt;&gt;"Podnikateľská",N146&lt;&gt;"Súkromná"),AND(N146="Podnikateľská",H146=""),COUNTIFS('Vodiči'!$C$6:$C$8,C146&amp;"")&lt;&gt;1,COUNTIFS('Vozidlá'!$A$6:$A$6,B146&amp;"",'Vozidlá'!$B$6:$B$6,"&lt;&gt;")&lt;&gt;1,COUNTIFS('Vozidlá'!$A$6:$A$6,B146&amp;"",'Vozidlá'!$C$6:$C$6,"&lt;&gt;")&lt;&gt;1,COUNTIFS('Vozidlá'!$A$6:$A$6,B146&amp;"",'Vozidlá'!$D$6:$D$6,"&lt;&gt;")&lt;&gt;1,COUNTIFS('Vozidlá'!$A$6:$A$6,B146&amp;"",'Vozidlá'!$E$6:$E$6,"&lt;&gt;")&lt;&gt;1,COUNTIFS('Vozidlá'!$A$6:$A$6,B146&amp;"",'Vozidlá'!$K$6:$K$6,"&lt;&gt;")&lt;&gt;1,COUNTIFS('Vozidlá'!$A$6:$A$6,B146&amp;"",'Vozidlá'!$L$6:$L$6,"&lt;&gt;")&lt;&gt;1),"CHYBA",""))</f>
        <v/>
      </c>
      <c r="S146" s="14">
        <f>IF(V146=0,"",IF(N146="Podnikateľská",IF(H146="","",IF(OR(LEN(TRIM(SUBSTITUTE(SUBSTITUTE(H146,".",""),",","")))&lt;12,ISNUMBER(MATCH(TRIM(SUBSTITUTE(SUBSTITUTE(H146,".",""),",","")),'Zoznamy'!$G$2:$G$41,0))),"PREVERIŤ","")),IF(AND(N146="Súkromná",IFERROR(INDEX('Vozidlá'!$O$6:$O$6,MATCH(B146,'Vozidlá'!$A$6:$A$6,0))="áno",FALSE)),"PREVERIŤ","")))</f>
        <v/>
      </c>
      <c r="T146" s="14">
        <f>IF(OR(D146="",E146="",F146="",G146=""),"",IFERROR(IF(OR(F146+G146&lt;D146+E146,D146&lt;DATE(2027,1,1),D146&gt;=DATE(2028,1,1)),"CHYBA",""),"CHYBA"))</f>
        <v/>
      </c>
      <c r="U146" s="14">
        <f>IF(OR(V146=0,A146=""),"",IF(COUNTIFS($A$6:$A$1505,A146&amp;"",$B$6:$B$1505,B146&amp;"")&gt;1,"CHYBA",IF(X146="","",IF(X146=0,"",IFERROR(IF(INDEX($A$1:$A$1505,X146)="","",IF(A146=INDEX($A$1:$A$1505,X146)+1,"","PREVERIŤ")),"PREVERIŤ")))))</f>
        <v/>
      </c>
      <c r="V146" s="14">
        <f>IF(OR(A146&lt;&gt;"",B146&lt;&gt;"",C146&lt;&gt;"",D146&lt;&gt;"",E146&lt;&gt;"",F146&lt;&gt;"",G146&lt;&gt;"",H146&lt;&gt;"",I146&lt;&gt;"",J146&lt;&gt;"",K146&lt;&gt;"",L146&lt;&gt;"",N146&lt;&gt;"",O146&lt;&gt;""),1,0)</f>
        <v/>
      </c>
      <c r="W146" s="14">
        <f>IF(OR(V146=0,B146=""),"",COUNTIFS($B$6:B146,B146&amp;""))</f>
        <v/>
      </c>
      <c r="X146" s="14">
        <f>IF(OR(V146=0,B146=""),"",IF(W146=1,0,SUMIFS($Y$5:Y145,$B$5:B145,B146&amp;"",$W$5:W145,W146-1)))</f>
        <v/>
      </c>
      <c r="Y146" s="14">
        <f>IF(V146=0,"",ROW($A146))</f>
        <v/>
      </c>
    </row>
    <row r="147">
      <c r="A147" s="10" t="n"/>
      <c r="B147" s="10" t="n"/>
      <c r="C147" s="10" t="n"/>
      <c r="D147" s="12" t="n"/>
      <c r="E147" s="18" t="n"/>
      <c r="F147" s="12" t="n"/>
      <c r="G147" s="18" t="n"/>
      <c r="H147" s="10" t="n"/>
      <c r="I147" s="10" t="n"/>
      <c r="J147" s="10" t="n"/>
      <c r="K147" s="13" t="n"/>
      <c r="L147" s="13" t="n"/>
      <c r="M147" s="19">
        <f>IF(OR(K147="",L147=""),"",IF(AND(ISNUMBER(K147),ISNUMBER(L147)),L147-K147,"CHYBA"))</f>
        <v/>
      </c>
      <c r="N147" s="10" t="n"/>
      <c r="O147" s="10" t="n"/>
      <c r="P147" s="14">
        <f>IF(M147="","",IF(ISNUMBER(M147),IF(M147&lt;=0,"CHYBA",""),"CHYBA"))</f>
        <v/>
      </c>
      <c r="Q147" s="14">
        <f>IF(OR(V147=0,B147="",K147=""),"",IFERROR(IF(X147=0,IF(AND(COUNTIFS('Vozidlá'!$A$6:$A$6,B147&amp;"",'Vozidlá'!$L$6:$L$6,"&lt;&gt;")=1,ROUND(K147,1)=ROUND(INDEX('Vozidlá'!$L$6:$L$6,MATCH(B147,'Vozidlá'!$A$6:$A$6,0)),1)),"","CHYBA"),IF(AND(INDEX($L$1:$L$1505,X147)&lt;&gt;"",ROUND(K147,1)=ROUND(INDEX($L$1:$L$1505,X147),1)),"","CHYBA")),"CHYBA"))</f>
        <v/>
      </c>
      <c r="R147" s="14">
        <f>IF(V147=0,"",IF(OR(NOT(ISNUMBER(A147)),B147="",C147="",NOT(ISNUMBER(D147)),NOT(ISNUMBER(E147)),NOT(ISNUMBER(F147)),NOT(ISNUMBER(G147)),I147="",J147="",NOT(ISNUMBER(K147)),NOT(ISNUMBER(L147)),AND(N147&lt;&gt;"Podnikateľská",N147&lt;&gt;"Súkromná"),AND(N147="Podnikateľská",H147=""),COUNTIFS('Vodiči'!$C$6:$C$8,C147&amp;"")&lt;&gt;1,COUNTIFS('Vozidlá'!$A$6:$A$6,B147&amp;"",'Vozidlá'!$B$6:$B$6,"&lt;&gt;")&lt;&gt;1,COUNTIFS('Vozidlá'!$A$6:$A$6,B147&amp;"",'Vozidlá'!$C$6:$C$6,"&lt;&gt;")&lt;&gt;1,COUNTIFS('Vozidlá'!$A$6:$A$6,B147&amp;"",'Vozidlá'!$D$6:$D$6,"&lt;&gt;")&lt;&gt;1,COUNTIFS('Vozidlá'!$A$6:$A$6,B147&amp;"",'Vozidlá'!$E$6:$E$6,"&lt;&gt;")&lt;&gt;1,COUNTIFS('Vozidlá'!$A$6:$A$6,B147&amp;"",'Vozidlá'!$K$6:$K$6,"&lt;&gt;")&lt;&gt;1,COUNTIFS('Vozidlá'!$A$6:$A$6,B147&amp;"",'Vozidlá'!$L$6:$L$6,"&lt;&gt;")&lt;&gt;1),"CHYBA",""))</f>
        <v/>
      </c>
      <c r="S147" s="14">
        <f>IF(V147=0,"",IF(N147="Podnikateľská",IF(H147="","",IF(OR(LEN(TRIM(SUBSTITUTE(SUBSTITUTE(H147,".",""),",","")))&lt;12,ISNUMBER(MATCH(TRIM(SUBSTITUTE(SUBSTITUTE(H147,".",""),",","")),'Zoznamy'!$G$2:$G$41,0))),"PREVERIŤ","")),IF(AND(N147="Súkromná",IFERROR(INDEX('Vozidlá'!$O$6:$O$6,MATCH(B147,'Vozidlá'!$A$6:$A$6,0))="áno",FALSE)),"PREVERIŤ","")))</f>
        <v/>
      </c>
      <c r="T147" s="14">
        <f>IF(OR(D147="",E147="",F147="",G147=""),"",IFERROR(IF(OR(F147+G147&lt;D147+E147,D147&lt;DATE(2027,1,1),D147&gt;=DATE(2028,1,1)),"CHYBA",""),"CHYBA"))</f>
        <v/>
      </c>
      <c r="U147" s="14">
        <f>IF(OR(V147=0,A147=""),"",IF(COUNTIFS($A$6:$A$1505,A147&amp;"",$B$6:$B$1505,B147&amp;"")&gt;1,"CHYBA",IF(X147="","",IF(X147=0,"",IFERROR(IF(INDEX($A$1:$A$1505,X147)="","",IF(A147=INDEX($A$1:$A$1505,X147)+1,"","PREVERIŤ")),"PREVERIŤ")))))</f>
        <v/>
      </c>
      <c r="V147" s="14">
        <f>IF(OR(A147&lt;&gt;"",B147&lt;&gt;"",C147&lt;&gt;"",D147&lt;&gt;"",E147&lt;&gt;"",F147&lt;&gt;"",G147&lt;&gt;"",H147&lt;&gt;"",I147&lt;&gt;"",J147&lt;&gt;"",K147&lt;&gt;"",L147&lt;&gt;"",N147&lt;&gt;"",O147&lt;&gt;""),1,0)</f>
        <v/>
      </c>
      <c r="W147" s="14">
        <f>IF(OR(V147=0,B147=""),"",COUNTIFS($B$6:B147,B147&amp;""))</f>
        <v/>
      </c>
      <c r="X147" s="14">
        <f>IF(OR(V147=0,B147=""),"",IF(W147=1,0,SUMIFS($Y$5:Y146,$B$5:B146,B147&amp;"",$W$5:W146,W147-1)))</f>
        <v/>
      </c>
      <c r="Y147" s="14">
        <f>IF(V147=0,"",ROW($A147))</f>
        <v/>
      </c>
    </row>
    <row r="148">
      <c r="A148" s="10" t="n"/>
      <c r="B148" s="10" t="n"/>
      <c r="C148" s="10" t="n"/>
      <c r="D148" s="12" t="n"/>
      <c r="E148" s="18" t="n"/>
      <c r="F148" s="12" t="n"/>
      <c r="G148" s="18" t="n"/>
      <c r="H148" s="10" t="n"/>
      <c r="I148" s="10" t="n"/>
      <c r="J148" s="10" t="n"/>
      <c r="K148" s="13" t="n"/>
      <c r="L148" s="13" t="n"/>
      <c r="M148" s="19">
        <f>IF(OR(K148="",L148=""),"",IF(AND(ISNUMBER(K148),ISNUMBER(L148)),L148-K148,"CHYBA"))</f>
        <v/>
      </c>
      <c r="N148" s="10" t="n"/>
      <c r="O148" s="10" t="n"/>
      <c r="P148" s="14">
        <f>IF(M148="","",IF(ISNUMBER(M148),IF(M148&lt;=0,"CHYBA",""),"CHYBA"))</f>
        <v/>
      </c>
      <c r="Q148" s="14">
        <f>IF(OR(V148=0,B148="",K148=""),"",IFERROR(IF(X148=0,IF(AND(COUNTIFS('Vozidlá'!$A$6:$A$6,B148&amp;"",'Vozidlá'!$L$6:$L$6,"&lt;&gt;")=1,ROUND(K148,1)=ROUND(INDEX('Vozidlá'!$L$6:$L$6,MATCH(B148,'Vozidlá'!$A$6:$A$6,0)),1)),"","CHYBA"),IF(AND(INDEX($L$1:$L$1505,X148)&lt;&gt;"",ROUND(K148,1)=ROUND(INDEX($L$1:$L$1505,X148),1)),"","CHYBA")),"CHYBA"))</f>
        <v/>
      </c>
      <c r="R148" s="14">
        <f>IF(V148=0,"",IF(OR(NOT(ISNUMBER(A148)),B148="",C148="",NOT(ISNUMBER(D148)),NOT(ISNUMBER(E148)),NOT(ISNUMBER(F148)),NOT(ISNUMBER(G148)),I148="",J148="",NOT(ISNUMBER(K148)),NOT(ISNUMBER(L148)),AND(N148&lt;&gt;"Podnikateľská",N148&lt;&gt;"Súkromná"),AND(N148="Podnikateľská",H148=""),COUNTIFS('Vodiči'!$C$6:$C$8,C148&amp;"")&lt;&gt;1,COUNTIFS('Vozidlá'!$A$6:$A$6,B148&amp;"",'Vozidlá'!$B$6:$B$6,"&lt;&gt;")&lt;&gt;1,COUNTIFS('Vozidlá'!$A$6:$A$6,B148&amp;"",'Vozidlá'!$C$6:$C$6,"&lt;&gt;")&lt;&gt;1,COUNTIFS('Vozidlá'!$A$6:$A$6,B148&amp;"",'Vozidlá'!$D$6:$D$6,"&lt;&gt;")&lt;&gt;1,COUNTIFS('Vozidlá'!$A$6:$A$6,B148&amp;"",'Vozidlá'!$E$6:$E$6,"&lt;&gt;")&lt;&gt;1,COUNTIFS('Vozidlá'!$A$6:$A$6,B148&amp;"",'Vozidlá'!$K$6:$K$6,"&lt;&gt;")&lt;&gt;1,COUNTIFS('Vozidlá'!$A$6:$A$6,B148&amp;"",'Vozidlá'!$L$6:$L$6,"&lt;&gt;")&lt;&gt;1),"CHYBA",""))</f>
        <v/>
      </c>
      <c r="S148" s="14">
        <f>IF(V148=0,"",IF(N148="Podnikateľská",IF(H148="","",IF(OR(LEN(TRIM(SUBSTITUTE(SUBSTITUTE(H148,".",""),",","")))&lt;12,ISNUMBER(MATCH(TRIM(SUBSTITUTE(SUBSTITUTE(H148,".",""),",","")),'Zoznamy'!$G$2:$G$41,0))),"PREVERIŤ","")),IF(AND(N148="Súkromná",IFERROR(INDEX('Vozidlá'!$O$6:$O$6,MATCH(B148,'Vozidlá'!$A$6:$A$6,0))="áno",FALSE)),"PREVERIŤ","")))</f>
        <v/>
      </c>
      <c r="T148" s="14">
        <f>IF(OR(D148="",E148="",F148="",G148=""),"",IFERROR(IF(OR(F148+G148&lt;D148+E148,D148&lt;DATE(2027,1,1),D148&gt;=DATE(2028,1,1)),"CHYBA",""),"CHYBA"))</f>
        <v/>
      </c>
      <c r="U148" s="14">
        <f>IF(OR(V148=0,A148=""),"",IF(COUNTIFS($A$6:$A$1505,A148&amp;"",$B$6:$B$1505,B148&amp;"")&gt;1,"CHYBA",IF(X148="","",IF(X148=0,"",IFERROR(IF(INDEX($A$1:$A$1505,X148)="","",IF(A148=INDEX($A$1:$A$1505,X148)+1,"","PREVERIŤ")),"PREVERIŤ")))))</f>
        <v/>
      </c>
      <c r="V148" s="14">
        <f>IF(OR(A148&lt;&gt;"",B148&lt;&gt;"",C148&lt;&gt;"",D148&lt;&gt;"",E148&lt;&gt;"",F148&lt;&gt;"",G148&lt;&gt;"",H148&lt;&gt;"",I148&lt;&gt;"",J148&lt;&gt;"",K148&lt;&gt;"",L148&lt;&gt;"",N148&lt;&gt;"",O148&lt;&gt;""),1,0)</f>
        <v/>
      </c>
      <c r="W148" s="14">
        <f>IF(OR(V148=0,B148=""),"",COUNTIFS($B$6:B148,B148&amp;""))</f>
        <v/>
      </c>
      <c r="X148" s="14">
        <f>IF(OR(V148=0,B148=""),"",IF(W148=1,0,SUMIFS($Y$5:Y147,$B$5:B147,B148&amp;"",$W$5:W147,W148-1)))</f>
        <v/>
      </c>
      <c r="Y148" s="14">
        <f>IF(V148=0,"",ROW($A148))</f>
        <v/>
      </c>
    </row>
    <row r="149">
      <c r="A149" s="10" t="n"/>
      <c r="B149" s="10" t="n"/>
      <c r="C149" s="10" t="n"/>
      <c r="D149" s="12" t="n"/>
      <c r="E149" s="18" t="n"/>
      <c r="F149" s="12" t="n"/>
      <c r="G149" s="18" t="n"/>
      <c r="H149" s="10" t="n"/>
      <c r="I149" s="10" t="n"/>
      <c r="J149" s="10" t="n"/>
      <c r="K149" s="13" t="n"/>
      <c r="L149" s="13" t="n"/>
      <c r="M149" s="19">
        <f>IF(OR(K149="",L149=""),"",IF(AND(ISNUMBER(K149),ISNUMBER(L149)),L149-K149,"CHYBA"))</f>
        <v/>
      </c>
      <c r="N149" s="10" t="n"/>
      <c r="O149" s="10" t="n"/>
      <c r="P149" s="14">
        <f>IF(M149="","",IF(ISNUMBER(M149),IF(M149&lt;=0,"CHYBA",""),"CHYBA"))</f>
        <v/>
      </c>
      <c r="Q149" s="14">
        <f>IF(OR(V149=0,B149="",K149=""),"",IFERROR(IF(X149=0,IF(AND(COUNTIFS('Vozidlá'!$A$6:$A$6,B149&amp;"",'Vozidlá'!$L$6:$L$6,"&lt;&gt;")=1,ROUND(K149,1)=ROUND(INDEX('Vozidlá'!$L$6:$L$6,MATCH(B149,'Vozidlá'!$A$6:$A$6,0)),1)),"","CHYBA"),IF(AND(INDEX($L$1:$L$1505,X149)&lt;&gt;"",ROUND(K149,1)=ROUND(INDEX($L$1:$L$1505,X149),1)),"","CHYBA")),"CHYBA"))</f>
        <v/>
      </c>
      <c r="R149" s="14">
        <f>IF(V149=0,"",IF(OR(NOT(ISNUMBER(A149)),B149="",C149="",NOT(ISNUMBER(D149)),NOT(ISNUMBER(E149)),NOT(ISNUMBER(F149)),NOT(ISNUMBER(G149)),I149="",J149="",NOT(ISNUMBER(K149)),NOT(ISNUMBER(L149)),AND(N149&lt;&gt;"Podnikateľská",N149&lt;&gt;"Súkromná"),AND(N149="Podnikateľská",H149=""),COUNTIFS('Vodiči'!$C$6:$C$8,C149&amp;"")&lt;&gt;1,COUNTIFS('Vozidlá'!$A$6:$A$6,B149&amp;"",'Vozidlá'!$B$6:$B$6,"&lt;&gt;")&lt;&gt;1,COUNTIFS('Vozidlá'!$A$6:$A$6,B149&amp;"",'Vozidlá'!$C$6:$C$6,"&lt;&gt;")&lt;&gt;1,COUNTIFS('Vozidlá'!$A$6:$A$6,B149&amp;"",'Vozidlá'!$D$6:$D$6,"&lt;&gt;")&lt;&gt;1,COUNTIFS('Vozidlá'!$A$6:$A$6,B149&amp;"",'Vozidlá'!$E$6:$E$6,"&lt;&gt;")&lt;&gt;1,COUNTIFS('Vozidlá'!$A$6:$A$6,B149&amp;"",'Vozidlá'!$K$6:$K$6,"&lt;&gt;")&lt;&gt;1,COUNTIFS('Vozidlá'!$A$6:$A$6,B149&amp;"",'Vozidlá'!$L$6:$L$6,"&lt;&gt;")&lt;&gt;1),"CHYBA",""))</f>
        <v/>
      </c>
      <c r="S149" s="14">
        <f>IF(V149=0,"",IF(N149="Podnikateľská",IF(H149="","",IF(OR(LEN(TRIM(SUBSTITUTE(SUBSTITUTE(H149,".",""),",","")))&lt;12,ISNUMBER(MATCH(TRIM(SUBSTITUTE(SUBSTITUTE(H149,".",""),",","")),'Zoznamy'!$G$2:$G$41,0))),"PREVERIŤ","")),IF(AND(N149="Súkromná",IFERROR(INDEX('Vozidlá'!$O$6:$O$6,MATCH(B149,'Vozidlá'!$A$6:$A$6,0))="áno",FALSE)),"PREVERIŤ","")))</f>
        <v/>
      </c>
      <c r="T149" s="14">
        <f>IF(OR(D149="",E149="",F149="",G149=""),"",IFERROR(IF(OR(F149+G149&lt;D149+E149,D149&lt;DATE(2027,1,1),D149&gt;=DATE(2028,1,1)),"CHYBA",""),"CHYBA"))</f>
        <v/>
      </c>
      <c r="U149" s="14">
        <f>IF(OR(V149=0,A149=""),"",IF(COUNTIFS($A$6:$A$1505,A149&amp;"",$B$6:$B$1505,B149&amp;"")&gt;1,"CHYBA",IF(X149="","",IF(X149=0,"",IFERROR(IF(INDEX($A$1:$A$1505,X149)="","",IF(A149=INDEX($A$1:$A$1505,X149)+1,"","PREVERIŤ")),"PREVERIŤ")))))</f>
        <v/>
      </c>
      <c r="V149" s="14">
        <f>IF(OR(A149&lt;&gt;"",B149&lt;&gt;"",C149&lt;&gt;"",D149&lt;&gt;"",E149&lt;&gt;"",F149&lt;&gt;"",G149&lt;&gt;"",H149&lt;&gt;"",I149&lt;&gt;"",J149&lt;&gt;"",K149&lt;&gt;"",L149&lt;&gt;"",N149&lt;&gt;"",O149&lt;&gt;""),1,0)</f>
        <v/>
      </c>
      <c r="W149" s="14">
        <f>IF(OR(V149=0,B149=""),"",COUNTIFS($B$6:B149,B149&amp;""))</f>
        <v/>
      </c>
      <c r="X149" s="14">
        <f>IF(OR(V149=0,B149=""),"",IF(W149=1,0,SUMIFS($Y$5:Y148,$B$5:B148,B149&amp;"",$W$5:W148,W149-1)))</f>
        <v/>
      </c>
      <c r="Y149" s="14">
        <f>IF(V149=0,"",ROW($A149))</f>
        <v/>
      </c>
    </row>
    <row r="150">
      <c r="A150" s="10" t="n"/>
      <c r="B150" s="10" t="n"/>
      <c r="C150" s="10" t="n"/>
      <c r="D150" s="12" t="n"/>
      <c r="E150" s="18" t="n"/>
      <c r="F150" s="12" t="n"/>
      <c r="G150" s="18" t="n"/>
      <c r="H150" s="10" t="n"/>
      <c r="I150" s="10" t="n"/>
      <c r="J150" s="10" t="n"/>
      <c r="K150" s="13" t="n"/>
      <c r="L150" s="13" t="n"/>
      <c r="M150" s="19">
        <f>IF(OR(K150="",L150=""),"",IF(AND(ISNUMBER(K150),ISNUMBER(L150)),L150-K150,"CHYBA"))</f>
        <v/>
      </c>
      <c r="N150" s="10" t="n"/>
      <c r="O150" s="10" t="n"/>
      <c r="P150" s="14">
        <f>IF(M150="","",IF(ISNUMBER(M150),IF(M150&lt;=0,"CHYBA",""),"CHYBA"))</f>
        <v/>
      </c>
      <c r="Q150" s="14">
        <f>IF(OR(V150=0,B150="",K150=""),"",IFERROR(IF(X150=0,IF(AND(COUNTIFS('Vozidlá'!$A$6:$A$6,B150&amp;"",'Vozidlá'!$L$6:$L$6,"&lt;&gt;")=1,ROUND(K150,1)=ROUND(INDEX('Vozidlá'!$L$6:$L$6,MATCH(B150,'Vozidlá'!$A$6:$A$6,0)),1)),"","CHYBA"),IF(AND(INDEX($L$1:$L$1505,X150)&lt;&gt;"",ROUND(K150,1)=ROUND(INDEX($L$1:$L$1505,X150),1)),"","CHYBA")),"CHYBA"))</f>
        <v/>
      </c>
      <c r="R150" s="14">
        <f>IF(V150=0,"",IF(OR(NOT(ISNUMBER(A150)),B150="",C150="",NOT(ISNUMBER(D150)),NOT(ISNUMBER(E150)),NOT(ISNUMBER(F150)),NOT(ISNUMBER(G150)),I150="",J150="",NOT(ISNUMBER(K150)),NOT(ISNUMBER(L150)),AND(N150&lt;&gt;"Podnikateľská",N150&lt;&gt;"Súkromná"),AND(N150="Podnikateľská",H150=""),COUNTIFS('Vodiči'!$C$6:$C$8,C150&amp;"")&lt;&gt;1,COUNTIFS('Vozidlá'!$A$6:$A$6,B150&amp;"",'Vozidlá'!$B$6:$B$6,"&lt;&gt;")&lt;&gt;1,COUNTIFS('Vozidlá'!$A$6:$A$6,B150&amp;"",'Vozidlá'!$C$6:$C$6,"&lt;&gt;")&lt;&gt;1,COUNTIFS('Vozidlá'!$A$6:$A$6,B150&amp;"",'Vozidlá'!$D$6:$D$6,"&lt;&gt;")&lt;&gt;1,COUNTIFS('Vozidlá'!$A$6:$A$6,B150&amp;"",'Vozidlá'!$E$6:$E$6,"&lt;&gt;")&lt;&gt;1,COUNTIFS('Vozidlá'!$A$6:$A$6,B150&amp;"",'Vozidlá'!$K$6:$K$6,"&lt;&gt;")&lt;&gt;1,COUNTIFS('Vozidlá'!$A$6:$A$6,B150&amp;"",'Vozidlá'!$L$6:$L$6,"&lt;&gt;")&lt;&gt;1),"CHYBA",""))</f>
        <v/>
      </c>
      <c r="S150" s="14">
        <f>IF(V150=0,"",IF(N150="Podnikateľská",IF(H150="","",IF(OR(LEN(TRIM(SUBSTITUTE(SUBSTITUTE(H150,".",""),",","")))&lt;12,ISNUMBER(MATCH(TRIM(SUBSTITUTE(SUBSTITUTE(H150,".",""),",","")),'Zoznamy'!$G$2:$G$41,0))),"PREVERIŤ","")),IF(AND(N150="Súkromná",IFERROR(INDEX('Vozidlá'!$O$6:$O$6,MATCH(B150,'Vozidlá'!$A$6:$A$6,0))="áno",FALSE)),"PREVERIŤ","")))</f>
        <v/>
      </c>
      <c r="T150" s="14">
        <f>IF(OR(D150="",E150="",F150="",G150=""),"",IFERROR(IF(OR(F150+G150&lt;D150+E150,D150&lt;DATE(2027,1,1),D150&gt;=DATE(2028,1,1)),"CHYBA",""),"CHYBA"))</f>
        <v/>
      </c>
      <c r="U150" s="14">
        <f>IF(OR(V150=0,A150=""),"",IF(COUNTIFS($A$6:$A$1505,A150&amp;"",$B$6:$B$1505,B150&amp;"")&gt;1,"CHYBA",IF(X150="","",IF(X150=0,"",IFERROR(IF(INDEX($A$1:$A$1505,X150)="","",IF(A150=INDEX($A$1:$A$1505,X150)+1,"","PREVERIŤ")),"PREVERIŤ")))))</f>
        <v/>
      </c>
      <c r="V150" s="14">
        <f>IF(OR(A150&lt;&gt;"",B150&lt;&gt;"",C150&lt;&gt;"",D150&lt;&gt;"",E150&lt;&gt;"",F150&lt;&gt;"",G150&lt;&gt;"",H150&lt;&gt;"",I150&lt;&gt;"",J150&lt;&gt;"",K150&lt;&gt;"",L150&lt;&gt;"",N150&lt;&gt;"",O150&lt;&gt;""),1,0)</f>
        <v/>
      </c>
      <c r="W150" s="14">
        <f>IF(OR(V150=0,B150=""),"",COUNTIFS($B$6:B150,B150&amp;""))</f>
        <v/>
      </c>
      <c r="X150" s="14">
        <f>IF(OR(V150=0,B150=""),"",IF(W150=1,0,SUMIFS($Y$5:Y149,$B$5:B149,B150&amp;"",$W$5:W149,W150-1)))</f>
        <v/>
      </c>
      <c r="Y150" s="14">
        <f>IF(V150=0,"",ROW($A150))</f>
        <v/>
      </c>
    </row>
    <row r="151">
      <c r="A151" s="10" t="n"/>
      <c r="B151" s="10" t="n"/>
      <c r="C151" s="10" t="n"/>
      <c r="D151" s="12" t="n"/>
      <c r="E151" s="18" t="n"/>
      <c r="F151" s="12" t="n"/>
      <c r="G151" s="18" t="n"/>
      <c r="H151" s="10" t="n"/>
      <c r="I151" s="10" t="n"/>
      <c r="J151" s="10" t="n"/>
      <c r="K151" s="13" t="n"/>
      <c r="L151" s="13" t="n"/>
      <c r="M151" s="19">
        <f>IF(OR(K151="",L151=""),"",IF(AND(ISNUMBER(K151),ISNUMBER(L151)),L151-K151,"CHYBA"))</f>
        <v/>
      </c>
      <c r="N151" s="10" t="n"/>
      <c r="O151" s="10" t="n"/>
      <c r="P151" s="14">
        <f>IF(M151="","",IF(ISNUMBER(M151),IF(M151&lt;=0,"CHYBA",""),"CHYBA"))</f>
        <v/>
      </c>
      <c r="Q151" s="14">
        <f>IF(OR(V151=0,B151="",K151=""),"",IFERROR(IF(X151=0,IF(AND(COUNTIFS('Vozidlá'!$A$6:$A$6,B151&amp;"",'Vozidlá'!$L$6:$L$6,"&lt;&gt;")=1,ROUND(K151,1)=ROUND(INDEX('Vozidlá'!$L$6:$L$6,MATCH(B151,'Vozidlá'!$A$6:$A$6,0)),1)),"","CHYBA"),IF(AND(INDEX($L$1:$L$1505,X151)&lt;&gt;"",ROUND(K151,1)=ROUND(INDEX($L$1:$L$1505,X151),1)),"","CHYBA")),"CHYBA"))</f>
        <v/>
      </c>
      <c r="R151" s="14">
        <f>IF(V151=0,"",IF(OR(NOT(ISNUMBER(A151)),B151="",C151="",NOT(ISNUMBER(D151)),NOT(ISNUMBER(E151)),NOT(ISNUMBER(F151)),NOT(ISNUMBER(G151)),I151="",J151="",NOT(ISNUMBER(K151)),NOT(ISNUMBER(L151)),AND(N151&lt;&gt;"Podnikateľská",N151&lt;&gt;"Súkromná"),AND(N151="Podnikateľská",H151=""),COUNTIFS('Vodiči'!$C$6:$C$8,C151&amp;"")&lt;&gt;1,COUNTIFS('Vozidlá'!$A$6:$A$6,B151&amp;"",'Vozidlá'!$B$6:$B$6,"&lt;&gt;")&lt;&gt;1,COUNTIFS('Vozidlá'!$A$6:$A$6,B151&amp;"",'Vozidlá'!$C$6:$C$6,"&lt;&gt;")&lt;&gt;1,COUNTIFS('Vozidlá'!$A$6:$A$6,B151&amp;"",'Vozidlá'!$D$6:$D$6,"&lt;&gt;")&lt;&gt;1,COUNTIFS('Vozidlá'!$A$6:$A$6,B151&amp;"",'Vozidlá'!$E$6:$E$6,"&lt;&gt;")&lt;&gt;1,COUNTIFS('Vozidlá'!$A$6:$A$6,B151&amp;"",'Vozidlá'!$K$6:$K$6,"&lt;&gt;")&lt;&gt;1,COUNTIFS('Vozidlá'!$A$6:$A$6,B151&amp;"",'Vozidlá'!$L$6:$L$6,"&lt;&gt;")&lt;&gt;1),"CHYBA",""))</f>
        <v/>
      </c>
      <c r="S151" s="14">
        <f>IF(V151=0,"",IF(N151="Podnikateľská",IF(H151="","",IF(OR(LEN(TRIM(SUBSTITUTE(SUBSTITUTE(H151,".",""),",","")))&lt;12,ISNUMBER(MATCH(TRIM(SUBSTITUTE(SUBSTITUTE(H151,".",""),",","")),'Zoznamy'!$G$2:$G$41,0))),"PREVERIŤ","")),IF(AND(N151="Súkromná",IFERROR(INDEX('Vozidlá'!$O$6:$O$6,MATCH(B151,'Vozidlá'!$A$6:$A$6,0))="áno",FALSE)),"PREVERIŤ","")))</f>
        <v/>
      </c>
      <c r="T151" s="14">
        <f>IF(OR(D151="",E151="",F151="",G151=""),"",IFERROR(IF(OR(F151+G151&lt;D151+E151,D151&lt;DATE(2027,1,1),D151&gt;=DATE(2028,1,1)),"CHYBA",""),"CHYBA"))</f>
        <v/>
      </c>
      <c r="U151" s="14">
        <f>IF(OR(V151=0,A151=""),"",IF(COUNTIFS($A$6:$A$1505,A151&amp;"",$B$6:$B$1505,B151&amp;"")&gt;1,"CHYBA",IF(X151="","",IF(X151=0,"",IFERROR(IF(INDEX($A$1:$A$1505,X151)="","",IF(A151=INDEX($A$1:$A$1505,X151)+1,"","PREVERIŤ")),"PREVERIŤ")))))</f>
        <v/>
      </c>
      <c r="V151" s="14">
        <f>IF(OR(A151&lt;&gt;"",B151&lt;&gt;"",C151&lt;&gt;"",D151&lt;&gt;"",E151&lt;&gt;"",F151&lt;&gt;"",G151&lt;&gt;"",H151&lt;&gt;"",I151&lt;&gt;"",J151&lt;&gt;"",K151&lt;&gt;"",L151&lt;&gt;"",N151&lt;&gt;"",O151&lt;&gt;""),1,0)</f>
        <v/>
      </c>
      <c r="W151" s="14">
        <f>IF(OR(V151=0,B151=""),"",COUNTIFS($B$6:B151,B151&amp;""))</f>
        <v/>
      </c>
      <c r="X151" s="14">
        <f>IF(OR(V151=0,B151=""),"",IF(W151=1,0,SUMIFS($Y$5:Y150,$B$5:B150,B151&amp;"",$W$5:W150,W151-1)))</f>
        <v/>
      </c>
      <c r="Y151" s="14">
        <f>IF(V151=0,"",ROW($A151))</f>
        <v/>
      </c>
    </row>
    <row r="152">
      <c r="A152" s="10" t="n"/>
      <c r="B152" s="10" t="n"/>
      <c r="C152" s="10" t="n"/>
      <c r="D152" s="12" t="n"/>
      <c r="E152" s="18" t="n"/>
      <c r="F152" s="12" t="n"/>
      <c r="G152" s="18" t="n"/>
      <c r="H152" s="10" t="n"/>
      <c r="I152" s="10" t="n"/>
      <c r="J152" s="10" t="n"/>
      <c r="K152" s="13" t="n"/>
      <c r="L152" s="13" t="n"/>
      <c r="M152" s="19">
        <f>IF(OR(K152="",L152=""),"",IF(AND(ISNUMBER(K152),ISNUMBER(L152)),L152-K152,"CHYBA"))</f>
        <v/>
      </c>
      <c r="N152" s="10" t="n"/>
      <c r="O152" s="10" t="n"/>
      <c r="P152" s="14">
        <f>IF(M152="","",IF(ISNUMBER(M152),IF(M152&lt;=0,"CHYBA",""),"CHYBA"))</f>
        <v/>
      </c>
      <c r="Q152" s="14">
        <f>IF(OR(V152=0,B152="",K152=""),"",IFERROR(IF(X152=0,IF(AND(COUNTIFS('Vozidlá'!$A$6:$A$6,B152&amp;"",'Vozidlá'!$L$6:$L$6,"&lt;&gt;")=1,ROUND(K152,1)=ROUND(INDEX('Vozidlá'!$L$6:$L$6,MATCH(B152,'Vozidlá'!$A$6:$A$6,0)),1)),"","CHYBA"),IF(AND(INDEX($L$1:$L$1505,X152)&lt;&gt;"",ROUND(K152,1)=ROUND(INDEX($L$1:$L$1505,X152),1)),"","CHYBA")),"CHYBA"))</f>
        <v/>
      </c>
      <c r="R152" s="14">
        <f>IF(V152=0,"",IF(OR(NOT(ISNUMBER(A152)),B152="",C152="",NOT(ISNUMBER(D152)),NOT(ISNUMBER(E152)),NOT(ISNUMBER(F152)),NOT(ISNUMBER(G152)),I152="",J152="",NOT(ISNUMBER(K152)),NOT(ISNUMBER(L152)),AND(N152&lt;&gt;"Podnikateľská",N152&lt;&gt;"Súkromná"),AND(N152="Podnikateľská",H152=""),COUNTIFS('Vodiči'!$C$6:$C$8,C152&amp;"")&lt;&gt;1,COUNTIFS('Vozidlá'!$A$6:$A$6,B152&amp;"",'Vozidlá'!$B$6:$B$6,"&lt;&gt;")&lt;&gt;1,COUNTIFS('Vozidlá'!$A$6:$A$6,B152&amp;"",'Vozidlá'!$C$6:$C$6,"&lt;&gt;")&lt;&gt;1,COUNTIFS('Vozidlá'!$A$6:$A$6,B152&amp;"",'Vozidlá'!$D$6:$D$6,"&lt;&gt;")&lt;&gt;1,COUNTIFS('Vozidlá'!$A$6:$A$6,B152&amp;"",'Vozidlá'!$E$6:$E$6,"&lt;&gt;")&lt;&gt;1,COUNTIFS('Vozidlá'!$A$6:$A$6,B152&amp;"",'Vozidlá'!$K$6:$K$6,"&lt;&gt;")&lt;&gt;1,COUNTIFS('Vozidlá'!$A$6:$A$6,B152&amp;"",'Vozidlá'!$L$6:$L$6,"&lt;&gt;")&lt;&gt;1),"CHYBA",""))</f>
        <v/>
      </c>
      <c r="S152" s="14">
        <f>IF(V152=0,"",IF(N152="Podnikateľská",IF(H152="","",IF(OR(LEN(TRIM(SUBSTITUTE(SUBSTITUTE(H152,".",""),",","")))&lt;12,ISNUMBER(MATCH(TRIM(SUBSTITUTE(SUBSTITUTE(H152,".",""),",","")),'Zoznamy'!$G$2:$G$41,0))),"PREVERIŤ","")),IF(AND(N152="Súkromná",IFERROR(INDEX('Vozidlá'!$O$6:$O$6,MATCH(B152,'Vozidlá'!$A$6:$A$6,0))="áno",FALSE)),"PREVERIŤ","")))</f>
        <v/>
      </c>
      <c r="T152" s="14">
        <f>IF(OR(D152="",E152="",F152="",G152=""),"",IFERROR(IF(OR(F152+G152&lt;D152+E152,D152&lt;DATE(2027,1,1),D152&gt;=DATE(2028,1,1)),"CHYBA",""),"CHYBA"))</f>
        <v/>
      </c>
      <c r="U152" s="14">
        <f>IF(OR(V152=0,A152=""),"",IF(COUNTIFS($A$6:$A$1505,A152&amp;"",$B$6:$B$1505,B152&amp;"")&gt;1,"CHYBA",IF(X152="","",IF(X152=0,"",IFERROR(IF(INDEX($A$1:$A$1505,X152)="","",IF(A152=INDEX($A$1:$A$1505,X152)+1,"","PREVERIŤ")),"PREVERIŤ")))))</f>
        <v/>
      </c>
      <c r="V152" s="14">
        <f>IF(OR(A152&lt;&gt;"",B152&lt;&gt;"",C152&lt;&gt;"",D152&lt;&gt;"",E152&lt;&gt;"",F152&lt;&gt;"",G152&lt;&gt;"",H152&lt;&gt;"",I152&lt;&gt;"",J152&lt;&gt;"",K152&lt;&gt;"",L152&lt;&gt;"",N152&lt;&gt;"",O152&lt;&gt;""),1,0)</f>
        <v/>
      </c>
      <c r="W152" s="14">
        <f>IF(OR(V152=0,B152=""),"",COUNTIFS($B$6:B152,B152&amp;""))</f>
        <v/>
      </c>
      <c r="X152" s="14">
        <f>IF(OR(V152=0,B152=""),"",IF(W152=1,0,SUMIFS($Y$5:Y151,$B$5:B151,B152&amp;"",$W$5:W151,W152-1)))</f>
        <v/>
      </c>
      <c r="Y152" s="14">
        <f>IF(V152=0,"",ROW($A152))</f>
        <v/>
      </c>
    </row>
    <row r="153">
      <c r="A153" s="10" t="n"/>
      <c r="B153" s="10" t="n"/>
      <c r="C153" s="10" t="n"/>
      <c r="D153" s="12" t="n"/>
      <c r="E153" s="18" t="n"/>
      <c r="F153" s="12" t="n"/>
      <c r="G153" s="18" t="n"/>
      <c r="H153" s="10" t="n"/>
      <c r="I153" s="10" t="n"/>
      <c r="J153" s="10" t="n"/>
      <c r="K153" s="13" t="n"/>
      <c r="L153" s="13" t="n"/>
      <c r="M153" s="19">
        <f>IF(OR(K153="",L153=""),"",IF(AND(ISNUMBER(K153),ISNUMBER(L153)),L153-K153,"CHYBA"))</f>
        <v/>
      </c>
      <c r="N153" s="10" t="n"/>
      <c r="O153" s="10" t="n"/>
      <c r="P153" s="14">
        <f>IF(M153="","",IF(ISNUMBER(M153),IF(M153&lt;=0,"CHYBA",""),"CHYBA"))</f>
        <v/>
      </c>
      <c r="Q153" s="14">
        <f>IF(OR(V153=0,B153="",K153=""),"",IFERROR(IF(X153=0,IF(AND(COUNTIFS('Vozidlá'!$A$6:$A$6,B153&amp;"",'Vozidlá'!$L$6:$L$6,"&lt;&gt;")=1,ROUND(K153,1)=ROUND(INDEX('Vozidlá'!$L$6:$L$6,MATCH(B153,'Vozidlá'!$A$6:$A$6,0)),1)),"","CHYBA"),IF(AND(INDEX($L$1:$L$1505,X153)&lt;&gt;"",ROUND(K153,1)=ROUND(INDEX($L$1:$L$1505,X153),1)),"","CHYBA")),"CHYBA"))</f>
        <v/>
      </c>
      <c r="R153" s="14">
        <f>IF(V153=0,"",IF(OR(NOT(ISNUMBER(A153)),B153="",C153="",NOT(ISNUMBER(D153)),NOT(ISNUMBER(E153)),NOT(ISNUMBER(F153)),NOT(ISNUMBER(G153)),I153="",J153="",NOT(ISNUMBER(K153)),NOT(ISNUMBER(L153)),AND(N153&lt;&gt;"Podnikateľská",N153&lt;&gt;"Súkromná"),AND(N153="Podnikateľská",H153=""),COUNTIFS('Vodiči'!$C$6:$C$8,C153&amp;"")&lt;&gt;1,COUNTIFS('Vozidlá'!$A$6:$A$6,B153&amp;"",'Vozidlá'!$B$6:$B$6,"&lt;&gt;")&lt;&gt;1,COUNTIFS('Vozidlá'!$A$6:$A$6,B153&amp;"",'Vozidlá'!$C$6:$C$6,"&lt;&gt;")&lt;&gt;1,COUNTIFS('Vozidlá'!$A$6:$A$6,B153&amp;"",'Vozidlá'!$D$6:$D$6,"&lt;&gt;")&lt;&gt;1,COUNTIFS('Vozidlá'!$A$6:$A$6,B153&amp;"",'Vozidlá'!$E$6:$E$6,"&lt;&gt;")&lt;&gt;1,COUNTIFS('Vozidlá'!$A$6:$A$6,B153&amp;"",'Vozidlá'!$K$6:$K$6,"&lt;&gt;")&lt;&gt;1,COUNTIFS('Vozidlá'!$A$6:$A$6,B153&amp;"",'Vozidlá'!$L$6:$L$6,"&lt;&gt;")&lt;&gt;1),"CHYBA",""))</f>
        <v/>
      </c>
      <c r="S153" s="14">
        <f>IF(V153=0,"",IF(N153="Podnikateľská",IF(H153="","",IF(OR(LEN(TRIM(SUBSTITUTE(SUBSTITUTE(H153,".",""),",","")))&lt;12,ISNUMBER(MATCH(TRIM(SUBSTITUTE(SUBSTITUTE(H153,".",""),",","")),'Zoznamy'!$G$2:$G$41,0))),"PREVERIŤ","")),IF(AND(N153="Súkromná",IFERROR(INDEX('Vozidlá'!$O$6:$O$6,MATCH(B153,'Vozidlá'!$A$6:$A$6,0))="áno",FALSE)),"PREVERIŤ","")))</f>
        <v/>
      </c>
      <c r="T153" s="14">
        <f>IF(OR(D153="",E153="",F153="",G153=""),"",IFERROR(IF(OR(F153+G153&lt;D153+E153,D153&lt;DATE(2027,1,1),D153&gt;=DATE(2028,1,1)),"CHYBA",""),"CHYBA"))</f>
        <v/>
      </c>
      <c r="U153" s="14">
        <f>IF(OR(V153=0,A153=""),"",IF(COUNTIFS($A$6:$A$1505,A153&amp;"",$B$6:$B$1505,B153&amp;"")&gt;1,"CHYBA",IF(X153="","",IF(X153=0,"",IFERROR(IF(INDEX($A$1:$A$1505,X153)="","",IF(A153=INDEX($A$1:$A$1505,X153)+1,"","PREVERIŤ")),"PREVERIŤ")))))</f>
        <v/>
      </c>
      <c r="V153" s="14">
        <f>IF(OR(A153&lt;&gt;"",B153&lt;&gt;"",C153&lt;&gt;"",D153&lt;&gt;"",E153&lt;&gt;"",F153&lt;&gt;"",G153&lt;&gt;"",H153&lt;&gt;"",I153&lt;&gt;"",J153&lt;&gt;"",K153&lt;&gt;"",L153&lt;&gt;"",N153&lt;&gt;"",O153&lt;&gt;""),1,0)</f>
        <v/>
      </c>
      <c r="W153" s="14">
        <f>IF(OR(V153=0,B153=""),"",COUNTIFS($B$6:B153,B153&amp;""))</f>
        <v/>
      </c>
      <c r="X153" s="14">
        <f>IF(OR(V153=0,B153=""),"",IF(W153=1,0,SUMIFS($Y$5:Y152,$B$5:B152,B153&amp;"",$W$5:W152,W153-1)))</f>
        <v/>
      </c>
      <c r="Y153" s="14">
        <f>IF(V153=0,"",ROW($A153))</f>
        <v/>
      </c>
    </row>
    <row r="154">
      <c r="A154" s="10" t="n"/>
      <c r="B154" s="10" t="n"/>
      <c r="C154" s="10" t="n"/>
      <c r="D154" s="12" t="n"/>
      <c r="E154" s="18" t="n"/>
      <c r="F154" s="12" t="n"/>
      <c r="G154" s="18" t="n"/>
      <c r="H154" s="10" t="n"/>
      <c r="I154" s="10" t="n"/>
      <c r="J154" s="10" t="n"/>
      <c r="K154" s="13" t="n"/>
      <c r="L154" s="13" t="n"/>
      <c r="M154" s="19">
        <f>IF(OR(K154="",L154=""),"",IF(AND(ISNUMBER(K154),ISNUMBER(L154)),L154-K154,"CHYBA"))</f>
        <v/>
      </c>
      <c r="N154" s="10" t="n"/>
      <c r="O154" s="10" t="n"/>
      <c r="P154" s="14">
        <f>IF(M154="","",IF(ISNUMBER(M154),IF(M154&lt;=0,"CHYBA",""),"CHYBA"))</f>
        <v/>
      </c>
      <c r="Q154" s="14">
        <f>IF(OR(V154=0,B154="",K154=""),"",IFERROR(IF(X154=0,IF(AND(COUNTIFS('Vozidlá'!$A$6:$A$6,B154&amp;"",'Vozidlá'!$L$6:$L$6,"&lt;&gt;")=1,ROUND(K154,1)=ROUND(INDEX('Vozidlá'!$L$6:$L$6,MATCH(B154,'Vozidlá'!$A$6:$A$6,0)),1)),"","CHYBA"),IF(AND(INDEX($L$1:$L$1505,X154)&lt;&gt;"",ROUND(K154,1)=ROUND(INDEX($L$1:$L$1505,X154),1)),"","CHYBA")),"CHYBA"))</f>
        <v/>
      </c>
      <c r="R154" s="14">
        <f>IF(V154=0,"",IF(OR(NOT(ISNUMBER(A154)),B154="",C154="",NOT(ISNUMBER(D154)),NOT(ISNUMBER(E154)),NOT(ISNUMBER(F154)),NOT(ISNUMBER(G154)),I154="",J154="",NOT(ISNUMBER(K154)),NOT(ISNUMBER(L154)),AND(N154&lt;&gt;"Podnikateľská",N154&lt;&gt;"Súkromná"),AND(N154="Podnikateľská",H154=""),COUNTIFS('Vodiči'!$C$6:$C$8,C154&amp;"")&lt;&gt;1,COUNTIFS('Vozidlá'!$A$6:$A$6,B154&amp;"",'Vozidlá'!$B$6:$B$6,"&lt;&gt;")&lt;&gt;1,COUNTIFS('Vozidlá'!$A$6:$A$6,B154&amp;"",'Vozidlá'!$C$6:$C$6,"&lt;&gt;")&lt;&gt;1,COUNTIFS('Vozidlá'!$A$6:$A$6,B154&amp;"",'Vozidlá'!$D$6:$D$6,"&lt;&gt;")&lt;&gt;1,COUNTIFS('Vozidlá'!$A$6:$A$6,B154&amp;"",'Vozidlá'!$E$6:$E$6,"&lt;&gt;")&lt;&gt;1,COUNTIFS('Vozidlá'!$A$6:$A$6,B154&amp;"",'Vozidlá'!$K$6:$K$6,"&lt;&gt;")&lt;&gt;1,COUNTIFS('Vozidlá'!$A$6:$A$6,B154&amp;"",'Vozidlá'!$L$6:$L$6,"&lt;&gt;")&lt;&gt;1),"CHYBA",""))</f>
        <v/>
      </c>
      <c r="S154" s="14">
        <f>IF(V154=0,"",IF(N154="Podnikateľská",IF(H154="","",IF(OR(LEN(TRIM(SUBSTITUTE(SUBSTITUTE(H154,".",""),",","")))&lt;12,ISNUMBER(MATCH(TRIM(SUBSTITUTE(SUBSTITUTE(H154,".",""),",","")),'Zoznamy'!$G$2:$G$41,0))),"PREVERIŤ","")),IF(AND(N154="Súkromná",IFERROR(INDEX('Vozidlá'!$O$6:$O$6,MATCH(B154,'Vozidlá'!$A$6:$A$6,0))="áno",FALSE)),"PREVERIŤ","")))</f>
        <v/>
      </c>
      <c r="T154" s="14">
        <f>IF(OR(D154="",E154="",F154="",G154=""),"",IFERROR(IF(OR(F154+G154&lt;D154+E154,D154&lt;DATE(2027,1,1),D154&gt;=DATE(2028,1,1)),"CHYBA",""),"CHYBA"))</f>
        <v/>
      </c>
      <c r="U154" s="14">
        <f>IF(OR(V154=0,A154=""),"",IF(COUNTIFS($A$6:$A$1505,A154&amp;"",$B$6:$B$1505,B154&amp;"")&gt;1,"CHYBA",IF(X154="","",IF(X154=0,"",IFERROR(IF(INDEX($A$1:$A$1505,X154)="","",IF(A154=INDEX($A$1:$A$1505,X154)+1,"","PREVERIŤ")),"PREVERIŤ")))))</f>
        <v/>
      </c>
      <c r="V154" s="14">
        <f>IF(OR(A154&lt;&gt;"",B154&lt;&gt;"",C154&lt;&gt;"",D154&lt;&gt;"",E154&lt;&gt;"",F154&lt;&gt;"",G154&lt;&gt;"",H154&lt;&gt;"",I154&lt;&gt;"",J154&lt;&gt;"",K154&lt;&gt;"",L154&lt;&gt;"",N154&lt;&gt;"",O154&lt;&gt;""),1,0)</f>
        <v/>
      </c>
      <c r="W154" s="14">
        <f>IF(OR(V154=0,B154=""),"",COUNTIFS($B$6:B154,B154&amp;""))</f>
        <v/>
      </c>
      <c r="X154" s="14">
        <f>IF(OR(V154=0,B154=""),"",IF(W154=1,0,SUMIFS($Y$5:Y153,$B$5:B153,B154&amp;"",$W$5:W153,W154-1)))</f>
        <v/>
      </c>
      <c r="Y154" s="14">
        <f>IF(V154=0,"",ROW($A154))</f>
        <v/>
      </c>
    </row>
    <row r="155">
      <c r="A155" s="10" t="n"/>
      <c r="B155" s="10" t="n"/>
      <c r="C155" s="10" t="n"/>
      <c r="D155" s="12" t="n"/>
      <c r="E155" s="18" t="n"/>
      <c r="F155" s="12" t="n"/>
      <c r="G155" s="18" t="n"/>
      <c r="H155" s="10" t="n"/>
      <c r="I155" s="10" t="n"/>
      <c r="J155" s="10" t="n"/>
      <c r="K155" s="13" t="n"/>
      <c r="L155" s="13" t="n"/>
      <c r="M155" s="19">
        <f>IF(OR(K155="",L155=""),"",IF(AND(ISNUMBER(K155),ISNUMBER(L155)),L155-K155,"CHYBA"))</f>
        <v/>
      </c>
      <c r="N155" s="10" t="n"/>
      <c r="O155" s="10" t="n"/>
      <c r="P155" s="14">
        <f>IF(M155="","",IF(ISNUMBER(M155),IF(M155&lt;=0,"CHYBA",""),"CHYBA"))</f>
        <v/>
      </c>
      <c r="Q155" s="14">
        <f>IF(OR(V155=0,B155="",K155=""),"",IFERROR(IF(X155=0,IF(AND(COUNTIFS('Vozidlá'!$A$6:$A$6,B155&amp;"",'Vozidlá'!$L$6:$L$6,"&lt;&gt;")=1,ROUND(K155,1)=ROUND(INDEX('Vozidlá'!$L$6:$L$6,MATCH(B155,'Vozidlá'!$A$6:$A$6,0)),1)),"","CHYBA"),IF(AND(INDEX($L$1:$L$1505,X155)&lt;&gt;"",ROUND(K155,1)=ROUND(INDEX($L$1:$L$1505,X155),1)),"","CHYBA")),"CHYBA"))</f>
        <v/>
      </c>
      <c r="R155" s="14">
        <f>IF(V155=0,"",IF(OR(NOT(ISNUMBER(A155)),B155="",C155="",NOT(ISNUMBER(D155)),NOT(ISNUMBER(E155)),NOT(ISNUMBER(F155)),NOT(ISNUMBER(G155)),I155="",J155="",NOT(ISNUMBER(K155)),NOT(ISNUMBER(L155)),AND(N155&lt;&gt;"Podnikateľská",N155&lt;&gt;"Súkromná"),AND(N155="Podnikateľská",H155=""),COUNTIFS('Vodiči'!$C$6:$C$8,C155&amp;"")&lt;&gt;1,COUNTIFS('Vozidlá'!$A$6:$A$6,B155&amp;"",'Vozidlá'!$B$6:$B$6,"&lt;&gt;")&lt;&gt;1,COUNTIFS('Vozidlá'!$A$6:$A$6,B155&amp;"",'Vozidlá'!$C$6:$C$6,"&lt;&gt;")&lt;&gt;1,COUNTIFS('Vozidlá'!$A$6:$A$6,B155&amp;"",'Vozidlá'!$D$6:$D$6,"&lt;&gt;")&lt;&gt;1,COUNTIFS('Vozidlá'!$A$6:$A$6,B155&amp;"",'Vozidlá'!$E$6:$E$6,"&lt;&gt;")&lt;&gt;1,COUNTIFS('Vozidlá'!$A$6:$A$6,B155&amp;"",'Vozidlá'!$K$6:$K$6,"&lt;&gt;")&lt;&gt;1,COUNTIFS('Vozidlá'!$A$6:$A$6,B155&amp;"",'Vozidlá'!$L$6:$L$6,"&lt;&gt;")&lt;&gt;1),"CHYBA",""))</f>
        <v/>
      </c>
      <c r="S155" s="14">
        <f>IF(V155=0,"",IF(N155="Podnikateľská",IF(H155="","",IF(OR(LEN(TRIM(SUBSTITUTE(SUBSTITUTE(H155,".",""),",","")))&lt;12,ISNUMBER(MATCH(TRIM(SUBSTITUTE(SUBSTITUTE(H155,".",""),",","")),'Zoznamy'!$G$2:$G$41,0))),"PREVERIŤ","")),IF(AND(N155="Súkromná",IFERROR(INDEX('Vozidlá'!$O$6:$O$6,MATCH(B155,'Vozidlá'!$A$6:$A$6,0))="áno",FALSE)),"PREVERIŤ","")))</f>
        <v/>
      </c>
      <c r="T155" s="14">
        <f>IF(OR(D155="",E155="",F155="",G155=""),"",IFERROR(IF(OR(F155+G155&lt;D155+E155,D155&lt;DATE(2027,1,1),D155&gt;=DATE(2028,1,1)),"CHYBA",""),"CHYBA"))</f>
        <v/>
      </c>
      <c r="U155" s="14">
        <f>IF(OR(V155=0,A155=""),"",IF(COUNTIFS($A$6:$A$1505,A155&amp;"",$B$6:$B$1505,B155&amp;"")&gt;1,"CHYBA",IF(X155="","",IF(X155=0,"",IFERROR(IF(INDEX($A$1:$A$1505,X155)="","",IF(A155=INDEX($A$1:$A$1505,X155)+1,"","PREVERIŤ")),"PREVERIŤ")))))</f>
        <v/>
      </c>
      <c r="V155" s="14">
        <f>IF(OR(A155&lt;&gt;"",B155&lt;&gt;"",C155&lt;&gt;"",D155&lt;&gt;"",E155&lt;&gt;"",F155&lt;&gt;"",G155&lt;&gt;"",H155&lt;&gt;"",I155&lt;&gt;"",J155&lt;&gt;"",K155&lt;&gt;"",L155&lt;&gt;"",N155&lt;&gt;"",O155&lt;&gt;""),1,0)</f>
        <v/>
      </c>
      <c r="W155" s="14">
        <f>IF(OR(V155=0,B155=""),"",COUNTIFS($B$6:B155,B155&amp;""))</f>
        <v/>
      </c>
      <c r="X155" s="14">
        <f>IF(OR(V155=0,B155=""),"",IF(W155=1,0,SUMIFS($Y$5:Y154,$B$5:B154,B155&amp;"",$W$5:W154,W155-1)))</f>
        <v/>
      </c>
      <c r="Y155" s="14">
        <f>IF(V155=0,"",ROW($A155))</f>
        <v/>
      </c>
    </row>
    <row r="156">
      <c r="A156" s="10" t="n"/>
      <c r="B156" s="10" t="n"/>
      <c r="C156" s="10" t="n"/>
      <c r="D156" s="12" t="n"/>
      <c r="E156" s="18" t="n"/>
      <c r="F156" s="12" t="n"/>
      <c r="G156" s="18" t="n"/>
      <c r="H156" s="10" t="n"/>
      <c r="I156" s="10" t="n"/>
      <c r="J156" s="10" t="n"/>
      <c r="K156" s="13" t="n"/>
      <c r="L156" s="13" t="n"/>
      <c r="M156" s="19">
        <f>IF(OR(K156="",L156=""),"",IF(AND(ISNUMBER(K156),ISNUMBER(L156)),L156-K156,"CHYBA"))</f>
        <v/>
      </c>
      <c r="N156" s="10" t="n"/>
      <c r="O156" s="10" t="n"/>
      <c r="P156" s="14">
        <f>IF(M156="","",IF(ISNUMBER(M156),IF(M156&lt;=0,"CHYBA",""),"CHYBA"))</f>
        <v/>
      </c>
      <c r="Q156" s="14">
        <f>IF(OR(V156=0,B156="",K156=""),"",IFERROR(IF(X156=0,IF(AND(COUNTIFS('Vozidlá'!$A$6:$A$6,B156&amp;"",'Vozidlá'!$L$6:$L$6,"&lt;&gt;")=1,ROUND(K156,1)=ROUND(INDEX('Vozidlá'!$L$6:$L$6,MATCH(B156,'Vozidlá'!$A$6:$A$6,0)),1)),"","CHYBA"),IF(AND(INDEX($L$1:$L$1505,X156)&lt;&gt;"",ROUND(K156,1)=ROUND(INDEX($L$1:$L$1505,X156),1)),"","CHYBA")),"CHYBA"))</f>
        <v/>
      </c>
      <c r="R156" s="14">
        <f>IF(V156=0,"",IF(OR(NOT(ISNUMBER(A156)),B156="",C156="",NOT(ISNUMBER(D156)),NOT(ISNUMBER(E156)),NOT(ISNUMBER(F156)),NOT(ISNUMBER(G156)),I156="",J156="",NOT(ISNUMBER(K156)),NOT(ISNUMBER(L156)),AND(N156&lt;&gt;"Podnikateľská",N156&lt;&gt;"Súkromná"),AND(N156="Podnikateľská",H156=""),COUNTIFS('Vodiči'!$C$6:$C$8,C156&amp;"")&lt;&gt;1,COUNTIFS('Vozidlá'!$A$6:$A$6,B156&amp;"",'Vozidlá'!$B$6:$B$6,"&lt;&gt;")&lt;&gt;1,COUNTIFS('Vozidlá'!$A$6:$A$6,B156&amp;"",'Vozidlá'!$C$6:$C$6,"&lt;&gt;")&lt;&gt;1,COUNTIFS('Vozidlá'!$A$6:$A$6,B156&amp;"",'Vozidlá'!$D$6:$D$6,"&lt;&gt;")&lt;&gt;1,COUNTIFS('Vozidlá'!$A$6:$A$6,B156&amp;"",'Vozidlá'!$E$6:$E$6,"&lt;&gt;")&lt;&gt;1,COUNTIFS('Vozidlá'!$A$6:$A$6,B156&amp;"",'Vozidlá'!$K$6:$K$6,"&lt;&gt;")&lt;&gt;1,COUNTIFS('Vozidlá'!$A$6:$A$6,B156&amp;"",'Vozidlá'!$L$6:$L$6,"&lt;&gt;")&lt;&gt;1),"CHYBA",""))</f>
        <v/>
      </c>
      <c r="S156" s="14">
        <f>IF(V156=0,"",IF(N156="Podnikateľská",IF(H156="","",IF(OR(LEN(TRIM(SUBSTITUTE(SUBSTITUTE(H156,".",""),",","")))&lt;12,ISNUMBER(MATCH(TRIM(SUBSTITUTE(SUBSTITUTE(H156,".",""),",","")),'Zoznamy'!$G$2:$G$41,0))),"PREVERIŤ","")),IF(AND(N156="Súkromná",IFERROR(INDEX('Vozidlá'!$O$6:$O$6,MATCH(B156,'Vozidlá'!$A$6:$A$6,0))="áno",FALSE)),"PREVERIŤ","")))</f>
        <v/>
      </c>
      <c r="T156" s="14">
        <f>IF(OR(D156="",E156="",F156="",G156=""),"",IFERROR(IF(OR(F156+G156&lt;D156+E156,D156&lt;DATE(2027,1,1),D156&gt;=DATE(2028,1,1)),"CHYBA",""),"CHYBA"))</f>
        <v/>
      </c>
      <c r="U156" s="14">
        <f>IF(OR(V156=0,A156=""),"",IF(COUNTIFS($A$6:$A$1505,A156&amp;"",$B$6:$B$1505,B156&amp;"")&gt;1,"CHYBA",IF(X156="","",IF(X156=0,"",IFERROR(IF(INDEX($A$1:$A$1505,X156)="","",IF(A156=INDEX($A$1:$A$1505,X156)+1,"","PREVERIŤ")),"PREVERIŤ")))))</f>
        <v/>
      </c>
      <c r="V156" s="14">
        <f>IF(OR(A156&lt;&gt;"",B156&lt;&gt;"",C156&lt;&gt;"",D156&lt;&gt;"",E156&lt;&gt;"",F156&lt;&gt;"",G156&lt;&gt;"",H156&lt;&gt;"",I156&lt;&gt;"",J156&lt;&gt;"",K156&lt;&gt;"",L156&lt;&gt;"",N156&lt;&gt;"",O156&lt;&gt;""),1,0)</f>
        <v/>
      </c>
      <c r="W156" s="14">
        <f>IF(OR(V156=0,B156=""),"",COUNTIFS($B$6:B156,B156&amp;""))</f>
        <v/>
      </c>
      <c r="X156" s="14">
        <f>IF(OR(V156=0,B156=""),"",IF(W156=1,0,SUMIFS($Y$5:Y155,$B$5:B155,B156&amp;"",$W$5:W155,W156-1)))</f>
        <v/>
      </c>
      <c r="Y156" s="14">
        <f>IF(V156=0,"",ROW($A156))</f>
        <v/>
      </c>
    </row>
    <row r="157">
      <c r="A157" s="10" t="n"/>
      <c r="B157" s="10" t="n"/>
      <c r="C157" s="10" t="n"/>
      <c r="D157" s="12" t="n"/>
      <c r="E157" s="18" t="n"/>
      <c r="F157" s="12" t="n"/>
      <c r="G157" s="18" t="n"/>
      <c r="H157" s="10" t="n"/>
      <c r="I157" s="10" t="n"/>
      <c r="J157" s="10" t="n"/>
      <c r="K157" s="13" t="n"/>
      <c r="L157" s="13" t="n"/>
      <c r="M157" s="19">
        <f>IF(OR(K157="",L157=""),"",IF(AND(ISNUMBER(K157),ISNUMBER(L157)),L157-K157,"CHYBA"))</f>
        <v/>
      </c>
      <c r="N157" s="10" t="n"/>
      <c r="O157" s="10" t="n"/>
      <c r="P157" s="14">
        <f>IF(M157="","",IF(ISNUMBER(M157),IF(M157&lt;=0,"CHYBA",""),"CHYBA"))</f>
        <v/>
      </c>
      <c r="Q157" s="14">
        <f>IF(OR(V157=0,B157="",K157=""),"",IFERROR(IF(X157=0,IF(AND(COUNTIFS('Vozidlá'!$A$6:$A$6,B157&amp;"",'Vozidlá'!$L$6:$L$6,"&lt;&gt;")=1,ROUND(K157,1)=ROUND(INDEX('Vozidlá'!$L$6:$L$6,MATCH(B157,'Vozidlá'!$A$6:$A$6,0)),1)),"","CHYBA"),IF(AND(INDEX($L$1:$L$1505,X157)&lt;&gt;"",ROUND(K157,1)=ROUND(INDEX($L$1:$L$1505,X157),1)),"","CHYBA")),"CHYBA"))</f>
        <v/>
      </c>
      <c r="R157" s="14">
        <f>IF(V157=0,"",IF(OR(NOT(ISNUMBER(A157)),B157="",C157="",NOT(ISNUMBER(D157)),NOT(ISNUMBER(E157)),NOT(ISNUMBER(F157)),NOT(ISNUMBER(G157)),I157="",J157="",NOT(ISNUMBER(K157)),NOT(ISNUMBER(L157)),AND(N157&lt;&gt;"Podnikateľská",N157&lt;&gt;"Súkromná"),AND(N157="Podnikateľská",H157=""),COUNTIFS('Vodiči'!$C$6:$C$8,C157&amp;"")&lt;&gt;1,COUNTIFS('Vozidlá'!$A$6:$A$6,B157&amp;"",'Vozidlá'!$B$6:$B$6,"&lt;&gt;")&lt;&gt;1,COUNTIFS('Vozidlá'!$A$6:$A$6,B157&amp;"",'Vozidlá'!$C$6:$C$6,"&lt;&gt;")&lt;&gt;1,COUNTIFS('Vozidlá'!$A$6:$A$6,B157&amp;"",'Vozidlá'!$D$6:$D$6,"&lt;&gt;")&lt;&gt;1,COUNTIFS('Vozidlá'!$A$6:$A$6,B157&amp;"",'Vozidlá'!$E$6:$E$6,"&lt;&gt;")&lt;&gt;1,COUNTIFS('Vozidlá'!$A$6:$A$6,B157&amp;"",'Vozidlá'!$K$6:$K$6,"&lt;&gt;")&lt;&gt;1,COUNTIFS('Vozidlá'!$A$6:$A$6,B157&amp;"",'Vozidlá'!$L$6:$L$6,"&lt;&gt;")&lt;&gt;1),"CHYBA",""))</f>
        <v/>
      </c>
      <c r="S157" s="14">
        <f>IF(V157=0,"",IF(N157="Podnikateľská",IF(H157="","",IF(OR(LEN(TRIM(SUBSTITUTE(SUBSTITUTE(H157,".",""),",","")))&lt;12,ISNUMBER(MATCH(TRIM(SUBSTITUTE(SUBSTITUTE(H157,".",""),",","")),'Zoznamy'!$G$2:$G$41,0))),"PREVERIŤ","")),IF(AND(N157="Súkromná",IFERROR(INDEX('Vozidlá'!$O$6:$O$6,MATCH(B157,'Vozidlá'!$A$6:$A$6,0))="áno",FALSE)),"PREVERIŤ","")))</f>
        <v/>
      </c>
      <c r="T157" s="14">
        <f>IF(OR(D157="",E157="",F157="",G157=""),"",IFERROR(IF(OR(F157+G157&lt;D157+E157,D157&lt;DATE(2027,1,1),D157&gt;=DATE(2028,1,1)),"CHYBA",""),"CHYBA"))</f>
        <v/>
      </c>
      <c r="U157" s="14">
        <f>IF(OR(V157=0,A157=""),"",IF(COUNTIFS($A$6:$A$1505,A157&amp;"",$B$6:$B$1505,B157&amp;"")&gt;1,"CHYBA",IF(X157="","",IF(X157=0,"",IFERROR(IF(INDEX($A$1:$A$1505,X157)="","",IF(A157=INDEX($A$1:$A$1505,X157)+1,"","PREVERIŤ")),"PREVERIŤ")))))</f>
        <v/>
      </c>
      <c r="V157" s="14">
        <f>IF(OR(A157&lt;&gt;"",B157&lt;&gt;"",C157&lt;&gt;"",D157&lt;&gt;"",E157&lt;&gt;"",F157&lt;&gt;"",G157&lt;&gt;"",H157&lt;&gt;"",I157&lt;&gt;"",J157&lt;&gt;"",K157&lt;&gt;"",L157&lt;&gt;"",N157&lt;&gt;"",O157&lt;&gt;""),1,0)</f>
        <v/>
      </c>
      <c r="W157" s="14">
        <f>IF(OR(V157=0,B157=""),"",COUNTIFS($B$6:B157,B157&amp;""))</f>
        <v/>
      </c>
      <c r="X157" s="14">
        <f>IF(OR(V157=0,B157=""),"",IF(W157=1,0,SUMIFS($Y$5:Y156,$B$5:B156,B157&amp;"",$W$5:W156,W157-1)))</f>
        <v/>
      </c>
      <c r="Y157" s="14">
        <f>IF(V157=0,"",ROW($A157))</f>
        <v/>
      </c>
    </row>
    <row r="158">
      <c r="A158" s="10" t="n"/>
      <c r="B158" s="10" t="n"/>
      <c r="C158" s="10" t="n"/>
      <c r="D158" s="12" t="n"/>
      <c r="E158" s="18" t="n"/>
      <c r="F158" s="12" t="n"/>
      <c r="G158" s="18" t="n"/>
      <c r="H158" s="10" t="n"/>
      <c r="I158" s="10" t="n"/>
      <c r="J158" s="10" t="n"/>
      <c r="K158" s="13" t="n"/>
      <c r="L158" s="13" t="n"/>
      <c r="M158" s="19">
        <f>IF(OR(K158="",L158=""),"",IF(AND(ISNUMBER(K158),ISNUMBER(L158)),L158-K158,"CHYBA"))</f>
        <v/>
      </c>
      <c r="N158" s="10" t="n"/>
      <c r="O158" s="10" t="n"/>
      <c r="P158" s="14">
        <f>IF(M158="","",IF(ISNUMBER(M158),IF(M158&lt;=0,"CHYBA",""),"CHYBA"))</f>
        <v/>
      </c>
      <c r="Q158" s="14">
        <f>IF(OR(V158=0,B158="",K158=""),"",IFERROR(IF(X158=0,IF(AND(COUNTIFS('Vozidlá'!$A$6:$A$6,B158&amp;"",'Vozidlá'!$L$6:$L$6,"&lt;&gt;")=1,ROUND(K158,1)=ROUND(INDEX('Vozidlá'!$L$6:$L$6,MATCH(B158,'Vozidlá'!$A$6:$A$6,0)),1)),"","CHYBA"),IF(AND(INDEX($L$1:$L$1505,X158)&lt;&gt;"",ROUND(K158,1)=ROUND(INDEX($L$1:$L$1505,X158),1)),"","CHYBA")),"CHYBA"))</f>
        <v/>
      </c>
      <c r="R158" s="14">
        <f>IF(V158=0,"",IF(OR(NOT(ISNUMBER(A158)),B158="",C158="",NOT(ISNUMBER(D158)),NOT(ISNUMBER(E158)),NOT(ISNUMBER(F158)),NOT(ISNUMBER(G158)),I158="",J158="",NOT(ISNUMBER(K158)),NOT(ISNUMBER(L158)),AND(N158&lt;&gt;"Podnikateľská",N158&lt;&gt;"Súkromná"),AND(N158="Podnikateľská",H158=""),COUNTIFS('Vodiči'!$C$6:$C$8,C158&amp;"")&lt;&gt;1,COUNTIFS('Vozidlá'!$A$6:$A$6,B158&amp;"",'Vozidlá'!$B$6:$B$6,"&lt;&gt;")&lt;&gt;1,COUNTIFS('Vozidlá'!$A$6:$A$6,B158&amp;"",'Vozidlá'!$C$6:$C$6,"&lt;&gt;")&lt;&gt;1,COUNTIFS('Vozidlá'!$A$6:$A$6,B158&amp;"",'Vozidlá'!$D$6:$D$6,"&lt;&gt;")&lt;&gt;1,COUNTIFS('Vozidlá'!$A$6:$A$6,B158&amp;"",'Vozidlá'!$E$6:$E$6,"&lt;&gt;")&lt;&gt;1,COUNTIFS('Vozidlá'!$A$6:$A$6,B158&amp;"",'Vozidlá'!$K$6:$K$6,"&lt;&gt;")&lt;&gt;1,COUNTIFS('Vozidlá'!$A$6:$A$6,B158&amp;"",'Vozidlá'!$L$6:$L$6,"&lt;&gt;")&lt;&gt;1),"CHYBA",""))</f>
        <v/>
      </c>
      <c r="S158" s="14">
        <f>IF(V158=0,"",IF(N158="Podnikateľská",IF(H158="","",IF(OR(LEN(TRIM(SUBSTITUTE(SUBSTITUTE(H158,".",""),",","")))&lt;12,ISNUMBER(MATCH(TRIM(SUBSTITUTE(SUBSTITUTE(H158,".",""),",","")),'Zoznamy'!$G$2:$G$41,0))),"PREVERIŤ","")),IF(AND(N158="Súkromná",IFERROR(INDEX('Vozidlá'!$O$6:$O$6,MATCH(B158,'Vozidlá'!$A$6:$A$6,0))="áno",FALSE)),"PREVERIŤ","")))</f>
        <v/>
      </c>
      <c r="T158" s="14">
        <f>IF(OR(D158="",E158="",F158="",G158=""),"",IFERROR(IF(OR(F158+G158&lt;D158+E158,D158&lt;DATE(2027,1,1),D158&gt;=DATE(2028,1,1)),"CHYBA",""),"CHYBA"))</f>
        <v/>
      </c>
      <c r="U158" s="14">
        <f>IF(OR(V158=0,A158=""),"",IF(COUNTIFS($A$6:$A$1505,A158&amp;"",$B$6:$B$1505,B158&amp;"")&gt;1,"CHYBA",IF(X158="","",IF(X158=0,"",IFERROR(IF(INDEX($A$1:$A$1505,X158)="","",IF(A158=INDEX($A$1:$A$1505,X158)+1,"","PREVERIŤ")),"PREVERIŤ")))))</f>
        <v/>
      </c>
      <c r="V158" s="14">
        <f>IF(OR(A158&lt;&gt;"",B158&lt;&gt;"",C158&lt;&gt;"",D158&lt;&gt;"",E158&lt;&gt;"",F158&lt;&gt;"",G158&lt;&gt;"",H158&lt;&gt;"",I158&lt;&gt;"",J158&lt;&gt;"",K158&lt;&gt;"",L158&lt;&gt;"",N158&lt;&gt;"",O158&lt;&gt;""),1,0)</f>
        <v/>
      </c>
      <c r="W158" s="14">
        <f>IF(OR(V158=0,B158=""),"",COUNTIFS($B$6:B158,B158&amp;""))</f>
        <v/>
      </c>
      <c r="X158" s="14">
        <f>IF(OR(V158=0,B158=""),"",IF(W158=1,0,SUMIFS($Y$5:Y157,$B$5:B157,B158&amp;"",$W$5:W157,W158-1)))</f>
        <v/>
      </c>
      <c r="Y158" s="14">
        <f>IF(V158=0,"",ROW($A158))</f>
        <v/>
      </c>
    </row>
    <row r="159">
      <c r="A159" s="10" t="n"/>
      <c r="B159" s="10" t="n"/>
      <c r="C159" s="10" t="n"/>
      <c r="D159" s="12" t="n"/>
      <c r="E159" s="18" t="n"/>
      <c r="F159" s="12" t="n"/>
      <c r="G159" s="18" t="n"/>
      <c r="H159" s="10" t="n"/>
      <c r="I159" s="10" t="n"/>
      <c r="J159" s="10" t="n"/>
      <c r="K159" s="13" t="n"/>
      <c r="L159" s="13" t="n"/>
      <c r="M159" s="19">
        <f>IF(OR(K159="",L159=""),"",IF(AND(ISNUMBER(K159),ISNUMBER(L159)),L159-K159,"CHYBA"))</f>
        <v/>
      </c>
      <c r="N159" s="10" t="n"/>
      <c r="O159" s="10" t="n"/>
      <c r="P159" s="14">
        <f>IF(M159="","",IF(ISNUMBER(M159),IF(M159&lt;=0,"CHYBA",""),"CHYBA"))</f>
        <v/>
      </c>
      <c r="Q159" s="14">
        <f>IF(OR(V159=0,B159="",K159=""),"",IFERROR(IF(X159=0,IF(AND(COUNTIFS('Vozidlá'!$A$6:$A$6,B159&amp;"",'Vozidlá'!$L$6:$L$6,"&lt;&gt;")=1,ROUND(K159,1)=ROUND(INDEX('Vozidlá'!$L$6:$L$6,MATCH(B159,'Vozidlá'!$A$6:$A$6,0)),1)),"","CHYBA"),IF(AND(INDEX($L$1:$L$1505,X159)&lt;&gt;"",ROUND(K159,1)=ROUND(INDEX($L$1:$L$1505,X159),1)),"","CHYBA")),"CHYBA"))</f>
        <v/>
      </c>
      <c r="R159" s="14">
        <f>IF(V159=0,"",IF(OR(NOT(ISNUMBER(A159)),B159="",C159="",NOT(ISNUMBER(D159)),NOT(ISNUMBER(E159)),NOT(ISNUMBER(F159)),NOT(ISNUMBER(G159)),I159="",J159="",NOT(ISNUMBER(K159)),NOT(ISNUMBER(L159)),AND(N159&lt;&gt;"Podnikateľská",N159&lt;&gt;"Súkromná"),AND(N159="Podnikateľská",H159=""),COUNTIFS('Vodiči'!$C$6:$C$8,C159&amp;"")&lt;&gt;1,COUNTIFS('Vozidlá'!$A$6:$A$6,B159&amp;"",'Vozidlá'!$B$6:$B$6,"&lt;&gt;")&lt;&gt;1,COUNTIFS('Vozidlá'!$A$6:$A$6,B159&amp;"",'Vozidlá'!$C$6:$C$6,"&lt;&gt;")&lt;&gt;1,COUNTIFS('Vozidlá'!$A$6:$A$6,B159&amp;"",'Vozidlá'!$D$6:$D$6,"&lt;&gt;")&lt;&gt;1,COUNTIFS('Vozidlá'!$A$6:$A$6,B159&amp;"",'Vozidlá'!$E$6:$E$6,"&lt;&gt;")&lt;&gt;1,COUNTIFS('Vozidlá'!$A$6:$A$6,B159&amp;"",'Vozidlá'!$K$6:$K$6,"&lt;&gt;")&lt;&gt;1,COUNTIFS('Vozidlá'!$A$6:$A$6,B159&amp;"",'Vozidlá'!$L$6:$L$6,"&lt;&gt;")&lt;&gt;1),"CHYBA",""))</f>
        <v/>
      </c>
      <c r="S159" s="14">
        <f>IF(V159=0,"",IF(N159="Podnikateľská",IF(H159="","",IF(OR(LEN(TRIM(SUBSTITUTE(SUBSTITUTE(H159,".",""),",","")))&lt;12,ISNUMBER(MATCH(TRIM(SUBSTITUTE(SUBSTITUTE(H159,".",""),",","")),'Zoznamy'!$G$2:$G$41,0))),"PREVERIŤ","")),IF(AND(N159="Súkromná",IFERROR(INDEX('Vozidlá'!$O$6:$O$6,MATCH(B159,'Vozidlá'!$A$6:$A$6,0))="áno",FALSE)),"PREVERIŤ","")))</f>
        <v/>
      </c>
      <c r="T159" s="14">
        <f>IF(OR(D159="",E159="",F159="",G159=""),"",IFERROR(IF(OR(F159+G159&lt;D159+E159,D159&lt;DATE(2027,1,1),D159&gt;=DATE(2028,1,1)),"CHYBA",""),"CHYBA"))</f>
        <v/>
      </c>
      <c r="U159" s="14">
        <f>IF(OR(V159=0,A159=""),"",IF(COUNTIFS($A$6:$A$1505,A159&amp;"",$B$6:$B$1505,B159&amp;"")&gt;1,"CHYBA",IF(X159="","",IF(X159=0,"",IFERROR(IF(INDEX($A$1:$A$1505,X159)="","",IF(A159=INDEX($A$1:$A$1505,X159)+1,"","PREVERIŤ")),"PREVERIŤ")))))</f>
        <v/>
      </c>
      <c r="V159" s="14">
        <f>IF(OR(A159&lt;&gt;"",B159&lt;&gt;"",C159&lt;&gt;"",D159&lt;&gt;"",E159&lt;&gt;"",F159&lt;&gt;"",G159&lt;&gt;"",H159&lt;&gt;"",I159&lt;&gt;"",J159&lt;&gt;"",K159&lt;&gt;"",L159&lt;&gt;"",N159&lt;&gt;"",O159&lt;&gt;""),1,0)</f>
        <v/>
      </c>
      <c r="W159" s="14">
        <f>IF(OR(V159=0,B159=""),"",COUNTIFS($B$6:B159,B159&amp;""))</f>
        <v/>
      </c>
      <c r="X159" s="14">
        <f>IF(OR(V159=0,B159=""),"",IF(W159=1,0,SUMIFS($Y$5:Y158,$B$5:B158,B159&amp;"",$W$5:W158,W159-1)))</f>
        <v/>
      </c>
      <c r="Y159" s="14">
        <f>IF(V159=0,"",ROW($A159))</f>
        <v/>
      </c>
    </row>
    <row r="160">
      <c r="A160" s="10" t="n"/>
      <c r="B160" s="10" t="n"/>
      <c r="C160" s="10" t="n"/>
      <c r="D160" s="12" t="n"/>
      <c r="E160" s="18" t="n"/>
      <c r="F160" s="12" t="n"/>
      <c r="G160" s="18" t="n"/>
      <c r="H160" s="10" t="n"/>
      <c r="I160" s="10" t="n"/>
      <c r="J160" s="10" t="n"/>
      <c r="K160" s="13" t="n"/>
      <c r="L160" s="13" t="n"/>
      <c r="M160" s="19">
        <f>IF(OR(K160="",L160=""),"",IF(AND(ISNUMBER(K160),ISNUMBER(L160)),L160-K160,"CHYBA"))</f>
        <v/>
      </c>
      <c r="N160" s="10" t="n"/>
      <c r="O160" s="10" t="n"/>
      <c r="P160" s="14">
        <f>IF(M160="","",IF(ISNUMBER(M160),IF(M160&lt;=0,"CHYBA",""),"CHYBA"))</f>
        <v/>
      </c>
      <c r="Q160" s="14">
        <f>IF(OR(V160=0,B160="",K160=""),"",IFERROR(IF(X160=0,IF(AND(COUNTIFS('Vozidlá'!$A$6:$A$6,B160&amp;"",'Vozidlá'!$L$6:$L$6,"&lt;&gt;")=1,ROUND(K160,1)=ROUND(INDEX('Vozidlá'!$L$6:$L$6,MATCH(B160,'Vozidlá'!$A$6:$A$6,0)),1)),"","CHYBA"),IF(AND(INDEX($L$1:$L$1505,X160)&lt;&gt;"",ROUND(K160,1)=ROUND(INDEX($L$1:$L$1505,X160),1)),"","CHYBA")),"CHYBA"))</f>
        <v/>
      </c>
      <c r="R160" s="14">
        <f>IF(V160=0,"",IF(OR(NOT(ISNUMBER(A160)),B160="",C160="",NOT(ISNUMBER(D160)),NOT(ISNUMBER(E160)),NOT(ISNUMBER(F160)),NOT(ISNUMBER(G160)),I160="",J160="",NOT(ISNUMBER(K160)),NOT(ISNUMBER(L160)),AND(N160&lt;&gt;"Podnikateľská",N160&lt;&gt;"Súkromná"),AND(N160="Podnikateľská",H160=""),COUNTIFS('Vodiči'!$C$6:$C$8,C160&amp;"")&lt;&gt;1,COUNTIFS('Vozidlá'!$A$6:$A$6,B160&amp;"",'Vozidlá'!$B$6:$B$6,"&lt;&gt;")&lt;&gt;1,COUNTIFS('Vozidlá'!$A$6:$A$6,B160&amp;"",'Vozidlá'!$C$6:$C$6,"&lt;&gt;")&lt;&gt;1,COUNTIFS('Vozidlá'!$A$6:$A$6,B160&amp;"",'Vozidlá'!$D$6:$D$6,"&lt;&gt;")&lt;&gt;1,COUNTIFS('Vozidlá'!$A$6:$A$6,B160&amp;"",'Vozidlá'!$E$6:$E$6,"&lt;&gt;")&lt;&gt;1,COUNTIFS('Vozidlá'!$A$6:$A$6,B160&amp;"",'Vozidlá'!$K$6:$K$6,"&lt;&gt;")&lt;&gt;1,COUNTIFS('Vozidlá'!$A$6:$A$6,B160&amp;"",'Vozidlá'!$L$6:$L$6,"&lt;&gt;")&lt;&gt;1),"CHYBA",""))</f>
        <v/>
      </c>
      <c r="S160" s="14">
        <f>IF(V160=0,"",IF(N160="Podnikateľská",IF(H160="","",IF(OR(LEN(TRIM(SUBSTITUTE(SUBSTITUTE(H160,".",""),",","")))&lt;12,ISNUMBER(MATCH(TRIM(SUBSTITUTE(SUBSTITUTE(H160,".",""),",","")),'Zoznamy'!$G$2:$G$41,0))),"PREVERIŤ","")),IF(AND(N160="Súkromná",IFERROR(INDEX('Vozidlá'!$O$6:$O$6,MATCH(B160,'Vozidlá'!$A$6:$A$6,0))="áno",FALSE)),"PREVERIŤ","")))</f>
        <v/>
      </c>
      <c r="T160" s="14">
        <f>IF(OR(D160="",E160="",F160="",G160=""),"",IFERROR(IF(OR(F160+G160&lt;D160+E160,D160&lt;DATE(2027,1,1),D160&gt;=DATE(2028,1,1)),"CHYBA",""),"CHYBA"))</f>
        <v/>
      </c>
      <c r="U160" s="14">
        <f>IF(OR(V160=0,A160=""),"",IF(COUNTIFS($A$6:$A$1505,A160&amp;"",$B$6:$B$1505,B160&amp;"")&gt;1,"CHYBA",IF(X160="","",IF(X160=0,"",IFERROR(IF(INDEX($A$1:$A$1505,X160)="","",IF(A160=INDEX($A$1:$A$1505,X160)+1,"","PREVERIŤ")),"PREVERIŤ")))))</f>
        <v/>
      </c>
      <c r="V160" s="14">
        <f>IF(OR(A160&lt;&gt;"",B160&lt;&gt;"",C160&lt;&gt;"",D160&lt;&gt;"",E160&lt;&gt;"",F160&lt;&gt;"",G160&lt;&gt;"",H160&lt;&gt;"",I160&lt;&gt;"",J160&lt;&gt;"",K160&lt;&gt;"",L160&lt;&gt;"",N160&lt;&gt;"",O160&lt;&gt;""),1,0)</f>
        <v/>
      </c>
      <c r="W160" s="14">
        <f>IF(OR(V160=0,B160=""),"",COUNTIFS($B$6:B160,B160&amp;""))</f>
        <v/>
      </c>
      <c r="X160" s="14">
        <f>IF(OR(V160=0,B160=""),"",IF(W160=1,0,SUMIFS($Y$5:Y159,$B$5:B159,B160&amp;"",$W$5:W159,W160-1)))</f>
        <v/>
      </c>
      <c r="Y160" s="14">
        <f>IF(V160=0,"",ROW($A160))</f>
        <v/>
      </c>
    </row>
    <row r="161">
      <c r="A161" s="10" t="n"/>
      <c r="B161" s="10" t="n"/>
      <c r="C161" s="10" t="n"/>
      <c r="D161" s="12" t="n"/>
      <c r="E161" s="18" t="n"/>
      <c r="F161" s="12" t="n"/>
      <c r="G161" s="18" t="n"/>
      <c r="H161" s="10" t="n"/>
      <c r="I161" s="10" t="n"/>
      <c r="J161" s="10" t="n"/>
      <c r="K161" s="13" t="n"/>
      <c r="L161" s="13" t="n"/>
      <c r="M161" s="19">
        <f>IF(OR(K161="",L161=""),"",IF(AND(ISNUMBER(K161),ISNUMBER(L161)),L161-K161,"CHYBA"))</f>
        <v/>
      </c>
      <c r="N161" s="10" t="n"/>
      <c r="O161" s="10" t="n"/>
      <c r="P161" s="14">
        <f>IF(M161="","",IF(ISNUMBER(M161),IF(M161&lt;=0,"CHYBA",""),"CHYBA"))</f>
        <v/>
      </c>
      <c r="Q161" s="14">
        <f>IF(OR(V161=0,B161="",K161=""),"",IFERROR(IF(X161=0,IF(AND(COUNTIFS('Vozidlá'!$A$6:$A$6,B161&amp;"",'Vozidlá'!$L$6:$L$6,"&lt;&gt;")=1,ROUND(K161,1)=ROUND(INDEX('Vozidlá'!$L$6:$L$6,MATCH(B161,'Vozidlá'!$A$6:$A$6,0)),1)),"","CHYBA"),IF(AND(INDEX($L$1:$L$1505,X161)&lt;&gt;"",ROUND(K161,1)=ROUND(INDEX($L$1:$L$1505,X161),1)),"","CHYBA")),"CHYBA"))</f>
        <v/>
      </c>
      <c r="R161" s="14">
        <f>IF(V161=0,"",IF(OR(NOT(ISNUMBER(A161)),B161="",C161="",NOT(ISNUMBER(D161)),NOT(ISNUMBER(E161)),NOT(ISNUMBER(F161)),NOT(ISNUMBER(G161)),I161="",J161="",NOT(ISNUMBER(K161)),NOT(ISNUMBER(L161)),AND(N161&lt;&gt;"Podnikateľská",N161&lt;&gt;"Súkromná"),AND(N161="Podnikateľská",H161=""),COUNTIFS('Vodiči'!$C$6:$C$8,C161&amp;"")&lt;&gt;1,COUNTIFS('Vozidlá'!$A$6:$A$6,B161&amp;"",'Vozidlá'!$B$6:$B$6,"&lt;&gt;")&lt;&gt;1,COUNTIFS('Vozidlá'!$A$6:$A$6,B161&amp;"",'Vozidlá'!$C$6:$C$6,"&lt;&gt;")&lt;&gt;1,COUNTIFS('Vozidlá'!$A$6:$A$6,B161&amp;"",'Vozidlá'!$D$6:$D$6,"&lt;&gt;")&lt;&gt;1,COUNTIFS('Vozidlá'!$A$6:$A$6,B161&amp;"",'Vozidlá'!$E$6:$E$6,"&lt;&gt;")&lt;&gt;1,COUNTIFS('Vozidlá'!$A$6:$A$6,B161&amp;"",'Vozidlá'!$K$6:$K$6,"&lt;&gt;")&lt;&gt;1,COUNTIFS('Vozidlá'!$A$6:$A$6,B161&amp;"",'Vozidlá'!$L$6:$L$6,"&lt;&gt;")&lt;&gt;1),"CHYBA",""))</f>
        <v/>
      </c>
      <c r="S161" s="14">
        <f>IF(V161=0,"",IF(N161="Podnikateľská",IF(H161="","",IF(OR(LEN(TRIM(SUBSTITUTE(SUBSTITUTE(H161,".",""),",","")))&lt;12,ISNUMBER(MATCH(TRIM(SUBSTITUTE(SUBSTITUTE(H161,".",""),",","")),'Zoznamy'!$G$2:$G$41,0))),"PREVERIŤ","")),IF(AND(N161="Súkromná",IFERROR(INDEX('Vozidlá'!$O$6:$O$6,MATCH(B161,'Vozidlá'!$A$6:$A$6,0))="áno",FALSE)),"PREVERIŤ","")))</f>
        <v/>
      </c>
      <c r="T161" s="14">
        <f>IF(OR(D161="",E161="",F161="",G161=""),"",IFERROR(IF(OR(F161+G161&lt;D161+E161,D161&lt;DATE(2027,1,1),D161&gt;=DATE(2028,1,1)),"CHYBA",""),"CHYBA"))</f>
        <v/>
      </c>
      <c r="U161" s="14">
        <f>IF(OR(V161=0,A161=""),"",IF(COUNTIFS($A$6:$A$1505,A161&amp;"",$B$6:$B$1505,B161&amp;"")&gt;1,"CHYBA",IF(X161="","",IF(X161=0,"",IFERROR(IF(INDEX($A$1:$A$1505,X161)="","",IF(A161=INDEX($A$1:$A$1505,X161)+1,"","PREVERIŤ")),"PREVERIŤ")))))</f>
        <v/>
      </c>
      <c r="V161" s="14">
        <f>IF(OR(A161&lt;&gt;"",B161&lt;&gt;"",C161&lt;&gt;"",D161&lt;&gt;"",E161&lt;&gt;"",F161&lt;&gt;"",G161&lt;&gt;"",H161&lt;&gt;"",I161&lt;&gt;"",J161&lt;&gt;"",K161&lt;&gt;"",L161&lt;&gt;"",N161&lt;&gt;"",O161&lt;&gt;""),1,0)</f>
        <v/>
      </c>
      <c r="W161" s="14">
        <f>IF(OR(V161=0,B161=""),"",COUNTIFS($B$6:B161,B161&amp;""))</f>
        <v/>
      </c>
      <c r="X161" s="14">
        <f>IF(OR(V161=0,B161=""),"",IF(W161=1,0,SUMIFS($Y$5:Y160,$B$5:B160,B161&amp;"",$W$5:W160,W161-1)))</f>
        <v/>
      </c>
      <c r="Y161" s="14">
        <f>IF(V161=0,"",ROW($A161))</f>
        <v/>
      </c>
    </row>
    <row r="162">
      <c r="A162" s="10" t="n"/>
      <c r="B162" s="10" t="n"/>
      <c r="C162" s="10" t="n"/>
      <c r="D162" s="12" t="n"/>
      <c r="E162" s="18" t="n"/>
      <c r="F162" s="12" t="n"/>
      <c r="G162" s="18" t="n"/>
      <c r="H162" s="10" t="n"/>
      <c r="I162" s="10" t="n"/>
      <c r="J162" s="10" t="n"/>
      <c r="K162" s="13" t="n"/>
      <c r="L162" s="13" t="n"/>
      <c r="M162" s="19">
        <f>IF(OR(K162="",L162=""),"",IF(AND(ISNUMBER(K162),ISNUMBER(L162)),L162-K162,"CHYBA"))</f>
        <v/>
      </c>
      <c r="N162" s="10" t="n"/>
      <c r="O162" s="10" t="n"/>
      <c r="P162" s="14">
        <f>IF(M162="","",IF(ISNUMBER(M162),IF(M162&lt;=0,"CHYBA",""),"CHYBA"))</f>
        <v/>
      </c>
      <c r="Q162" s="14">
        <f>IF(OR(V162=0,B162="",K162=""),"",IFERROR(IF(X162=0,IF(AND(COUNTIFS('Vozidlá'!$A$6:$A$6,B162&amp;"",'Vozidlá'!$L$6:$L$6,"&lt;&gt;")=1,ROUND(K162,1)=ROUND(INDEX('Vozidlá'!$L$6:$L$6,MATCH(B162,'Vozidlá'!$A$6:$A$6,0)),1)),"","CHYBA"),IF(AND(INDEX($L$1:$L$1505,X162)&lt;&gt;"",ROUND(K162,1)=ROUND(INDEX($L$1:$L$1505,X162),1)),"","CHYBA")),"CHYBA"))</f>
        <v/>
      </c>
      <c r="R162" s="14">
        <f>IF(V162=0,"",IF(OR(NOT(ISNUMBER(A162)),B162="",C162="",NOT(ISNUMBER(D162)),NOT(ISNUMBER(E162)),NOT(ISNUMBER(F162)),NOT(ISNUMBER(G162)),I162="",J162="",NOT(ISNUMBER(K162)),NOT(ISNUMBER(L162)),AND(N162&lt;&gt;"Podnikateľská",N162&lt;&gt;"Súkromná"),AND(N162="Podnikateľská",H162=""),COUNTIFS('Vodiči'!$C$6:$C$8,C162&amp;"")&lt;&gt;1,COUNTIFS('Vozidlá'!$A$6:$A$6,B162&amp;"",'Vozidlá'!$B$6:$B$6,"&lt;&gt;")&lt;&gt;1,COUNTIFS('Vozidlá'!$A$6:$A$6,B162&amp;"",'Vozidlá'!$C$6:$C$6,"&lt;&gt;")&lt;&gt;1,COUNTIFS('Vozidlá'!$A$6:$A$6,B162&amp;"",'Vozidlá'!$D$6:$D$6,"&lt;&gt;")&lt;&gt;1,COUNTIFS('Vozidlá'!$A$6:$A$6,B162&amp;"",'Vozidlá'!$E$6:$E$6,"&lt;&gt;")&lt;&gt;1,COUNTIFS('Vozidlá'!$A$6:$A$6,B162&amp;"",'Vozidlá'!$K$6:$K$6,"&lt;&gt;")&lt;&gt;1,COUNTIFS('Vozidlá'!$A$6:$A$6,B162&amp;"",'Vozidlá'!$L$6:$L$6,"&lt;&gt;")&lt;&gt;1),"CHYBA",""))</f>
        <v/>
      </c>
      <c r="S162" s="14">
        <f>IF(V162=0,"",IF(N162="Podnikateľská",IF(H162="","",IF(OR(LEN(TRIM(SUBSTITUTE(SUBSTITUTE(H162,".",""),",","")))&lt;12,ISNUMBER(MATCH(TRIM(SUBSTITUTE(SUBSTITUTE(H162,".",""),",","")),'Zoznamy'!$G$2:$G$41,0))),"PREVERIŤ","")),IF(AND(N162="Súkromná",IFERROR(INDEX('Vozidlá'!$O$6:$O$6,MATCH(B162,'Vozidlá'!$A$6:$A$6,0))="áno",FALSE)),"PREVERIŤ","")))</f>
        <v/>
      </c>
      <c r="T162" s="14">
        <f>IF(OR(D162="",E162="",F162="",G162=""),"",IFERROR(IF(OR(F162+G162&lt;D162+E162,D162&lt;DATE(2027,1,1),D162&gt;=DATE(2028,1,1)),"CHYBA",""),"CHYBA"))</f>
        <v/>
      </c>
      <c r="U162" s="14">
        <f>IF(OR(V162=0,A162=""),"",IF(COUNTIFS($A$6:$A$1505,A162&amp;"",$B$6:$B$1505,B162&amp;"")&gt;1,"CHYBA",IF(X162="","",IF(X162=0,"",IFERROR(IF(INDEX($A$1:$A$1505,X162)="","",IF(A162=INDEX($A$1:$A$1505,X162)+1,"","PREVERIŤ")),"PREVERIŤ")))))</f>
        <v/>
      </c>
      <c r="V162" s="14">
        <f>IF(OR(A162&lt;&gt;"",B162&lt;&gt;"",C162&lt;&gt;"",D162&lt;&gt;"",E162&lt;&gt;"",F162&lt;&gt;"",G162&lt;&gt;"",H162&lt;&gt;"",I162&lt;&gt;"",J162&lt;&gt;"",K162&lt;&gt;"",L162&lt;&gt;"",N162&lt;&gt;"",O162&lt;&gt;""),1,0)</f>
        <v/>
      </c>
      <c r="W162" s="14">
        <f>IF(OR(V162=0,B162=""),"",COUNTIFS($B$6:B162,B162&amp;""))</f>
        <v/>
      </c>
      <c r="X162" s="14">
        <f>IF(OR(V162=0,B162=""),"",IF(W162=1,0,SUMIFS($Y$5:Y161,$B$5:B161,B162&amp;"",$W$5:W161,W162-1)))</f>
        <v/>
      </c>
      <c r="Y162" s="14">
        <f>IF(V162=0,"",ROW($A162))</f>
        <v/>
      </c>
    </row>
    <row r="163">
      <c r="A163" s="10" t="n"/>
      <c r="B163" s="10" t="n"/>
      <c r="C163" s="10" t="n"/>
      <c r="D163" s="12" t="n"/>
      <c r="E163" s="18" t="n"/>
      <c r="F163" s="12" t="n"/>
      <c r="G163" s="18" t="n"/>
      <c r="H163" s="10" t="n"/>
      <c r="I163" s="10" t="n"/>
      <c r="J163" s="10" t="n"/>
      <c r="K163" s="13" t="n"/>
      <c r="L163" s="13" t="n"/>
      <c r="M163" s="19">
        <f>IF(OR(K163="",L163=""),"",IF(AND(ISNUMBER(K163),ISNUMBER(L163)),L163-K163,"CHYBA"))</f>
        <v/>
      </c>
      <c r="N163" s="10" t="n"/>
      <c r="O163" s="10" t="n"/>
      <c r="P163" s="14">
        <f>IF(M163="","",IF(ISNUMBER(M163),IF(M163&lt;=0,"CHYBA",""),"CHYBA"))</f>
        <v/>
      </c>
      <c r="Q163" s="14">
        <f>IF(OR(V163=0,B163="",K163=""),"",IFERROR(IF(X163=0,IF(AND(COUNTIFS('Vozidlá'!$A$6:$A$6,B163&amp;"",'Vozidlá'!$L$6:$L$6,"&lt;&gt;")=1,ROUND(K163,1)=ROUND(INDEX('Vozidlá'!$L$6:$L$6,MATCH(B163,'Vozidlá'!$A$6:$A$6,0)),1)),"","CHYBA"),IF(AND(INDEX($L$1:$L$1505,X163)&lt;&gt;"",ROUND(K163,1)=ROUND(INDEX($L$1:$L$1505,X163),1)),"","CHYBA")),"CHYBA"))</f>
        <v/>
      </c>
      <c r="R163" s="14">
        <f>IF(V163=0,"",IF(OR(NOT(ISNUMBER(A163)),B163="",C163="",NOT(ISNUMBER(D163)),NOT(ISNUMBER(E163)),NOT(ISNUMBER(F163)),NOT(ISNUMBER(G163)),I163="",J163="",NOT(ISNUMBER(K163)),NOT(ISNUMBER(L163)),AND(N163&lt;&gt;"Podnikateľská",N163&lt;&gt;"Súkromná"),AND(N163="Podnikateľská",H163=""),COUNTIFS('Vodiči'!$C$6:$C$8,C163&amp;"")&lt;&gt;1,COUNTIFS('Vozidlá'!$A$6:$A$6,B163&amp;"",'Vozidlá'!$B$6:$B$6,"&lt;&gt;")&lt;&gt;1,COUNTIFS('Vozidlá'!$A$6:$A$6,B163&amp;"",'Vozidlá'!$C$6:$C$6,"&lt;&gt;")&lt;&gt;1,COUNTIFS('Vozidlá'!$A$6:$A$6,B163&amp;"",'Vozidlá'!$D$6:$D$6,"&lt;&gt;")&lt;&gt;1,COUNTIFS('Vozidlá'!$A$6:$A$6,B163&amp;"",'Vozidlá'!$E$6:$E$6,"&lt;&gt;")&lt;&gt;1,COUNTIFS('Vozidlá'!$A$6:$A$6,B163&amp;"",'Vozidlá'!$K$6:$K$6,"&lt;&gt;")&lt;&gt;1,COUNTIFS('Vozidlá'!$A$6:$A$6,B163&amp;"",'Vozidlá'!$L$6:$L$6,"&lt;&gt;")&lt;&gt;1),"CHYBA",""))</f>
        <v/>
      </c>
      <c r="S163" s="14">
        <f>IF(V163=0,"",IF(N163="Podnikateľská",IF(H163="","",IF(OR(LEN(TRIM(SUBSTITUTE(SUBSTITUTE(H163,".",""),",","")))&lt;12,ISNUMBER(MATCH(TRIM(SUBSTITUTE(SUBSTITUTE(H163,".",""),",","")),'Zoznamy'!$G$2:$G$41,0))),"PREVERIŤ","")),IF(AND(N163="Súkromná",IFERROR(INDEX('Vozidlá'!$O$6:$O$6,MATCH(B163,'Vozidlá'!$A$6:$A$6,0))="áno",FALSE)),"PREVERIŤ","")))</f>
        <v/>
      </c>
      <c r="T163" s="14">
        <f>IF(OR(D163="",E163="",F163="",G163=""),"",IFERROR(IF(OR(F163+G163&lt;D163+E163,D163&lt;DATE(2027,1,1),D163&gt;=DATE(2028,1,1)),"CHYBA",""),"CHYBA"))</f>
        <v/>
      </c>
      <c r="U163" s="14">
        <f>IF(OR(V163=0,A163=""),"",IF(COUNTIFS($A$6:$A$1505,A163&amp;"",$B$6:$B$1505,B163&amp;"")&gt;1,"CHYBA",IF(X163="","",IF(X163=0,"",IFERROR(IF(INDEX($A$1:$A$1505,X163)="","",IF(A163=INDEX($A$1:$A$1505,X163)+1,"","PREVERIŤ")),"PREVERIŤ")))))</f>
        <v/>
      </c>
      <c r="V163" s="14">
        <f>IF(OR(A163&lt;&gt;"",B163&lt;&gt;"",C163&lt;&gt;"",D163&lt;&gt;"",E163&lt;&gt;"",F163&lt;&gt;"",G163&lt;&gt;"",H163&lt;&gt;"",I163&lt;&gt;"",J163&lt;&gt;"",K163&lt;&gt;"",L163&lt;&gt;"",N163&lt;&gt;"",O163&lt;&gt;""),1,0)</f>
        <v/>
      </c>
      <c r="W163" s="14">
        <f>IF(OR(V163=0,B163=""),"",COUNTIFS($B$6:B163,B163&amp;""))</f>
        <v/>
      </c>
      <c r="X163" s="14">
        <f>IF(OR(V163=0,B163=""),"",IF(W163=1,0,SUMIFS($Y$5:Y162,$B$5:B162,B163&amp;"",$W$5:W162,W163-1)))</f>
        <v/>
      </c>
      <c r="Y163" s="14">
        <f>IF(V163=0,"",ROW($A163))</f>
        <v/>
      </c>
    </row>
    <row r="164">
      <c r="A164" s="10" t="n"/>
      <c r="B164" s="10" t="n"/>
      <c r="C164" s="10" t="n"/>
      <c r="D164" s="12" t="n"/>
      <c r="E164" s="18" t="n"/>
      <c r="F164" s="12" t="n"/>
      <c r="G164" s="18" t="n"/>
      <c r="H164" s="10" t="n"/>
      <c r="I164" s="10" t="n"/>
      <c r="J164" s="10" t="n"/>
      <c r="K164" s="13" t="n"/>
      <c r="L164" s="13" t="n"/>
      <c r="M164" s="19">
        <f>IF(OR(K164="",L164=""),"",IF(AND(ISNUMBER(K164),ISNUMBER(L164)),L164-K164,"CHYBA"))</f>
        <v/>
      </c>
      <c r="N164" s="10" t="n"/>
      <c r="O164" s="10" t="n"/>
      <c r="P164" s="14">
        <f>IF(M164="","",IF(ISNUMBER(M164),IF(M164&lt;=0,"CHYBA",""),"CHYBA"))</f>
        <v/>
      </c>
      <c r="Q164" s="14">
        <f>IF(OR(V164=0,B164="",K164=""),"",IFERROR(IF(X164=0,IF(AND(COUNTIFS('Vozidlá'!$A$6:$A$6,B164&amp;"",'Vozidlá'!$L$6:$L$6,"&lt;&gt;")=1,ROUND(K164,1)=ROUND(INDEX('Vozidlá'!$L$6:$L$6,MATCH(B164,'Vozidlá'!$A$6:$A$6,0)),1)),"","CHYBA"),IF(AND(INDEX($L$1:$L$1505,X164)&lt;&gt;"",ROUND(K164,1)=ROUND(INDEX($L$1:$L$1505,X164),1)),"","CHYBA")),"CHYBA"))</f>
        <v/>
      </c>
      <c r="R164" s="14">
        <f>IF(V164=0,"",IF(OR(NOT(ISNUMBER(A164)),B164="",C164="",NOT(ISNUMBER(D164)),NOT(ISNUMBER(E164)),NOT(ISNUMBER(F164)),NOT(ISNUMBER(G164)),I164="",J164="",NOT(ISNUMBER(K164)),NOT(ISNUMBER(L164)),AND(N164&lt;&gt;"Podnikateľská",N164&lt;&gt;"Súkromná"),AND(N164="Podnikateľská",H164=""),COUNTIFS('Vodiči'!$C$6:$C$8,C164&amp;"")&lt;&gt;1,COUNTIFS('Vozidlá'!$A$6:$A$6,B164&amp;"",'Vozidlá'!$B$6:$B$6,"&lt;&gt;")&lt;&gt;1,COUNTIFS('Vozidlá'!$A$6:$A$6,B164&amp;"",'Vozidlá'!$C$6:$C$6,"&lt;&gt;")&lt;&gt;1,COUNTIFS('Vozidlá'!$A$6:$A$6,B164&amp;"",'Vozidlá'!$D$6:$D$6,"&lt;&gt;")&lt;&gt;1,COUNTIFS('Vozidlá'!$A$6:$A$6,B164&amp;"",'Vozidlá'!$E$6:$E$6,"&lt;&gt;")&lt;&gt;1,COUNTIFS('Vozidlá'!$A$6:$A$6,B164&amp;"",'Vozidlá'!$K$6:$K$6,"&lt;&gt;")&lt;&gt;1,COUNTIFS('Vozidlá'!$A$6:$A$6,B164&amp;"",'Vozidlá'!$L$6:$L$6,"&lt;&gt;")&lt;&gt;1),"CHYBA",""))</f>
        <v/>
      </c>
      <c r="S164" s="14">
        <f>IF(V164=0,"",IF(N164="Podnikateľská",IF(H164="","",IF(OR(LEN(TRIM(SUBSTITUTE(SUBSTITUTE(H164,".",""),",","")))&lt;12,ISNUMBER(MATCH(TRIM(SUBSTITUTE(SUBSTITUTE(H164,".",""),",","")),'Zoznamy'!$G$2:$G$41,0))),"PREVERIŤ","")),IF(AND(N164="Súkromná",IFERROR(INDEX('Vozidlá'!$O$6:$O$6,MATCH(B164,'Vozidlá'!$A$6:$A$6,0))="áno",FALSE)),"PREVERIŤ","")))</f>
        <v/>
      </c>
      <c r="T164" s="14">
        <f>IF(OR(D164="",E164="",F164="",G164=""),"",IFERROR(IF(OR(F164+G164&lt;D164+E164,D164&lt;DATE(2027,1,1),D164&gt;=DATE(2028,1,1)),"CHYBA",""),"CHYBA"))</f>
        <v/>
      </c>
      <c r="U164" s="14">
        <f>IF(OR(V164=0,A164=""),"",IF(COUNTIFS($A$6:$A$1505,A164&amp;"",$B$6:$B$1505,B164&amp;"")&gt;1,"CHYBA",IF(X164="","",IF(X164=0,"",IFERROR(IF(INDEX($A$1:$A$1505,X164)="","",IF(A164=INDEX($A$1:$A$1505,X164)+1,"","PREVERIŤ")),"PREVERIŤ")))))</f>
        <v/>
      </c>
      <c r="V164" s="14">
        <f>IF(OR(A164&lt;&gt;"",B164&lt;&gt;"",C164&lt;&gt;"",D164&lt;&gt;"",E164&lt;&gt;"",F164&lt;&gt;"",G164&lt;&gt;"",H164&lt;&gt;"",I164&lt;&gt;"",J164&lt;&gt;"",K164&lt;&gt;"",L164&lt;&gt;"",N164&lt;&gt;"",O164&lt;&gt;""),1,0)</f>
        <v/>
      </c>
      <c r="W164" s="14">
        <f>IF(OR(V164=0,B164=""),"",COUNTIFS($B$6:B164,B164&amp;""))</f>
        <v/>
      </c>
      <c r="X164" s="14">
        <f>IF(OR(V164=0,B164=""),"",IF(W164=1,0,SUMIFS($Y$5:Y163,$B$5:B163,B164&amp;"",$W$5:W163,W164-1)))</f>
        <v/>
      </c>
      <c r="Y164" s="14">
        <f>IF(V164=0,"",ROW($A164))</f>
        <v/>
      </c>
    </row>
    <row r="165">
      <c r="A165" s="10" t="n"/>
      <c r="B165" s="10" t="n"/>
      <c r="C165" s="10" t="n"/>
      <c r="D165" s="12" t="n"/>
      <c r="E165" s="18" t="n"/>
      <c r="F165" s="12" t="n"/>
      <c r="G165" s="18" t="n"/>
      <c r="H165" s="10" t="n"/>
      <c r="I165" s="10" t="n"/>
      <c r="J165" s="10" t="n"/>
      <c r="K165" s="13" t="n"/>
      <c r="L165" s="13" t="n"/>
      <c r="M165" s="19">
        <f>IF(OR(K165="",L165=""),"",IF(AND(ISNUMBER(K165),ISNUMBER(L165)),L165-K165,"CHYBA"))</f>
        <v/>
      </c>
      <c r="N165" s="10" t="n"/>
      <c r="O165" s="10" t="n"/>
      <c r="P165" s="14">
        <f>IF(M165="","",IF(ISNUMBER(M165),IF(M165&lt;=0,"CHYBA",""),"CHYBA"))</f>
        <v/>
      </c>
      <c r="Q165" s="14">
        <f>IF(OR(V165=0,B165="",K165=""),"",IFERROR(IF(X165=0,IF(AND(COUNTIFS('Vozidlá'!$A$6:$A$6,B165&amp;"",'Vozidlá'!$L$6:$L$6,"&lt;&gt;")=1,ROUND(K165,1)=ROUND(INDEX('Vozidlá'!$L$6:$L$6,MATCH(B165,'Vozidlá'!$A$6:$A$6,0)),1)),"","CHYBA"),IF(AND(INDEX($L$1:$L$1505,X165)&lt;&gt;"",ROUND(K165,1)=ROUND(INDEX($L$1:$L$1505,X165),1)),"","CHYBA")),"CHYBA"))</f>
        <v/>
      </c>
      <c r="R165" s="14">
        <f>IF(V165=0,"",IF(OR(NOT(ISNUMBER(A165)),B165="",C165="",NOT(ISNUMBER(D165)),NOT(ISNUMBER(E165)),NOT(ISNUMBER(F165)),NOT(ISNUMBER(G165)),I165="",J165="",NOT(ISNUMBER(K165)),NOT(ISNUMBER(L165)),AND(N165&lt;&gt;"Podnikateľská",N165&lt;&gt;"Súkromná"),AND(N165="Podnikateľská",H165=""),COUNTIFS('Vodiči'!$C$6:$C$8,C165&amp;"")&lt;&gt;1,COUNTIFS('Vozidlá'!$A$6:$A$6,B165&amp;"",'Vozidlá'!$B$6:$B$6,"&lt;&gt;")&lt;&gt;1,COUNTIFS('Vozidlá'!$A$6:$A$6,B165&amp;"",'Vozidlá'!$C$6:$C$6,"&lt;&gt;")&lt;&gt;1,COUNTIFS('Vozidlá'!$A$6:$A$6,B165&amp;"",'Vozidlá'!$D$6:$D$6,"&lt;&gt;")&lt;&gt;1,COUNTIFS('Vozidlá'!$A$6:$A$6,B165&amp;"",'Vozidlá'!$E$6:$E$6,"&lt;&gt;")&lt;&gt;1,COUNTIFS('Vozidlá'!$A$6:$A$6,B165&amp;"",'Vozidlá'!$K$6:$K$6,"&lt;&gt;")&lt;&gt;1,COUNTIFS('Vozidlá'!$A$6:$A$6,B165&amp;"",'Vozidlá'!$L$6:$L$6,"&lt;&gt;")&lt;&gt;1),"CHYBA",""))</f>
        <v/>
      </c>
      <c r="S165" s="14">
        <f>IF(V165=0,"",IF(N165="Podnikateľská",IF(H165="","",IF(OR(LEN(TRIM(SUBSTITUTE(SUBSTITUTE(H165,".",""),",","")))&lt;12,ISNUMBER(MATCH(TRIM(SUBSTITUTE(SUBSTITUTE(H165,".",""),",","")),'Zoznamy'!$G$2:$G$41,0))),"PREVERIŤ","")),IF(AND(N165="Súkromná",IFERROR(INDEX('Vozidlá'!$O$6:$O$6,MATCH(B165,'Vozidlá'!$A$6:$A$6,0))="áno",FALSE)),"PREVERIŤ","")))</f>
        <v/>
      </c>
      <c r="T165" s="14">
        <f>IF(OR(D165="",E165="",F165="",G165=""),"",IFERROR(IF(OR(F165+G165&lt;D165+E165,D165&lt;DATE(2027,1,1),D165&gt;=DATE(2028,1,1)),"CHYBA",""),"CHYBA"))</f>
        <v/>
      </c>
      <c r="U165" s="14">
        <f>IF(OR(V165=0,A165=""),"",IF(COUNTIFS($A$6:$A$1505,A165&amp;"",$B$6:$B$1505,B165&amp;"")&gt;1,"CHYBA",IF(X165="","",IF(X165=0,"",IFERROR(IF(INDEX($A$1:$A$1505,X165)="","",IF(A165=INDEX($A$1:$A$1505,X165)+1,"","PREVERIŤ")),"PREVERIŤ")))))</f>
        <v/>
      </c>
      <c r="V165" s="14">
        <f>IF(OR(A165&lt;&gt;"",B165&lt;&gt;"",C165&lt;&gt;"",D165&lt;&gt;"",E165&lt;&gt;"",F165&lt;&gt;"",G165&lt;&gt;"",H165&lt;&gt;"",I165&lt;&gt;"",J165&lt;&gt;"",K165&lt;&gt;"",L165&lt;&gt;"",N165&lt;&gt;"",O165&lt;&gt;""),1,0)</f>
        <v/>
      </c>
      <c r="W165" s="14">
        <f>IF(OR(V165=0,B165=""),"",COUNTIFS($B$6:B165,B165&amp;""))</f>
        <v/>
      </c>
      <c r="X165" s="14">
        <f>IF(OR(V165=0,B165=""),"",IF(W165=1,0,SUMIFS($Y$5:Y164,$B$5:B164,B165&amp;"",$W$5:W164,W165-1)))</f>
        <v/>
      </c>
      <c r="Y165" s="14">
        <f>IF(V165=0,"",ROW($A165))</f>
        <v/>
      </c>
    </row>
    <row r="166">
      <c r="A166" s="10" t="n"/>
      <c r="B166" s="10" t="n"/>
      <c r="C166" s="10" t="n"/>
      <c r="D166" s="12" t="n"/>
      <c r="E166" s="18" t="n"/>
      <c r="F166" s="12" t="n"/>
      <c r="G166" s="18" t="n"/>
      <c r="H166" s="10" t="n"/>
      <c r="I166" s="10" t="n"/>
      <c r="J166" s="10" t="n"/>
      <c r="K166" s="13" t="n"/>
      <c r="L166" s="13" t="n"/>
      <c r="M166" s="19">
        <f>IF(OR(K166="",L166=""),"",IF(AND(ISNUMBER(K166),ISNUMBER(L166)),L166-K166,"CHYBA"))</f>
        <v/>
      </c>
      <c r="N166" s="10" t="n"/>
      <c r="O166" s="10" t="n"/>
      <c r="P166" s="14">
        <f>IF(M166="","",IF(ISNUMBER(M166),IF(M166&lt;=0,"CHYBA",""),"CHYBA"))</f>
        <v/>
      </c>
      <c r="Q166" s="14">
        <f>IF(OR(V166=0,B166="",K166=""),"",IFERROR(IF(X166=0,IF(AND(COUNTIFS('Vozidlá'!$A$6:$A$6,B166&amp;"",'Vozidlá'!$L$6:$L$6,"&lt;&gt;")=1,ROUND(K166,1)=ROUND(INDEX('Vozidlá'!$L$6:$L$6,MATCH(B166,'Vozidlá'!$A$6:$A$6,0)),1)),"","CHYBA"),IF(AND(INDEX($L$1:$L$1505,X166)&lt;&gt;"",ROUND(K166,1)=ROUND(INDEX($L$1:$L$1505,X166),1)),"","CHYBA")),"CHYBA"))</f>
        <v/>
      </c>
      <c r="R166" s="14">
        <f>IF(V166=0,"",IF(OR(NOT(ISNUMBER(A166)),B166="",C166="",NOT(ISNUMBER(D166)),NOT(ISNUMBER(E166)),NOT(ISNUMBER(F166)),NOT(ISNUMBER(G166)),I166="",J166="",NOT(ISNUMBER(K166)),NOT(ISNUMBER(L166)),AND(N166&lt;&gt;"Podnikateľská",N166&lt;&gt;"Súkromná"),AND(N166="Podnikateľská",H166=""),COUNTIFS('Vodiči'!$C$6:$C$8,C166&amp;"")&lt;&gt;1,COUNTIFS('Vozidlá'!$A$6:$A$6,B166&amp;"",'Vozidlá'!$B$6:$B$6,"&lt;&gt;")&lt;&gt;1,COUNTIFS('Vozidlá'!$A$6:$A$6,B166&amp;"",'Vozidlá'!$C$6:$C$6,"&lt;&gt;")&lt;&gt;1,COUNTIFS('Vozidlá'!$A$6:$A$6,B166&amp;"",'Vozidlá'!$D$6:$D$6,"&lt;&gt;")&lt;&gt;1,COUNTIFS('Vozidlá'!$A$6:$A$6,B166&amp;"",'Vozidlá'!$E$6:$E$6,"&lt;&gt;")&lt;&gt;1,COUNTIFS('Vozidlá'!$A$6:$A$6,B166&amp;"",'Vozidlá'!$K$6:$K$6,"&lt;&gt;")&lt;&gt;1,COUNTIFS('Vozidlá'!$A$6:$A$6,B166&amp;"",'Vozidlá'!$L$6:$L$6,"&lt;&gt;")&lt;&gt;1),"CHYBA",""))</f>
        <v/>
      </c>
      <c r="S166" s="14">
        <f>IF(V166=0,"",IF(N166="Podnikateľská",IF(H166="","",IF(OR(LEN(TRIM(SUBSTITUTE(SUBSTITUTE(H166,".",""),",","")))&lt;12,ISNUMBER(MATCH(TRIM(SUBSTITUTE(SUBSTITUTE(H166,".",""),",","")),'Zoznamy'!$G$2:$G$41,0))),"PREVERIŤ","")),IF(AND(N166="Súkromná",IFERROR(INDEX('Vozidlá'!$O$6:$O$6,MATCH(B166,'Vozidlá'!$A$6:$A$6,0))="áno",FALSE)),"PREVERIŤ","")))</f>
        <v/>
      </c>
      <c r="T166" s="14">
        <f>IF(OR(D166="",E166="",F166="",G166=""),"",IFERROR(IF(OR(F166+G166&lt;D166+E166,D166&lt;DATE(2027,1,1),D166&gt;=DATE(2028,1,1)),"CHYBA",""),"CHYBA"))</f>
        <v/>
      </c>
      <c r="U166" s="14">
        <f>IF(OR(V166=0,A166=""),"",IF(COUNTIFS($A$6:$A$1505,A166&amp;"",$B$6:$B$1505,B166&amp;"")&gt;1,"CHYBA",IF(X166="","",IF(X166=0,"",IFERROR(IF(INDEX($A$1:$A$1505,X166)="","",IF(A166=INDEX($A$1:$A$1505,X166)+1,"","PREVERIŤ")),"PREVERIŤ")))))</f>
        <v/>
      </c>
      <c r="V166" s="14">
        <f>IF(OR(A166&lt;&gt;"",B166&lt;&gt;"",C166&lt;&gt;"",D166&lt;&gt;"",E166&lt;&gt;"",F166&lt;&gt;"",G166&lt;&gt;"",H166&lt;&gt;"",I166&lt;&gt;"",J166&lt;&gt;"",K166&lt;&gt;"",L166&lt;&gt;"",N166&lt;&gt;"",O166&lt;&gt;""),1,0)</f>
        <v/>
      </c>
      <c r="W166" s="14">
        <f>IF(OR(V166=0,B166=""),"",COUNTIFS($B$6:B166,B166&amp;""))</f>
        <v/>
      </c>
      <c r="X166" s="14">
        <f>IF(OR(V166=0,B166=""),"",IF(W166=1,0,SUMIFS($Y$5:Y165,$B$5:B165,B166&amp;"",$W$5:W165,W166-1)))</f>
        <v/>
      </c>
      <c r="Y166" s="14">
        <f>IF(V166=0,"",ROW($A166))</f>
        <v/>
      </c>
    </row>
    <row r="167">
      <c r="A167" s="10" t="n"/>
      <c r="B167" s="10" t="n"/>
      <c r="C167" s="10" t="n"/>
      <c r="D167" s="12" t="n"/>
      <c r="E167" s="18" t="n"/>
      <c r="F167" s="12" t="n"/>
      <c r="G167" s="18" t="n"/>
      <c r="H167" s="10" t="n"/>
      <c r="I167" s="10" t="n"/>
      <c r="J167" s="10" t="n"/>
      <c r="K167" s="13" t="n"/>
      <c r="L167" s="13" t="n"/>
      <c r="M167" s="19">
        <f>IF(OR(K167="",L167=""),"",IF(AND(ISNUMBER(K167),ISNUMBER(L167)),L167-K167,"CHYBA"))</f>
        <v/>
      </c>
      <c r="N167" s="10" t="n"/>
      <c r="O167" s="10" t="n"/>
      <c r="P167" s="14">
        <f>IF(M167="","",IF(ISNUMBER(M167),IF(M167&lt;=0,"CHYBA",""),"CHYBA"))</f>
        <v/>
      </c>
      <c r="Q167" s="14">
        <f>IF(OR(V167=0,B167="",K167=""),"",IFERROR(IF(X167=0,IF(AND(COUNTIFS('Vozidlá'!$A$6:$A$6,B167&amp;"",'Vozidlá'!$L$6:$L$6,"&lt;&gt;")=1,ROUND(K167,1)=ROUND(INDEX('Vozidlá'!$L$6:$L$6,MATCH(B167,'Vozidlá'!$A$6:$A$6,0)),1)),"","CHYBA"),IF(AND(INDEX($L$1:$L$1505,X167)&lt;&gt;"",ROUND(K167,1)=ROUND(INDEX($L$1:$L$1505,X167),1)),"","CHYBA")),"CHYBA"))</f>
        <v/>
      </c>
      <c r="R167" s="14">
        <f>IF(V167=0,"",IF(OR(NOT(ISNUMBER(A167)),B167="",C167="",NOT(ISNUMBER(D167)),NOT(ISNUMBER(E167)),NOT(ISNUMBER(F167)),NOT(ISNUMBER(G167)),I167="",J167="",NOT(ISNUMBER(K167)),NOT(ISNUMBER(L167)),AND(N167&lt;&gt;"Podnikateľská",N167&lt;&gt;"Súkromná"),AND(N167="Podnikateľská",H167=""),COUNTIFS('Vodiči'!$C$6:$C$8,C167&amp;"")&lt;&gt;1,COUNTIFS('Vozidlá'!$A$6:$A$6,B167&amp;"",'Vozidlá'!$B$6:$B$6,"&lt;&gt;")&lt;&gt;1,COUNTIFS('Vozidlá'!$A$6:$A$6,B167&amp;"",'Vozidlá'!$C$6:$C$6,"&lt;&gt;")&lt;&gt;1,COUNTIFS('Vozidlá'!$A$6:$A$6,B167&amp;"",'Vozidlá'!$D$6:$D$6,"&lt;&gt;")&lt;&gt;1,COUNTIFS('Vozidlá'!$A$6:$A$6,B167&amp;"",'Vozidlá'!$E$6:$E$6,"&lt;&gt;")&lt;&gt;1,COUNTIFS('Vozidlá'!$A$6:$A$6,B167&amp;"",'Vozidlá'!$K$6:$K$6,"&lt;&gt;")&lt;&gt;1,COUNTIFS('Vozidlá'!$A$6:$A$6,B167&amp;"",'Vozidlá'!$L$6:$L$6,"&lt;&gt;")&lt;&gt;1),"CHYBA",""))</f>
        <v/>
      </c>
      <c r="S167" s="14">
        <f>IF(V167=0,"",IF(N167="Podnikateľská",IF(H167="","",IF(OR(LEN(TRIM(SUBSTITUTE(SUBSTITUTE(H167,".",""),",","")))&lt;12,ISNUMBER(MATCH(TRIM(SUBSTITUTE(SUBSTITUTE(H167,".",""),",","")),'Zoznamy'!$G$2:$G$41,0))),"PREVERIŤ","")),IF(AND(N167="Súkromná",IFERROR(INDEX('Vozidlá'!$O$6:$O$6,MATCH(B167,'Vozidlá'!$A$6:$A$6,0))="áno",FALSE)),"PREVERIŤ","")))</f>
        <v/>
      </c>
      <c r="T167" s="14">
        <f>IF(OR(D167="",E167="",F167="",G167=""),"",IFERROR(IF(OR(F167+G167&lt;D167+E167,D167&lt;DATE(2027,1,1),D167&gt;=DATE(2028,1,1)),"CHYBA",""),"CHYBA"))</f>
        <v/>
      </c>
      <c r="U167" s="14">
        <f>IF(OR(V167=0,A167=""),"",IF(COUNTIFS($A$6:$A$1505,A167&amp;"",$B$6:$B$1505,B167&amp;"")&gt;1,"CHYBA",IF(X167="","",IF(X167=0,"",IFERROR(IF(INDEX($A$1:$A$1505,X167)="","",IF(A167=INDEX($A$1:$A$1505,X167)+1,"","PREVERIŤ")),"PREVERIŤ")))))</f>
        <v/>
      </c>
      <c r="V167" s="14">
        <f>IF(OR(A167&lt;&gt;"",B167&lt;&gt;"",C167&lt;&gt;"",D167&lt;&gt;"",E167&lt;&gt;"",F167&lt;&gt;"",G167&lt;&gt;"",H167&lt;&gt;"",I167&lt;&gt;"",J167&lt;&gt;"",K167&lt;&gt;"",L167&lt;&gt;"",N167&lt;&gt;"",O167&lt;&gt;""),1,0)</f>
        <v/>
      </c>
      <c r="W167" s="14">
        <f>IF(OR(V167=0,B167=""),"",COUNTIFS($B$6:B167,B167&amp;""))</f>
        <v/>
      </c>
      <c r="X167" s="14">
        <f>IF(OR(V167=0,B167=""),"",IF(W167=1,0,SUMIFS($Y$5:Y166,$B$5:B166,B167&amp;"",$W$5:W166,W167-1)))</f>
        <v/>
      </c>
      <c r="Y167" s="14">
        <f>IF(V167=0,"",ROW($A167))</f>
        <v/>
      </c>
    </row>
    <row r="168">
      <c r="A168" s="10" t="n"/>
      <c r="B168" s="10" t="n"/>
      <c r="C168" s="10" t="n"/>
      <c r="D168" s="12" t="n"/>
      <c r="E168" s="18" t="n"/>
      <c r="F168" s="12" t="n"/>
      <c r="G168" s="18" t="n"/>
      <c r="H168" s="10" t="n"/>
      <c r="I168" s="10" t="n"/>
      <c r="J168" s="10" t="n"/>
      <c r="K168" s="13" t="n"/>
      <c r="L168" s="13" t="n"/>
      <c r="M168" s="19">
        <f>IF(OR(K168="",L168=""),"",IF(AND(ISNUMBER(K168),ISNUMBER(L168)),L168-K168,"CHYBA"))</f>
        <v/>
      </c>
      <c r="N168" s="10" t="n"/>
      <c r="O168" s="10" t="n"/>
      <c r="P168" s="14">
        <f>IF(M168="","",IF(ISNUMBER(M168),IF(M168&lt;=0,"CHYBA",""),"CHYBA"))</f>
        <v/>
      </c>
      <c r="Q168" s="14">
        <f>IF(OR(V168=0,B168="",K168=""),"",IFERROR(IF(X168=0,IF(AND(COUNTIFS('Vozidlá'!$A$6:$A$6,B168&amp;"",'Vozidlá'!$L$6:$L$6,"&lt;&gt;")=1,ROUND(K168,1)=ROUND(INDEX('Vozidlá'!$L$6:$L$6,MATCH(B168,'Vozidlá'!$A$6:$A$6,0)),1)),"","CHYBA"),IF(AND(INDEX($L$1:$L$1505,X168)&lt;&gt;"",ROUND(K168,1)=ROUND(INDEX($L$1:$L$1505,X168),1)),"","CHYBA")),"CHYBA"))</f>
        <v/>
      </c>
      <c r="R168" s="14">
        <f>IF(V168=0,"",IF(OR(NOT(ISNUMBER(A168)),B168="",C168="",NOT(ISNUMBER(D168)),NOT(ISNUMBER(E168)),NOT(ISNUMBER(F168)),NOT(ISNUMBER(G168)),I168="",J168="",NOT(ISNUMBER(K168)),NOT(ISNUMBER(L168)),AND(N168&lt;&gt;"Podnikateľská",N168&lt;&gt;"Súkromná"),AND(N168="Podnikateľská",H168=""),COUNTIFS('Vodiči'!$C$6:$C$8,C168&amp;"")&lt;&gt;1,COUNTIFS('Vozidlá'!$A$6:$A$6,B168&amp;"",'Vozidlá'!$B$6:$B$6,"&lt;&gt;")&lt;&gt;1,COUNTIFS('Vozidlá'!$A$6:$A$6,B168&amp;"",'Vozidlá'!$C$6:$C$6,"&lt;&gt;")&lt;&gt;1,COUNTIFS('Vozidlá'!$A$6:$A$6,B168&amp;"",'Vozidlá'!$D$6:$D$6,"&lt;&gt;")&lt;&gt;1,COUNTIFS('Vozidlá'!$A$6:$A$6,B168&amp;"",'Vozidlá'!$E$6:$E$6,"&lt;&gt;")&lt;&gt;1,COUNTIFS('Vozidlá'!$A$6:$A$6,B168&amp;"",'Vozidlá'!$K$6:$K$6,"&lt;&gt;")&lt;&gt;1,COUNTIFS('Vozidlá'!$A$6:$A$6,B168&amp;"",'Vozidlá'!$L$6:$L$6,"&lt;&gt;")&lt;&gt;1),"CHYBA",""))</f>
        <v/>
      </c>
      <c r="S168" s="14">
        <f>IF(V168=0,"",IF(N168="Podnikateľská",IF(H168="","",IF(OR(LEN(TRIM(SUBSTITUTE(SUBSTITUTE(H168,".",""),",","")))&lt;12,ISNUMBER(MATCH(TRIM(SUBSTITUTE(SUBSTITUTE(H168,".",""),",","")),'Zoznamy'!$G$2:$G$41,0))),"PREVERIŤ","")),IF(AND(N168="Súkromná",IFERROR(INDEX('Vozidlá'!$O$6:$O$6,MATCH(B168,'Vozidlá'!$A$6:$A$6,0))="áno",FALSE)),"PREVERIŤ","")))</f>
        <v/>
      </c>
      <c r="T168" s="14">
        <f>IF(OR(D168="",E168="",F168="",G168=""),"",IFERROR(IF(OR(F168+G168&lt;D168+E168,D168&lt;DATE(2027,1,1),D168&gt;=DATE(2028,1,1)),"CHYBA",""),"CHYBA"))</f>
        <v/>
      </c>
      <c r="U168" s="14">
        <f>IF(OR(V168=0,A168=""),"",IF(COUNTIFS($A$6:$A$1505,A168&amp;"",$B$6:$B$1505,B168&amp;"")&gt;1,"CHYBA",IF(X168="","",IF(X168=0,"",IFERROR(IF(INDEX($A$1:$A$1505,X168)="","",IF(A168=INDEX($A$1:$A$1505,X168)+1,"","PREVERIŤ")),"PREVERIŤ")))))</f>
        <v/>
      </c>
      <c r="V168" s="14">
        <f>IF(OR(A168&lt;&gt;"",B168&lt;&gt;"",C168&lt;&gt;"",D168&lt;&gt;"",E168&lt;&gt;"",F168&lt;&gt;"",G168&lt;&gt;"",H168&lt;&gt;"",I168&lt;&gt;"",J168&lt;&gt;"",K168&lt;&gt;"",L168&lt;&gt;"",N168&lt;&gt;"",O168&lt;&gt;""),1,0)</f>
        <v/>
      </c>
      <c r="W168" s="14">
        <f>IF(OR(V168=0,B168=""),"",COUNTIFS($B$6:B168,B168&amp;""))</f>
        <v/>
      </c>
      <c r="X168" s="14">
        <f>IF(OR(V168=0,B168=""),"",IF(W168=1,0,SUMIFS($Y$5:Y167,$B$5:B167,B168&amp;"",$W$5:W167,W168-1)))</f>
        <v/>
      </c>
      <c r="Y168" s="14">
        <f>IF(V168=0,"",ROW($A168))</f>
        <v/>
      </c>
    </row>
    <row r="169">
      <c r="A169" s="10" t="n"/>
      <c r="B169" s="10" t="n"/>
      <c r="C169" s="10" t="n"/>
      <c r="D169" s="12" t="n"/>
      <c r="E169" s="18" t="n"/>
      <c r="F169" s="12" t="n"/>
      <c r="G169" s="18" t="n"/>
      <c r="H169" s="10" t="n"/>
      <c r="I169" s="10" t="n"/>
      <c r="J169" s="10" t="n"/>
      <c r="K169" s="13" t="n"/>
      <c r="L169" s="13" t="n"/>
      <c r="M169" s="19">
        <f>IF(OR(K169="",L169=""),"",IF(AND(ISNUMBER(K169),ISNUMBER(L169)),L169-K169,"CHYBA"))</f>
        <v/>
      </c>
      <c r="N169" s="10" t="n"/>
      <c r="O169" s="10" t="n"/>
      <c r="P169" s="14">
        <f>IF(M169="","",IF(ISNUMBER(M169),IF(M169&lt;=0,"CHYBA",""),"CHYBA"))</f>
        <v/>
      </c>
      <c r="Q169" s="14">
        <f>IF(OR(V169=0,B169="",K169=""),"",IFERROR(IF(X169=0,IF(AND(COUNTIFS('Vozidlá'!$A$6:$A$6,B169&amp;"",'Vozidlá'!$L$6:$L$6,"&lt;&gt;")=1,ROUND(K169,1)=ROUND(INDEX('Vozidlá'!$L$6:$L$6,MATCH(B169,'Vozidlá'!$A$6:$A$6,0)),1)),"","CHYBA"),IF(AND(INDEX($L$1:$L$1505,X169)&lt;&gt;"",ROUND(K169,1)=ROUND(INDEX($L$1:$L$1505,X169),1)),"","CHYBA")),"CHYBA"))</f>
        <v/>
      </c>
      <c r="R169" s="14">
        <f>IF(V169=0,"",IF(OR(NOT(ISNUMBER(A169)),B169="",C169="",NOT(ISNUMBER(D169)),NOT(ISNUMBER(E169)),NOT(ISNUMBER(F169)),NOT(ISNUMBER(G169)),I169="",J169="",NOT(ISNUMBER(K169)),NOT(ISNUMBER(L169)),AND(N169&lt;&gt;"Podnikateľská",N169&lt;&gt;"Súkromná"),AND(N169="Podnikateľská",H169=""),COUNTIFS('Vodiči'!$C$6:$C$8,C169&amp;"")&lt;&gt;1,COUNTIFS('Vozidlá'!$A$6:$A$6,B169&amp;"",'Vozidlá'!$B$6:$B$6,"&lt;&gt;")&lt;&gt;1,COUNTIFS('Vozidlá'!$A$6:$A$6,B169&amp;"",'Vozidlá'!$C$6:$C$6,"&lt;&gt;")&lt;&gt;1,COUNTIFS('Vozidlá'!$A$6:$A$6,B169&amp;"",'Vozidlá'!$D$6:$D$6,"&lt;&gt;")&lt;&gt;1,COUNTIFS('Vozidlá'!$A$6:$A$6,B169&amp;"",'Vozidlá'!$E$6:$E$6,"&lt;&gt;")&lt;&gt;1,COUNTIFS('Vozidlá'!$A$6:$A$6,B169&amp;"",'Vozidlá'!$K$6:$K$6,"&lt;&gt;")&lt;&gt;1,COUNTIFS('Vozidlá'!$A$6:$A$6,B169&amp;"",'Vozidlá'!$L$6:$L$6,"&lt;&gt;")&lt;&gt;1),"CHYBA",""))</f>
        <v/>
      </c>
      <c r="S169" s="14">
        <f>IF(V169=0,"",IF(N169="Podnikateľská",IF(H169="","",IF(OR(LEN(TRIM(SUBSTITUTE(SUBSTITUTE(H169,".",""),",","")))&lt;12,ISNUMBER(MATCH(TRIM(SUBSTITUTE(SUBSTITUTE(H169,".",""),",","")),'Zoznamy'!$G$2:$G$41,0))),"PREVERIŤ","")),IF(AND(N169="Súkromná",IFERROR(INDEX('Vozidlá'!$O$6:$O$6,MATCH(B169,'Vozidlá'!$A$6:$A$6,0))="áno",FALSE)),"PREVERIŤ","")))</f>
        <v/>
      </c>
      <c r="T169" s="14">
        <f>IF(OR(D169="",E169="",F169="",G169=""),"",IFERROR(IF(OR(F169+G169&lt;D169+E169,D169&lt;DATE(2027,1,1),D169&gt;=DATE(2028,1,1)),"CHYBA",""),"CHYBA"))</f>
        <v/>
      </c>
      <c r="U169" s="14">
        <f>IF(OR(V169=0,A169=""),"",IF(COUNTIFS($A$6:$A$1505,A169&amp;"",$B$6:$B$1505,B169&amp;"")&gt;1,"CHYBA",IF(X169="","",IF(X169=0,"",IFERROR(IF(INDEX($A$1:$A$1505,X169)="","",IF(A169=INDEX($A$1:$A$1505,X169)+1,"","PREVERIŤ")),"PREVERIŤ")))))</f>
        <v/>
      </c>
      <c r="V169" s="14">
        <f>IF(OR(A169&lt;&gt;"",B169&lt;&gt;"",C169&lt;&gt;"",D169&lt;&gt;"",E169&lt;&gt;"",F169&lt;&gt;"",G169&lt;&gt;"",H169&lt;&gt;"",I169&lt;&gt;"",J169&lt;&gt;"",K169&lt;&gt;"",L169&lt;&gt;"",N169&lt;&gt;"",O169&lt;&gt;""),1,0)</f>
        <v/>
      </c>
      <c r="W169" s="14">
        <f>IF(OR(V169=0,B169=""),"",COUNTIFS($B$6:B169,B169&amp;""))</f>
        <v/>
      </c>
      <c r="X169" s="14">
        <f>IF(OR(V169=0,B169=""),"",IF(W169=1,0,SUMIFS($Y$5:Y168,$B$5:B168,B169&amp;"",$W$5:W168,W169-1)))</f>
        <v/>
      </c>
      <c r="Y169" s="14">
        <f>IF(V169=0,"",ROW($A169))</f>
        <v/>
      </c>
    </row>
    <row r="170">
      <c r="A170" s="10" t="n"/>
      <c r="B170" s="10" t="n"/>
      <c r="C170" s="10" t="n"/>
      <c r="D170" s="12" t="n"/>
      <c r="E170" s="18" t="n"/>
      <c r="F170" s="12" t="n"/>
      <c r="G170" s="18" t="n"/>
      <c r="H170" s="10" t="n"/>
      <c r="I170" s="10" t="n"/>
      <c r="J170" s="10" t="n"/>
      <c r="K170" s="13" t="n"/>
      <c r="L170" s="13" t="n"/>
      <c r="M170" s="19">
        <f>IF(OR(K170="",L170=""),"",IF(AND(ISNUMBER(K170),ISNUMBER(L170)),L170-K170,"CHYBA"))</f>
        <v/>
      </c>
      <c r="N170" s="10" t="n"/>
      <c r="O170" s="10" t="n"/>
      <c r="P170" s="14">
        <f>IF(M170="","",IF(ISNUMBER(M170),IF(M170&lt;=0,"CHYBA",""),"CHYBA"))</f>
        <v/>
      </c>
      <c r="Q170" s="14">
        <f>IF(OR(V170=0,B170="",K170=""),"",IFERROR(IF(X170=0,IF(AND(COUNTIFS('Vozidlá'!$A$6:$A$6,B170&amp;"",'Vozidlá'!$L$6:$L$6,"&lt;&gt;")=1,ROUND(K170,1)=ROUND(INDEX('Vozidlá'!$L$6:$L$6,MATCH(B170,'Vozidlá'!$A$6:$A$6,0)),1)),"","CHYBA"),IF(AND(INDEX($L$1:$L$1505,X170)&lt;&gt;"",ROUND(K170,1)=ROUND(INDEX($L$1:$L$1505,X170),1)),"","CHYBA")),"CHYBA"))</f>
        <v/>
      </c>
      <c r="R170" s="14">
        <f>IF(V170=0,"",IF(OR(NOT(ISNUMBER(A170)),B170="",C170="",NOT(ISNUMBER(D170)),NOT(ISNUMBER(E170)),NOT(ISNUMBER(F170)),NOT(ISNUMBER(G170)),I170="",J170="",NOT(ISNUMBER(K170)),NOT(ISNUMBER(L170)),AND(N170&lt;&gt;"Podnikateľská",N170&lt;&gt;"Súkromná"),AND(N170="Podnikateľská",H170=""),COUNTIFS('Vodiči'!$C$6:$C$8,C170&amp;"")&lt;&gt;1,COUNTIFS('Vozidlá'!$A$6:$A$6,B170&amp;"",'Vozidlá'!$B$6:$B$6,"&lt;&gt;")&lt;&gt;1,COUNTIFS('Vozidlá'!$A$6:$A$6,B170&amp;"",'Vozidlá'!$C$6:$C$6,"&lt;&gt;")&lt;&gt;1,COUNTIFS('Vozidlá'!$A$6:$A$6,B170&amp;"",'Vozidlá'!$D$6:$D$6,"&lt;&gt;")&lt;&gt;1,COUNTIFS('Vozidlá'!$A$6:$A$6,B170&amp;"",'Vozidlá'!$E$6:$E$6,"&lt;&gt;")&lt;&gt;1,COUNTIFS('Vozidlá'!$A$6:$A$6,B170&amp;"",'Vozidlá'!$K$6:$K$6,"&lt;&gt;")&lt;&gt;1,COUNTIFS('Vozidlá'!$A$6:$A$6,B170&amp;"",'Vozidlá'!$L$6:$L$6,"&lt;&gt;")&lt;&gt;1),"CHYBA",""))</f>
        <v/>
      </c>
      <c r="S170" s="14">
        <f>IF(V170=0,"",IF(N170="Podnikateľská",IF(H170="","",IF(OR(LEN(TRIM(SUBSTITUTE(SUBSTITUTE(H170,".",""),",","")))&lt;12,ISNUMBER(MATCH(TRIM(SUBSTITUTE(SUBSTITUTE(H170,".",""),",","")),'Zoznamy'!$G$2:$G$41,0))),"PREVERIŤ","")),IF(AND(N170="Súkromná",IFERROR(INDEX('Vozidlá'!$O$6:$O$6,MATCH(B170,'Vozidlá'!$A$6:$A$6,0))="áno",FALSE)),"PREVERIŤ","")))</f>
        <v/>
      </c>
      <c r="T170" s="14">
        <f>IF(OR(D170="",E170="",F170="",G170=""),"",IFERROR(IF(OR(F170+G170&lt;D170+E170,D170&lt;DATE(2027,1,1),D170&gt;=DATE(2028,1,1)),"CHYBA",""),"CHYBA"))</f>
        <v/>
      </c>
      <c r="U170" s="14">
        <f>IF(OR(V170=0,A170=""),"",IF(COUNTIFS($A$6:$A$1505,A170&amp;"",$B$6:$B$1505,B170&amp;"")&gt;1,"CHYBA",IF(X170="","",IF(X170=0,"",IFERROR(IF(INDEX($A$1:$A$1505,X170)="","",IF(A170=INDEX($A$1:$A$1505,X170)+1,"","PREVERIŤ")),"PREVERIŤ")))))</f>
        <v/>
      </c>
      <c r="V170" s="14">
        <f>IF(OR(A170&lt;&gt;"",B170&lt;&gt;"",C170&lt;&gt;"",D170&lt;&gt;"",E170&lt;&gt;"",F170&lt;&gt;"",G170&lt;&gt;"",H170&lt;&gt;"",I170&lt;&gt;"",J170&lt;&gt;"",K170&lt;&gt;"",L170&lt;&gt;"",N170&lt;&gt;"",O170&lt;&gt;""),1,0)</f>
        <v/>
      </c>
      <c r="W170" s="14">
        <f>IF(OR(V170=0,B170=""),"",COUNTIFS($B$6:B170,B170&amp;""))</f>
        <v/>
      </c>
      <c r="X170" s="14">
        <f>IF(OR(V170=0,B170=""),"",IF(W170=1,0,SUMIFS($Y$5:Y169,$B$5:B169,B170&amp;"",$W$5:W169,W170-1)))</f>
        <v/>
      </c>
      <c r="Y170" s="14">
        <f>IF(V170=0,"",ROW($A170))</f>
        <v/>
      </c>
    </row>
    <row r="171">
      <c r="A171" s="10" t="n"/>
      <c r="B171" s="10" t="n"/>
      <c r="C171" s="10" t="n"/>
      <c r="D171" s="12" t="n"/>
      <c r="E171" s="18" t="n"/>
      <c r="F171" s="12" t="n"/>
      <c r="G171" s="18" t="n"/>
      <c r="H171" s="10" t="n"/>
      <c r="I171" s="10" t="n"/>
      <c r="J171" s="10" t="n"/>
      <c r="K171" s="13" t="n"/>
      <c r="L171" s="13" t="n"/>
      <c r="M171" s="19">
        <f>IF(OR(K171="",L171=""),"",IF(AND(ISNUMBER(K171),ISNUMBER(L171)),L171-K171,"CHYBA"))</f>
        <v/>
      </c>
      <c r="N171" s="10" t="n"/>
      <c r="O171" s="10" t="n"/>
      <c r="P171" s="14">
        <f>IF(M171="","",IF(ISNUMBER(M171),IF(M171&lt;=0,"CHYBA",""),"CHYBA"))</f>
        <v/>
      </c>
      <c r="Q171" s="14">
        <f>IF(OR(V171=0,B171="",K171=""),"",IFERROR(IF(X171=0,IF(AND(COUNTIFS('Vozidlá'!$A$6:$A$6,B171&amp;"",'Vozidlá'!$L$6:$L$6,"&lt;&gt;")=1,ROUND(K171,1)=ROUND(INDEX('Vozidlá'!$L$6:$L$6,MATCH(B171,'Vozidlá'!$A$6:$A$6,0)),1)),"","CHYBA"),IF(AND(INDEX($L$1:$L$1505,X171)&lt;&gt;"",ROUND(K171,1)=ROUND(INDEX($L$1:$L$1505,X171),1)),"","CHYBA")),"CHYBA"))</f>
        <v/>
      </c>
      <c r="R171" s="14">
        <f>IF(V171=0,"",IF(OR(NOT(ISNUMBER(A171)),B171="",C171="",NOT(ISNUMBER(D171)),NOT(ISNUMBER(E171)),NOT(ISNUMBER(F171)),NOT(ISNUMBER(G171)),I171="",J171="",NOT(ISNUMBER(K171)),NOT(ISNUMBER(L171)),AND(N171&lt;&gt;"Podnikateľská",N171&lt;&gt;"Súkromná"),AND(N171="Podnikateľská",H171=""),COUNTIFS('Vodiči'!$C$6:$C$8,C171&amp;"")&lt;&gt;1,COUNTIFS('Vozidlá'!$A$6:$A$6,B171&amp;"",'Vozidlá'!$B$6:$B$6,"&lt;&gt;")&lt;&gt;1,COUNTIFS('Vozidlá'!$A$6:$A$6,B171&amp;"",'Vozidlá'!$C$6:$C$6,"&lt;&gt;")&lt;&gt;1,COUNTIFS('Vozidlá'!$A$6:$A$6,B171&amp;"",'Vozidlá'!$D$6:$D$6,"&lt;&gt;")&lt;&gt;1,COUNTIFS('Vozidlá'!$A$6:$A$6,B171&amp;"",'Vozidlá'!$E$6:$E$6,"&lt;&gt;")&lt;&gt;1,COUNTIFS('Vozidlá'!$A$6:$A$6,B171&amp;"",'Vozidlá'!$K$6:$K$6,"&lt;&gt;")&lt;&gt;1,COUNTIFS('Vozidlá'!$A$6:$A$6,B171&amp;"",'Vozidlá'!$L$6:$L$6,"&lt;&gt;")&lt;&gt;1),"CHYBA",""))</f>
        <v/>
      </c>
      <c r="S171" s="14">
        <f>IF(V171=0,"",IF(N171="Podnikateľská",IF(H171="","",IF(OR(LEN(TRIM(SUBSTITUTE(SUBSTITUTE(H171,".",""),",","")))&lt;12,ISNUMBER(MATCH(TRIM(SUBSTITUTE(SUBSTITUTE(H171,".",""),",","")),'Zoznamy'!$G$2:$G$41,0))),"PREVERIŤ","")),IF(AND(N171="Súkromná",IFERROR(INDEX('Vozidlá'!$O$6:$O$6,MATCH(B171,'Vozidlá'!$A$6:$A$6,0))="áno",FALSE)),"PREVERIŤ","")))</f>
        <v/>
      </c>
      <c r="T171" s="14">
        <f>IF(OR(D171="",E171="",F171="",G171=""),"",IFERROR(IF(OR(F171+G171&lt;D171+E171,D171&lt;DATE(2027,1,1),D171&gt;=DATE(2028,1,1)),"CHYBA",""),"CHYBA"))</f>
        <v/>
      </c>
      <c r="U171" s="14">
        <f>IF(OR(V171=0,A171=""),"",IF(COUNTIFS($A$6:$A$1505,A171&amp;"",$B$6:$B$1505,B171&amp;"")&gt;1,"CHYBA",IF(X171="","",IF(X171=0,"",IFERROR(IF(INDEX($A$1:$A$1505,X171)="","",IF(A171=INDEX($A$1:$A$1505,X171)+1,"","PREVERIŤ")),"PREVERIŤ")))))</f>
        <v/>
      </c>
      <c r="V171" s="14">
        <f>IF(OR(A171&lt;&gt;"",B171&lt;&gt;"",C171&lt;&gt;"",D171&lt;&gt;"",E171&lt;&gt;"",F171&lt;&gt;"",G171&lt;&gt;"",H171&lt;&gt;"",I171&lt;&gt;"",J171&lt;&gt;"",K171&lt;&gt;"",L171&lt;&gt;"",N171&lt;&gt;"",O171&lt;&gt;""),1,0)</f>
        <v/>
      </c>
      <c r="W171" s="14">
        <f>IF(OR(V171=0,B171=""),"",COUNTIFS($B$6:B171,B171&amp;""))</f>
        <v/>
      </c>
      <c r="X171" s="14">
        <f>IF(OR(V171=0,B171=""),"",IF(W171=1,0,SUMIFS($Y$5:Y170,$B$5:B170,B171&amp;"",$W$5:W170,W171-1)))</f>
        <v/>
      </c>
      <c r="Y171" s="14">
        <f>IF(V171=0,"",ROW($A171))</f>
        <v/>
      </c>
    </row>
    <row r="172">
      <c r="A172" s="10" t="n"/>
      <c r="B172" s="10" t="n"/>
      <c r="C172" s="10" t="n"/>
      <c r="D172" s="12" t="n"/>
      <c r="E172" s="18" t="n"/>
      <c r="F172" s="12" t="n"/>
      <c r="G172" s="18" t="n"/>
      <c r="H172" s="10" t="n"/>
      <c r="I172" s="10" t="n"/>
      <c r="J172" s="10" t="n"/>
      <c r="K172" s="13" t="n"/>
      <c r="L172" s="13" t="n"/>
      <c r="M172" s="19">
        <f>IF(OR(K172="",L172=""),"",IF(AND(ISNUMBER(K172),ISNUMBER(L172)),L172-K172,"CHYBA"))</f>
        <v/>
      </c>
      <c r="N172" s="10" t="n"/>
      <c r="O172" s="10" t="n"/>
      <c r="P172" s="14">
        <f>IF(M172="","",IF(ISNUMBER(M172),IF(M172&lt;=0,"CHYBA",""),"CHYBA"))</f>
        <v/>
      </c>
      <c r="Q172" s="14">
        <f>IF(OR(V172=0,B172="",K172=""),"",IFERROR(IF(X172=0,IF(AND(COUNTIFS('Vozidlá'!$A$6:$A$6,B172&amp;"",'Vozidlá'!$L$6:$L$6,"&lt;&gt;")=1,ROUND(K172,1)=ROUND(INDEX('Vozidlá'!$L$6:$L$6,MATCH(B172,'Vozidlá'!$A$6:$A$6,0)),1)),"","CHYBA"),IF(AND(INDEX($L$1:$L$1505,X172)&lt;&gt;"",ROUND(K172,1)=ROUND(INDEX($L$1:$L$1505,X172),1)),"","CHYBA")),"CHYBA"))</f>
        <v/>
      </c>
      <c r="R172" s="14">
        <f>IF(V172=0,"",IF(OR(NOT(ISNUMBER(A172)),B172="",C172="",NOT(ISNUMBER(D172)),NOT(ISNUMBER(E172)),NOT(ISNUMBER(F172)),NOT(ISNUMBER(G172)),I172="",J172="",NOT(ISNUMBER(K172)),NOT(ISNUMBER(L172)),AND(N172&lt;&gt;"Podnikateľská",N172&lt;&gt;"Súkromná"),AND(N172="Podnikateľská",H172=""),COUNTIFS('Vodiči'!$C$6:$C$8,C172&amp;"")&lt;&gt;1,COUNTIFS('Vozidlá'!$A$6:$A$6,B172&amp;"",'Vozidlá'!$B$6:$B$6,"&lt;&gt;")&lt;&gt;1,COUNTIFS('Vozidlá'!$A$6:$A$6,B172&amp;"",'Vozidlá'!$C$6:$C$6,"&lt;&gt;")&lt;&gt;1,COUNTIFS('Vozidlá'!$A$6:$A$6,B172&amp;"",'Vozidlá'!$D$6:$D$6,"&lt;&gt;")&lt;&gt;1,COUNTIFS('Vozidlá'!$A$6:$A$6,B172&amp;"",'Vozidlá'!$E$6:$E$6,"&lt;&gt;")&lt;&gt;1,COUNTIFS('Vozidlá'!$A$6:$A$6,B172&amp;"",'Vozidlá'!$K$6:$K$6,"&lt;&gt;")&lt;&gt;1,COUNTIFS('Vozidlá'!$A$6:$A$6,B172&amp;"",'Vozidlá'!$L$6:$L$6,"&lt;&gt;")&lt;&gt;1),"CHYBA",""))</f>
        <v/>
      </c>
      <c r="S172" s="14">
        <f>IF(V172=0,"",IF(N172="Podnikateľská",IF(H172="","",IF(OR(LEN(TRIM(SUBSTITUTE(SUBSTITUTE(H172,".",""),",","")))&lt;12,ISNUMBER(MATCH(TRIM(SUBSTITUTE(SUBSTITUTE(H172,".",""),",","")),'Zoznamy'!$G$2:$G$41,0))),"PREVERIŤ","")),IF(AND(N172="Súkromná",IFERROR(INDEX('Vozidlá'!$O$6:$O$6,MATCH(B172,'Vozidlá'!$A$6:$A$6,0))="áno",FALSE)),"PREVERIŤ","")))</f>
        <v/>
      </c>
      <c r="T172" s="14">
        <f>IF(OR(D172="",E172="",F172="",G172=""),"",IFERROR(IF(OR(F172+G172&lt;D172+E172,D172&lt;DATE(2027,1,1),D172&gt;=DATE(2028,1,1)),"CHYBA",""),"CHYBA"))</f>
        <v/>
      </c>
      <c r="U172" s="14">
        <f>IF(OR(V172=0,A172=""),"",IF(COUNTIFS($A$6:$A$1505,A172&amp;"",$B$6:$B$1505,B172&amp;"")&gt;1,"CHYBA",IF(X172="","",IF(X172=0,"",IFERROR(IF(INDEX($A$1:$A$1505,X172)="","",IF(A172=INDEX($A$1:$A$1505,X172)+1,"","PREVERIŤ")),"PREVERIŤ")))))</f>
        <v/>
      </c>
      <c r="V172" s="14">
        <f>IF(OR(A172&lt;&gt;"",B172&lt;&gt;"",C172&lt;&gt;"",D172&lt;&gt;"",E172&lt;&gt;"",F172&lt;&gt;"",G172&lt;&gt;"",H172&lt;&gt;"",I172&lt;&gt;"",J172&lt;&gt;"",K172&lt;&gt;"",L172&lt;&gt;"",N172&lt;&gt;"",O172&lt;&gt;""),1,0)</f>
        <v/>
      </c>
      <c r="W172" s="14">
        <f>IF(OR(V172=0,B172=""),"",COUNTIFS($B$6:B172,B172&amp;""))</f>
        <v/>
      </c>
      <c r="X172" s="14">
        <f>IF(OR(V172=0,B172=""),"",IF(W172=1,0,SUMIFS($Y$5:Y171,$B$5:B171,B172&amp;"",$W$5:W171,W172-1)))</f>
        <v/>
      </c>
      <c r="Y172" s="14">
        <f>IF(V172=0,"",ROW($A172))</f>
        <v/>
      </c>
    </row>
    <row r="173">
      <c r="A173" s="10" t="n"/>
      <c r="B173" s="10" t="n"/>
      <c r="C173" s="10" t="n"/>
      <c r="D173" s="12" t="n"/>
      <c r="E173" s="18" t="n"/>
      <c r="F173" s="12" t="n"/>
      <c r="G173" s="18" t="n"/>
      <c r="H173" s="10" t="n"/>
      <c r="I173" s="10" t="n"/>
      <c r="J173" s="10" t="n"/>
      <c r="K173" s="13" t="n"/>
      <c r="L173" s="13" t="n"/>
      <c r="M173" s="19">
        <f>IF(OR(K173="",L173=""),"",IF(AND(ISNUMBER(K173),ISNUMBER(L173)),L173-K173,"CHYBA"))</f>
        <v/>
      </c>
      <c r="N173" s="10" t="n"/>
      <c r="O173" s="10" t="n"/>
      <c r="P173" s="14">
        <f>IF(M173="","",IF(ISNUMBER(M173),IF(M173&lt;=0,"CHYBA",""),"CHYBA"))</f>
        <v/>
      </c>
      <c r="Q173" s="14">
        <f>IF(OR(V173=0,B173="",K173=""),"",IFERROR(IF(X173=0,IF(AND(COUNTIFS('Vozidlá'!$A$6:$A$6,B173&amp;"",'Vozidlá'!$L$6:$L$6,"&lt;&gt;")=1,ROUND(K173,1)=ROUND(INDEX('Vozidlá'!$L$6:$L$6,MATCH(B173,'Vozidlá'!$A$6:$A$6,0)),1)),"","CHYBA"),IF(AND(INDEX($L$1:$L$1505,X173)&lt;&gt;"",ROUND(K173,1)=ROUND(INDEX($L$1:$L$1505,X173),1)),"","CHYBA")),"CHYBA"))</f>
        <v/>
      </c>
      <c r="R173" s="14">
        <f>IF(V173=0,"",IF(OR(NOT(ISNUMBER(A173)),B173="",C173="",NOT(ISNUMBER(D173)),NOT(ISNUMBER(E173)),NOT(ISNUMBER(F173)),NOT(ISNUMBER(G173)),I173="",J173="",NOT(ISNUMBER(K173)),NOT(ISNUMBER(L173)),AND(N173&lt;&gt;"Podnikateľská",N173&lt;&gt;"Súkromná"),AND(N173="Podnikateľská",H173=""),COUNTIFS('Vodiči'!$C$6:$C$8,C173&amp;"")&lt;&gt;1,COUNTIFS('Vozidlá'!$A$6:$A$6,B173&amp;"",'Vozidlá'!$B$6:$B$6,"&lt;&gt;")&lt;&gt;1,COUNTIFS('Vozidlá'!$A$6:$A$6,B173&amp;"",'Vozidlá'!$C$6:$C$6,"&lt;&gt;")&lt;&gt;1,COUNTIFS('Vozidlá'!$A$6:$A$6,B173&amp;"",'Vozidlá'!$D$6:$D$6,"&lt;&gt;")&lt;&gt;1,COUNTIFS('Vozidlá'!$A$6:$A$6,B173&amp;"",'Vozidlá'!$E$6:$E$6,"&lt;&gt;")&lt;&gt;1,COUNTIFS('Vozidlá'!$A$6:$A$6,B173&amp;"",'Vozidlá'!$K$6:$K$6,"&lt;&gt;")&lt;&gt;1,COUNTIFS('Vozidlá'!$A$6:$A$6,B173&amp;"",'Vozidlá'!$L$6:$L$6,"&lt;&gt;")&lt;&gt;1),"CHYBA",""))</f>
        <v/>
      </c>
      <c r="S173" s="14">
        <f>IF(V173=0,"",IF(N173="Podnikateľská",IF(H173="","",IF(OR(LEN(TRIM(SUBSTITUTE(SUBSTITUTE(H173,".",""),",","")))&lt;12,ISNUMBER(MATCH(TRIM(SUBSTITUTE(SUBSTITUTE(H173,".",""),",","")),'Zoznamy'!$G$2:$G$41,0))),"PREVERIŤ","")),IF(AND(N173="Súkromná",IFERROR(INDEX('Vozidlá'!$O$6:$O$6,MATCH(B173,'Vozidlá'!$A$6:$A$6,0))="áno",FALSE)),"PREVERIŤ","")))</f>
        <v/>
      </c>
      <c r="T173" s="14">
        <f>IF(OR(D173="",E173="",F173="",G173=""),"",IFERROR(IF(OR(F173+G173&lt;D173+E173,D173&lt;DATE(2027,1,1),D173&gt;=DATE(2028,1,1)),"CHYBA",""),"CHYBA"))</f>
        <v/>
      </c>
      <c r="U173" s="14">
        <f>IF(OR(V173=0,A173=""),"",IF(COUNTIFS($A$6:$A$1505,A173&amp;"",$B$6:$B$1505,B173&amp;"")&gt;1,"CHYBA",IF(X173="","",IF(X173=0,"",IFERROR(IF(INDEX($A$1:$A$1505,X173)="","",IF(A173=INDEX($A$1:$A$1505,X173)+1,"","PREVERIŤ")),"PREVERIŤ")))))</f>
        <v/>
      </c>
      <c r="V173" s="14">
        <f>IF(OR(A173&lt;&gt;"",B173&lt;&gt;"",C173&lt;&gt;"",D173&lt;&gt;"",E173&lt;&gt;"",F173&lt;&gt;"",G173&lt;&gt;"",H173&lt;&gt;"",I173&lt;&gt;"",J173&lt;&gt;"",K173&lt;&gt;"",L173&lt;&gt;"",N173&lt;&gt;"",O173&lt;&gt;""),1,0)</f>
        <v/>
      </c>
      <c r="W173" s="14">
        <f>IF(OR(V173=0,B173=""),"",COUNTIFS($B$6:B173,B173&amp;""))</f>
        <v/>
      </c>
      <c r="X173" s="14">
        <f>IF(OR(V173=0,B173=""),"",IF(W173=1,0,SUMIFS($Y$5:Y172,$B$5:B172,B173&amp;"",$W$5:W172,W173-1)))</f>
        <v/>
      </c>
      <c r="Y173" s="14">
        <f>IF(V173=0,"",ROW($A173))</f>
        <v/>
      </c>
    </row>
    <row r="174">
      <c r="A174" s="10" t="n"/>
      <c r="B174" s="10" t="n"/>
      <c r="C174" s="10" t="n"/>
      <c r="D174" s="12" t="n"/>
      <c r="E174" s="18" t="n"/>
      <c r="F174" s="12" t="n"/>
      <c r="G174" s="18" t="n"/>
      <c r="H174" s="10" t="n"/>
      <c r="I174" s="10" t="n"/>
      <c r="J174" s="10" t="n"/>
      <c r="K174" s="13" t="n"/>
      <c r="L174" s="13" t="n"/>
      <c r="M174" s="19">
        <f>IF(OR(K174="",L174=""),"",IF(AND(ISNUMBER(K174),ISNUMBER(L174)),L174-K174,"CHYBA"))</f>
        <v/>
      </c>
      <c r="N174" s="10" t="n"/>
      <c r="O174" s="10" t="n"/>
      <c r="P174" s="14">
        <f>IF(M174="","",IF(ISNUMBER(M174),IF(M174&lt;=0,"CHYBA",""),"CHYBA"))</f>
        <v/>
      </c>
      <c r="Q174" s="14">
        <f>IF(OR(V174=0,B174="",K174=""),"",IFERROR(IF(X174=0,IF(AND(COUNTIFS('Vozidlá'!$A$6:$A$6,B174&amp;"",'Vozidlá'!$L$6:$L$6,"&lt;&gt;")=1,ROUND(K174,1)=ROUND(INDEX('Vozidlá'!$L$6:$L$6,MATCH(B174,'Vozidlá'!$A$6:$A$6,0)),1)),"","CHYBA"),IF(AND(INDEX($L$1:$L$1505,X174)&lt;&gt;"",ROUND(K174,1)=ROUND(INDEX($L$1:$L$1505,X174),1)),"","CHYBA")),"CHYBA"))</f>
        <v/>
      </c>
      <c r="R174" s="14">
        <f>IF(V174=0,"",IF(OR(NOT(ISNUMBER(A174)),B174="",C174="",NOT(ISNUMBER(D174)),NOT(ISNUMBER(E174)),NOT(ISNUMBER(F174)),NOT(ISNUMBER(G174)),I174="",J174="",NOT(ISNUMBER(K174)),NOT(ISNUMBER(L174)),AND(N174&lt;&gt;"Podnikateľská",N174&lt;&gt;"Súkromná"),AND(N174="Podnikateľská",H174=""),COUNTIFS('Vodiči'!$C$6:$C$8,C174&amp;"")&lt;&gt;1,COUNTIFS('Vozidlá'!$A$6:$A$6,B174&amp;"",'Vozidlá'!$B$6:$B$6,"&lt;&gt;")&lt;&gt;1,COUNTIFS('Vozidlá'!$A$6:$A$6,B174&amp;"",'Vozidlá'!$C$6:$C$6,"&lt;&gt;")&lt;&gt;1,COUNTIFS('Vozidlá'!$A$6:$A$6,B174&amp;"",'Vozidlá'!$D$6:$D$6,"&lt;&gt;")&lt;&gt;1,COUNTIFS('Vozidlá'!$A$6:$A$6,B174&amp;"",'Vozidlá'!$E$6:$E$6,"&lt;&gt;")&lt;&gt;1,COUNTIFS('Vozidlá'!$A$6:$A$6,B174&amp;"",'Vozidlá'!$K$6:$K$6,"&lt;&gt;")&lt;&gt;1,COUNTIFS('Vozidlá'!$A$6:$A$6,B174&amp;"",'Vozidlá'!$L$6:$L$6,"&lt;&gt;")&lt;&gt;1),"CHYBA",""))</f>
        <v/>
      </c>
      <c r="S174" s="14">
        <f>IF(V174=0,"",IF(N174="Podnikateľská",IF(H174="","",IF(OR(LEN(TRIM(SUBSTITUTE(SUBSTITUTE(H174,".",""),",","")))&lt;12,ISNUMBER(MATCH(TRIM(SUBSTITUTE(SUBSTITUTE(H174,".",""),",","")),'Zoznamy'!$G$2:$G$41,0))),"PREVERIŤ","")),IF(AND(N174="Súkromná",IFERROR(INDEX('Vozidlá'!$O$6:$O$6,MATCH(B174,'Vozidlá'!$A$6:$A$6,0))="áno",FALSE)),"PREVERIŤ","")))</f>
        <v/>
      </c>
      <c r="T174" s="14">
        <f>IF(OR(D174="",E174="",F174="",G174=""),"",IFERROR(IF(OR(F174+G174&lt;D174+E174,D174&lt;DATE(2027,1,1),D174&gt;=DATE(2028,1,1)),"CHYBA",""),"CHYBA"))</f>
        <v/>
      </c>
      <c r="U174" s="14">
        <f>IF(OR(V174=0,A174=""),"",IF(COUNTIFS($A$6:$A$1505,A174&amp;"",$B$6:$B$1505,B174&amp;"")&gt;1,"CHYBA",IF(X174="","",IF(X174=0,"",IFERROR(IF(INDEX($A$1:$A$1505,X174)="","",IF(A174=INDEX($A$1:$A$1505,X174)+1,"","PREVERIŤ")),"PREVERIŤ")))))</f>
        <v/>
      </c>
      <c r="V174" s="14">
        <f>IF(OR(A174&lt;&gt;"",B174&lt;&gt;"",C174&lt;&gt;"",D174&lt;&gt;"",E174&lt;&gt;"",F174&lt;&gt;"",G174&lt;&gt;"",H174&lt;&gt;"",I174&lt;&gt;"",J174&lt;&gt;"",K174&lt;&gt;"",L174&lt;&gt;"",N174&lt;&gt;"",O174&lt;&gt;""),1,0)</f>
        <v/>
      </c>
      <c r="W174" s="14">
        <f>IF(OR(V174=0,B174=""),"",COUNTIFS($B$6:B174,B174&amp;""))</f>
        <v/>
      </c>
      <c r="X174" s="14">
        <f>IF(OR(V174=0,B174=""),"",IF(W174=1,0,SUMIFS($Y$5:Y173,$B$5:B173,B174&amp;"",$W$5:W173,W174-1)))</f>
        <v/>
      </c>
      <c r="Y174" s="14">
        <f>IF(V174=0,"",ROW($A174))</f>
        <v/>
      </c>
    </row>
    <row r="175">
      <c r="A175" s="10" t="n"/>
      <c r="B175" s="10" t="n"/>
      <c r="C175" s="10" t="n"/>
      <c r="D175" s="12" t="n"/>
      <c r="E175" s="18" t="n"/>
      <c r="F175" s="12" t="n"/>
      <c r="G175" s="18" t="n"/>
      <c r="H175" s="10" t="n"/>
      <c r="I175" s="10" t="n"/>
      <c r="J175" s="10" t="n"/>
      <c r="K175" s="13" t="n"/>
      <c r="L175" s="13" t="n"/>
      <c r="M175" s="19">
        <f>IF(OR(K175="",L175=""),"",IF(AND(ISNUMBER(K175),ISNUMBER(L175)),L175-K175,"CHYBA"))</f>
        <v/>
      </c>
      <c r="N175" s="10" t="n"/>
      <c r="O175" s="10" t="n"/>
      <c r="P175" s="14">
        <f>IF(M175="","",IF(ISNUMBER(M175),IF(M175&lt;=0,"CHYBA",""),"CHYBA"))</f>
        <v/>
      </c>
      <c r="Q175" s="14">
        <f>IF(OR(V175=0,B175="",K175=""),"",IFERROR(IF(X175=0,IF(AND(COUNTIFS('Vozidlá'!$A$6:$A$6,B175&amp;"",'Vozidlá'!$L$6:$L$6,"&lt;&gt;")=1,ROUND(K175,1)=ROUND(INDEX('Vozidlá'!$L$6:$L$6,MATCH(B175,'Vozidlá'!$A$6:$A$6,0)),1)),"","CHYBA"),IF(AND(INDEX($L$1:$L$1505,X175)&lt;&gt;"",ROUND(K175,1)=ROUND(INDEX($L$1:$L$1505,X175),1)),"","CHYBA")),"CHYBA"))</f>
        <v/>
      </c>
      <c r="R175" s="14">
        <f>IF(V175=0,"",IF(OR(NOT(ISNUMBER(A175)),B175="",C175="",NOT(ISNUMBER(D175)),NOT(ISNUMBER(E175)),NOT(ISNUMBER(F175)),NOT(ISNUMBER(G175)),I175="",J175="",NOT(ISNUMBER(K175)),NOT(ISNUMBER(L175)),AND(N175&lt;&gt;"Podnikateľská",N175&lt;&gt;"Súkromná"),AND(N175="Podnikateľská",H175=""),COUNTIFS('Vodiči'!$C$6:$C$8,C175&amp;"")&lt;&gt;1,COUNTIFS('Vozidlá'!$A$6:$A$6,B175&amp;"",'Vozidlá'!$B$6:$B$6,"&lt;&gt;")&lt;&gt;1,COUNTIFS('Vozidlá'!$A$6:$A$6,B175&amp;"",'Vozidlá'!$C$6:$C$6,"&lt;&gt;")&lt;&gt;1,COUNTIFS('Vozidlá'!$A$6:$A$6,B175&amp;"",'Vozidlá'!$D$6:$D$6,"&lt;&gt;")&lt;&gt;1,COUNTIFS('Vozidlá'!$A$6:$A$6,B175&amp;"",'Vozidlá'!$E$6:$E$6,"&lt;&gt;")&lt;&gt;1,COUNTIFS('Vozidlá'!$A$6:$A$6,B175&amp;"",'Vozidlá'!$K$6:$K$6,"&lt;&gt;")&lt;&gt;1,COUNTIFS('Vozidlá'!$A$6:$A$6,B175&amp;"",'Vozidlá'!$L$6:$L$6,"&lt;&gt;")&lt;&gt;1),"CHYBA",""))</f>
        <v/>
      </c>
      <c r="S175" s="14">
        <f>IF(V175=0,"",IF(N175="Podnikateľská",IF(H175="","",IF(OR(LEN(TRIM(SUBSTITUTE(SUBSTITUTE(H175,".",""),",","")))&lt;12,ISNUMBER(MATCH(TRIM(SUBSTITUTE(SUBSTITUTE(H175,".",""),",","")),'Zoznamy'!$G$2:$G$41,0))),"PREVERIŤ","")),IF(AND(N175="Súkromná",IFERROR(INDEX('Vozidlá'!$O$6:$O$6,MATCH(B175,'Vozidlá'!$A$6:$A$6,0))="áno",FALSE)),"PREVERIŤ","")))</f>
        <v/>
      </c>
      <c r="T175" s="14">
        <f>IF(OR(D175="",E175="",F175="",G175=""),"",IFERROR(IF(OR(F175+G175&lt;D175+E175,D175&lt;DATE(2027,1,1),D175&gt;=DATE(2028,1,1)),"CHYBA",""),"CHYBA"))</f>
        <v/>
      </c>
      <c r="U175" s="14">
        <f>IF(OR(V175=0,A175=""),"",IF(COUNTIFS($A$6:$A$1505,A175&amp;"",$B$6:$B$1505,B175&amp;"")&gt;1,"CHYBA",IF(X175="","",IF(X175=0,"",IFERROR(IF(INDEX($A$1:$A$1505,X175)="","",IF(A175=INDEX($A$1:$A$1505,X175)+1,"","PREVERIŤ")),"PREVERIŤ")))))</f>
        <v/>
      </c>
      <c r="V175" s="14">
        <f>IF(OR(A175&lt;&gt;"",B175&lt;&gt;"",C175&lt;&gt;"",D175&lt;&gt;"",E175&lt;&gt;"",F175&lt;&gt;"",G175&lt;&gt;"",H175&lt;&gt;"",I175&lt;&gt;"",J175&lt;&gt;"",K175&lt;&gt;"",L175&lt;&gt;"",N175&lt;&gt;"",O175&lt;&gt;""),1,0)</f>
        <v/>
      </c>
      <c r="W175" s="14">
        <f>IF(OR(V175=0,B175=""),"",COUNTIFS($B$6:B175,B175&amp;""))</f>
        <v/>
      </c>
      <c r="X175" s="14">
        <f>IF(OR(V175=0,B175=""),"",IF(W175=1,0,SUMIFS($Y$5:Y174,$B$5:B174,B175&amp;"",$W$5:W174,W175-1)))</f>
        <v/>
      </c>
      <c r="Y175" s="14">
        <f>IF(V175=0,"",ROW($A175))</f>
        <v/>
      </c>
    </row>
    <row r="176">
      <c r="A176" s="10" t="n"/>
      <c r="B176" s="10" t="n"/>
      <c r="C176" s="10" t="n"/>
      <c r="D176" s="12" t="n"/>
      <c r="E176" s="18" t="n"/>
      <c r="F176" s="12" t="n"/>
      <c r="G176" s="18" t="n"/>
      <c r="H176" s="10" t="n"/>
      <c r="I176" s="10" t="n"/>
      <c r="J176" s="10" t="n"/>
      <c r="K176" s="13" t="n"/>
      <c r="L176" s="13" t="n"/>
      <c r="M176" s="19">
        <f>IF(OR(K176="",L176=""),"",IF(AND(ISNUMBER(K176),ISNUMBER(L176)),L176-K176,"CHYBA"))</f>
        <v/>
      </c>
      <c r="N176" s="10" t="n"/>
      <c r="O176" s="10" t="n"/>
      <c r="P176" s="14">
        <f>IF(M176="","",IF(ISNUMBER(M176),IF(M176&lt;=0,"CHYBA",""),"CHYBA"))</f>
        <v/>
      </c>
      <c r="Q176" s="14">
        <f>IF(OR(V176=0,B176="",K176=""),"",IFERROR(IF(X176=0,IF(AND(COUNTIFS('Vozidlá'!$A$6:$A$6,B176&amp;"",'Vozidlá'!$L$6:$L$6,"&lt;&gt;")=1,ROUND(K176,1)=ROUND(INDEX('Vozidlá'!$L$6:$L$6,MATCH(B176,'Vozidlá'!$A$6:$A$6,0)),1)),"","CHYBA"),IF(AND(INDEX($L$1:$L$1505,X176)&lt;&gt;"",ROUND(K176,1)=ROUND(INDEX($L$1:$L$1505,X176),1)),"","CHYBA")),"CHYBA"))</f>
        <v/>
      </c>
      <c r="R176" s="14">
        <f>IF(V176=0,"",IF(OR(NOT(ISNUMBER(A176)),B176="",C176="",NOT(ISNUMBER(D176)),NOT(ISNUMBER(E176)),NOT(ISNUMBER(F176)),NOT(ISNUMBER(G176)),I176="",J176="",NOT(ISNUMBER(K176)),NOT(ISNUMBER(L176)),AND(N176&lt;&gt;"Podnikateľská",N176&lt;&gt;"Súkromná"),AND(N176="Podnikateľská",H176=""),COUNTIFS('Vodiči'!$C$6:$C$8,C176&amp;"")&lt;&gt;1,COUNTIFS('Vozidlá'!$A$6:$A$6,B176&amp;"",'Vozidlá'!$B$6:$B$6,"&lt;&gt;")&lt;&gt;1,COUNTIFS('Vozidlá'!$A$6:$A$6,B176&amp;"",'Vozidlá'!$C$6:$C$6,"&lt;&gt;")&lt;&gt;1,COUNTIFS('Vozidlá'!$A$6:$A$6,B176&amp;"",'Vozidlá'!$D$6:$D$6,"&lt;&gt;")&lt;&gt;1,COUNTIFS('Vozidlá'!$A$6:$A$6,B176&amp;"",'Vozidlá'!$E$6:$E$6,"&lt;&gt;")&lt;&gt;1,COUNTIFS('Vozidlá'!$A$6:$A$6,B176&amp;"",'Vozidlá'!$K$6:$K$6,"&lt;&gt;")&lt;&gt;1,COUNTIFS('Vozidlá'!$A$6:$A$6,B176&amp;"",'Vozidlá'!$L$6:$L$6,"&lt;&gt;")&lt;&gt;1),"CHYBA",""))</f>
        <v/>
      </c>
      <c r="S176" s="14">
        <f>IF(V176=0,"",IF(N176="Podnikateľská",IF(H176="","",IF(OR(LEN(TRIM(SUBSTITUTE(SUBSTITUTE(H176,".",""),",","")))&lt;12,ISNUMBER(MATCH(TRIM(SUBSTITUTE(SUBSTITUTE(H176,".",""),",","")),'Zoznamy'!$G$2:$G$41,0))),"PREVERIŤ","")),IF(AND(N176="Súkromná",IFERROR(INDEX('Vozidlá'!$O$6:$O$6,MATCH(B176,'Vozidlá'!$A$6:$A$6,0))="áno",FALSE)),"PREVERIŤ","")))</f>
        <v/>
      </c>
      <c r="T176" s="14">
        <f>IF(OR(D176="",E176="",F176="",G176=""),"",IFERROR(IF(OR(F176+G176&lt;D176+E176,D176&lt;DATE(2027,1,1),D176&gt;=DATE(2028,1,1)),"CHYBA",""),"CHYBA"))</f>
        <v/>
      </c>
      <c r="U176" s="14">
        <f>IF(OR(V176=0,A176=""),"",IF(COUNTIFS($A$6:$A$1505,A176&amp;"",$B$6:$B$1505,B176&amp;"")&gt;1,"CHYBA",IF(X176="","",IF(X176=0,"",IFERROR(IF(INDEX($A$1:$A$1505,X176)="","",IF(A176=INDEX($A$1:$A$1505,X176)+1,"","PREVERIŤ")),"PREVERIŤ")))))</f>
        <v/>
      </c>
      <c r="V176" s="14">
        <f>IF(OR(A176&lt;&gt;"",B176&lt;&gt;"",C176&lt;&gt;"",D176&lt;&gt;"",E176&lt;&gt;"",F176&lt;&gt;"",G176&lt;&gt;"",H176&lt;&gt;"",I176&lt;&gt;"",J176&lt;&gt;"",K176&lt;&gt;"",L176&lt;&gt;"",N176&lt;&gt;"",O176&lt;&gt;""),1,0)</f>
        <v/>
      </c>
      <c r="W176" s="14">
        <f>IF(OR(V176=0,B176=""),"",COUNTIFS($B$6:B176,B176&amp;""))</f>
        <v/>
      </c>
      <c r="X176" s="14">
        <f>IF(OR(V176=0,B176=""),"",IF(W176=1,0,SUMIFS($Y$5:Y175,$B$5:B175,B176&amp;"",$W$5:W175,W176-1)))</f>
        <v/>
      </c>
      <c r="Y176" s="14">
        <f>IF(V176=0,"",ROW($A176))</f>
        <v/>
      </c>
    </row>
    <row r="177">
      <c r="A177" s="10" t="n"/>
      <c r="B177" s="10" t="n"/>
      <c r="C177" s="10" t="n"/>
      <c r="D177" s="12" t="n"/>
      <c r="E177" s="18" t="n"/>
      <c r="F177" s="12" t="n"/>
      <c r="G177" s="18" t="n"/>
      <c r="H177" s="10" t="n"/>
      <c r="I177" s="10" t="n"/>
      <c r="J177" s="10" t="n"/>
      <c r="K177" s="13" t="n"/>
      <c r="L177" s="13" t="n"/>
      <c r="M177" s="19">
        <f>IF(OR(K177="",L177=""),"",IF(AND(ISNUMBER(K177),ISNUMBER(L177)),L177-K177,"CHYBA"))</f>
        <v/>
      </c>
      <c r="N177" s="10" t="n"/>
      <c r="O177" s="10" t="n"/>
      <c r="P177" s="14">
        <f>IF(M177="","",IF(ISNUMBER(M177),IF(M177&lt;=0,"CHYBA",""),"CHYBA"))</f>
        <v/>
      </c>
      <c r="Q177" s="14">
        <f>IF(OR(V177=0,B177="",K177=""),"",IFERROR(IF(X177=0,IF(AND(COUNTIFS('Vozidlá'!$A$6:$A$6,B177&amp;"",'Vozidlá'!$L$6:$L$6,"&lt;&gt;")=1,ROUND(K177,1)=ROUND(INDEX('Vozidlá'!$L$6:$L$6,MATCH(B177,'Vozidlá'!$A$6:$A$6,0)),1)),"","CHYBA"),IF(AND(INDEX($L$1:$L$1505,X177)&lt;&gt;"",ROUND(K177,1)=ROUND(INDEX($L$1:$L$1505,X177),1)),"","CHYBA")),"CHYBA"))</f>
        <v/>
      </c>
      <c r="R177" s="14">
        <f>IF(V177=0,"",IF(OR(NOT(ISNUMBER(A177)),B177="",C177="",NOT(ISNUMBER(D177)),NOT(ISNUMBER(E177)),NOT(ISNUMBER(F177)),NOT(ISNUMBER(G177)),I177="",J177="",NOT(ISNUMBER(K177)),NOT(ISNUMBER(L177)),AND(N177&lt;&gt;"Podnikateľská",N177&lt;&gt;"Súkromná"),AND(N177="Podnikateľská",H177=""),COUNTIFS('Vodiči'!$C$6:$C$8,C177&amp;"")&lt;&gt;1,COUNTIFS('Vozidlá'!$A$6:$A$6,B177&amp;"",'Vozidlá'!$B$6:$B$6,"&lt;&gt;")&lt;&gt;1,COUNTIFS('Vozidlá'!$A$6:$A$6,B177&amp;"",'Vozidlá'!$C$6:$C$6,"&lt;&gt;")&lt;&gt;1,COUNTIFS('Vozidlá'!$A$6:$A$6,B177&amp;"",'Vozidlá'!$D$6:$D$6,"&lt;&gt;")&lt;&gt;1,COUNTIFS('Vozidlá'!$A$6:$A$6,B177&amp;"",'Vozidlá'!$E$6:$E$6,"&lt;&gt;")&lt;&gt;1,COUNTIFS('Vozidlá'!$A$6:$A$6,B177&amp;"",'Vozidlá'!$K$6:$K$6,"&lt;&gt;")&lt;&gt;1,COUNTIFS('Vozidlá'!$A$6:$A$6,B177&amp;"",'Vozidlá'!$L$6:$L$6,"&lt;&gt;")&lt;&gt;1),"CHYBA",""))</f>
        <v/>
      </c>
      <c r="S177" s="14">
        <f>IF(V177=0,"",IF(N177="Podnikateľská",IF(H177="","",IF(OR(LEN(TRIM(SUBSTITUTE(SUBSTITUTE(H177,".",""),",","")))&lt;12,ISNUMBER(MATCH(TRIM(SUBSTITUTE(SUBSTITUTE(H177,".",""),",","")),'Zoznamy'!$G$2:$G$41,0))),"PREVERIŤ","")),IF(AND(N177="Súkromná",IFERROR(INDEX('Vozidlá'!$O$6:$O$6,MATCH(B177,'Vozidlá'!$A$6:$A$6,0))="áno",FALSE)),"PREVERIŤ","")))</f>
        <v/>
      </c>
      <c r="T177" s="14">
        <f>IF(OR(D177="",E177="",F177="",G177=""),"",IFERROR(IF(OR(F177+G177&lt;D177+E177,D177&lt;DATE(2027,1,1),D177&gt;=DATE(2028,1,1)),"CHYBA",""),"CHYBA"))</f>
        <v/>
      </c>
      <c r="U177" s="14">
        <f>IF(OR(V177=0,A177=""),"",IF(COUNTIFS($A$6:$A$1505,A177&amp;"",$B$6:$B$1505,B177&amp;"")&gt;1,"CHYBA",IF(X177="","",IF(X177=0,"",IFERROR(IF(INDEX($A$1:$A$1505,X177)="","",IF(A177=INDEX($A$1:$A$1505,X177)+1,"","PREVERIŤ")),"PREVERIŤ")))))</f>
        <v/>
      </c>
      <c r="V177" s="14">
        <f>IF(OR(A177&lt;&gt;"",B177&lt;&gt;"",C177&lt;&gt;"",D177&lt;&gt;"",E177&lt;&gt;"",F177&lt;&gt;"",G177&lt;&gt;"",H177&lt;&gt;"",I177&lt;&gt;"",J177&lt;&gt;"",K177&lt;&gt;"",L177&lt;&gt;"",N177&lt;&gt;"",O177&lt;&gt;""),1,0)</f>
        <v/>
      </c>
      <c r="W177" s="14">
        <f>IF(OR(V177=0,B177=""),"",COUNTIFS($B$6:B177,B177&amp;""))</f>
        <v/>
      </c>
      <c r="X177" s="14">
        <f>IF(OR(V177=0,B177=""),"",IF(W177=1,0,SUMIFS($Y$5:Y176,$B$5:B176,B177&amp;"",$W$5:W176,W177-1)))</f>
        <v/>
      </c>
      <c r="Y177" s="14">
        <f>IF(V177=0,"",ROW($A177))</f>
        <v/>
      </c>
    </row>
    <row r="178">
      <c r="A178" s="10" t="n"/>
      <c r="B178" s="10" t="n"/>
      <c r="C178" s="10" t="n"/>
      <c r="D178" s="12" t="n"/>
      <c r="E178" s="18" t="n"/>
      <c r="F178" s="12" t="n"/>
      <c r="G178" s="18" t="n"/>
      <c r="H178" s="10" t="n"/>
      <c r="I178" s="10" t="n"/>
      <c r="J178" s="10" t="n"/>
      <c r="K178" s="13" t="n"/>
      <c r="L178" s="13" t="n"/>
      <c r="M178" s="19">
        <f>IF(OR(K178="",L178=""),"",IF(AND(ISNUMBER(K178),ISNUMBER(L178)),L178-K178,"CHYBA"))</f>
        <v/>
      </c>
      <c r="N178" s="10" t="n"/>
      <c r="O178" s="10" t="n"/>
      <c r="P178" s="14">
        <f>IF(M178="","",IF(ISNUMBER(M178),IF(M178&lt;=0,"CHYBA",""),"CHYBA"))</f>
        <v/>
      </c>
      <c r="Q178" s="14">
        <f>IF(OR(V178=0,B178="",K178=""),"",IFERROR(IF(X178=0,IF(AND(COUNTIFS('Vozidlá'!$A$6:$A$6,B178&amp;"",'Vozidlá'!$L$6:$L$6,"&lt;&gt;")=1,ROUND(K178,1)=ROUND(INDEX('Vozidlá'!$L$6:$L$6,MATCH(B178,'Vozidlá'!$A$6:$A$6,0)),1)),"","CHYBA"),IF(AND(INDEX($L$1:$L$1505,X178)&lt;&gt;"",ROUND(K178,1)=ROUND(INDEX($L$1:$L$1505,X178),1)),"","CHYBA")),"CHYBA"))</f>
        <v/>
      </c>
      <c r="R178" s="14">
        <f>IF(V178=0,"",IF(OR(NOT(ISNUMBER(A178)),B178="",C178="",NOT(ISNUMBER(D178)),NOT(ISNUMBER(E178)),NOT(ISNUMBER(F178)),NOT(ISNUMBER(G178)),I178="",J178="",NOT(ISNUMBER(K178)),NOT(ISNUMBER(L178)),AND(N178&lt;&gt;"Podnikateľská",N178&lt;&gt;"Súkromná"),AND(N178="Podnikateľská",H178=""),COUNTIFS('Vodiči'!$C$6:$C$8,C178&amp;"")&lt;&gt;1,COUNTIFS('Vozidlá'!$A$6:$A$6,B178&amp;"",'Vozidlá'!$B$6:$B$6,"&lt;&gt;")&lt;&gt;1,COUNTIFS('Vozidlá'!$A$6:$A$6,B178&amp;"",'Vozidlá'!$C$6:$C$6,"&lt;&gt;")&lt;&gt;1,COUNTIFS('Vozidlá'!$A$6:$A$6,B178&amp;"",'Vozidlá'!$D$6:$D$6,"&lt;&gt;")&lt;&gt;1,COUNTIFS('Vozidlá'!$A$6:$A$6,B178&amp;"",'Vozidlá'!$E$6:$E$6,"&lt;&gt;")&lt;&gt;1,COUNTIFS('Vozidlá'!$A$6:$A$6,B178&amp;"",'Vozidlá'!$K$6:$K$6,"&lt;&gt;")&lt;&gt;1,COUNTIFS('Vozidlá'!$A$6:$A$6,B178&amp;"",'Vozidlá'!$L$6:$L$6,"&lt;&gt;")&lt;&gt;1),"CHYBA",""))</f>
        <v/>
      </c>
      <c r="S178" s="14">
        <f>IF(V178=0,"",IF(N178="Podnikateľská",IF(H178="","",IF(OR(LEN(TRIM(SUBSTITUTE(SUBSTITUTE(H178,".",""),",","")))&lt;12,ISNUMBER(MATCH(TRIM(SUBSTITUTE(SUBSTITUTE(H178,".",""),",","")),'Zoznamy'!$G$2:$G$41,0))),"PREVERIŤ","")),IF(AND(N178="Súkromná",IFERROR(INDEX('Vozidlá'!$O$6:$O$6,MATCH(B178,'Vozidlá'!$A$6:$A$6,0))="áno",FALSE)),"PREVERIŤ","")))</f>
        <v/>
      </c>
      <c r="T178" s="14">
        <f>IF(OR(D178="",E178="",F178="",G178=""),"",IFERROR(IF(OR(F178+G178&lt;D178+E178,D178&lt;DATE(2027,1,1),D178&gt;=DATE(2028,1,1)),"CHYBA",""),"CHYBA"))</f>
        <v/>
      </c>
      <c r="U178" s="14">
        <f>IF(OR(V178=0,A178=""),"",IF(COUNTIFS($A$6:$A$1505,A178&amp;"",$B$6:$B$1505,B178&amp;"")&gt;1,"CHYBA",IF(X178="","",IF(X178=0,"",IFERROR(IF(INDEX($A$1:$A$1505,X178)="","",IF(A178=INDEX($A$1:$A$1505,X178)+1,"","PREVERIŤ")),"PREVERIŤ")))))</f>
        <v/>
      </c>
      <c r="V178" s="14">
        <f>IF(OR(A178&lt;&gt;"",B178&lt;&gt;"",C178&lt;&gt;"",D178&lt;&gt;"",E178&lt;&gt;"",F178&lt;&gt;"",G178&lt;&gt;"",H178&lt;&gt;"",I178&lt;&gt;"",J178&lt;&gt;"",K178&lt;&gt;"",L178&lt;&gt;"",N178&lt;&gt;"",O178&lt;&gt;""),1,0)</f>
        <v/>
      </c>
      <c r="W178" s="14">
        <f>IF(OR(V178=0,B178=""),"",COUNTIFS($B$6:B178,B178&amp;""))</f>
        <v/>
      </c>
      <c r="X178" s="14">
        <f>IF(OR(V178=0,B178=""),"",IF(W178=1,0,SUMIFS($Y$5:Y177,$B$5:B177,B178&amp;"",$W$5:W177,W178-1)))</f>
        <v/>
      </c>
      <c r="Y178" s="14">
        <f>IF(V178=0,"",ROW($A178))</f>
        <v/>
      </c>
    </row>
    <row r="179">
      <c r="A179" s="10" t="n"/>
      <c r="B179" s="10" t="n"/>
      <c r="C179" s="10" t="n"/>
      <c r="D179" s="12" t="n"/>
      <c r="E179" s="18" t="n"/>
      <c r="F179" s="12" t="n"/>
      <c r="G179" s="18" t="n"/>
      <c r="H179" s="10" t="n"/>
      <c r="I179" s="10" t="n"/>
      <c r="J179" s="10" t="n"/>
      <c r="K179" s="13" t="n"/>
      <c r="L179" s="13" t="n"/>
      <c r="M179" s="19">
        <f>IF(OR(K179="",L179=""),"",IF(AND(ISNUMBER(K179),ISNUMBER(L179)),L179-K179,"CHYBA"))</f>
        <v/>
      </c>
      <c r="N179" s="10" t="n"/>
      <c r="O179" s="10" t="n"/>
      <c r="P179" s="14">
        <f>IF(M179="","",IF(ISNUMBER(M179),IF(M179&lt;=0,"CHYBA",""),"CHYBA"))</f>
        <v/>
      </c>
      <c r="Q179" s="14">
        <f>IF(OR(V179=0,B179="",K179=""),"",IFERROR(IF(X179=0,IF(AND(COUNTIFS('Vozidlá'!$A$6:$A$6,B179&amp;"",'Vozidlá'!$L$6:$L$6,"&lt;&gt;")=1,ROUND(K179,1)=ROUND(INDEX('Vozidlá'!$L$6:$L$6,MATCH(B179,'Vozidlá'!$A$6:$A$6,0)),1)),"","CHYBA"),IF(AND(INDEX($L$1:$L$1505,X179)&lt;&gt;"",ROUND(K179,1)=ROUND(INDEX($L$1:$L$1505,X179),1)),"","CHYBA")),"CHYBA"))</f>
        <v/>
      </c>
      <c r="R179" s="14">
        <f>IF(V179=0,"",IF(OR(NOT(ISNUMBER(A179)),B179="",C179="",NOT(ISNUMBER(D179)),NOT(ISNUMBER(E179)),NOT(ISNUMBER(F179)),NOT(ISNUMBER(G179)),I179="",J179="",NOT(ISNUMBER(K179)),NOT(ISNUMBER(L179)),AND(N179&lt;&gt;"Podnikateľská",N179&lt;&gt;"Súkromná"),AND(N179="Podnikateľská",H179=""),COUNTIFS('Vodiči'!$C$6:$C$8,C179&amp;"")&lt;&gt;1,COUNTIFS('Vozidlá'!$A$6:$A$6,B179&amp;"",'Vozidlá'!$B$6:$B$6,"&lt;&gt;")&lt;&gt;1,COUNTIFS('Vozidlá'!$A$6:$A$6,B179&amp;"",'Vozidlá'!$C$6:$C$6,"&lt;&gt;")&lt;&gt;1,COUNTIFS('Vozidlá'!$A$6:$A$6,B179&amp;"",'Vozidlá'!$D$6:$D$6,"&lt;&gt;")&lt;&gt;1,COUNTIFS('Vozidlá'!$A$6:$A$6,B179&amp;"",'Vozidlá'!$E$6:$E$6,"&lt;&gt;")&lt;&gt;1,COUNTIFS('Vozidlá'!$A$6:$A$6,B179&amp;"",'Vozidlá'!$K$6:$K$6,"&lt;&gt;")&lt;&gt;1,COUNTIFS('Vozidlá'!$A$6:$A$6,B179&amp;"",'Vozidlá'!$L$6:$L$6,"&lt;&gt;")&lt;&gt;1),"CHYBA",""))</f>
        <v/>
      </c>
      <c r="S179" s="14">
        <f>IF(V179=0,"",IF(N179="Podnikateľská",IF(H179="","",IF(OR(LEN(TRIM(SUBSTITUTE(SUBSTITUTE(H179,".",""),",","")))&lt;12,ISNUMBER(MATCH(TRIM(SUBSTITUTE(SUBSTITUTE(H179,".",""),",","")),'Zoznamy'!$G$2:$G$41,0))),"PREVERIŤ","")),IF(AND(N179="Súkromná",IFERROR(INDEX('Vozidlá'!$O$6:$O$6,MATCH(B179,'Vozidlá'!$A$6:$A$6,0))="áno",FALSE)),"PREVERIŤ","")))</f>
        <v/>
      </c>
      <c r="T179" s="14">
        <f>IF(OR(D179="",E179="",F179="",G179=""),"",IFERROR(IF(OR(F179+G179&lt;D179+E179,D179&lt;DATE(2027,1,1),D179&gt;=DATE(2028,1,1)),"CHYBA",""),"CHYBA"))</f>
        <v/>
      </c>
      <c r="U179" s="14">
        <f>IF(OR(V179=0,A179=""),"",IF(COUNTIFS($A$6:$A$1505,A179&amp;"",$B$6:$B$1505,B179&amp;"")&gt;1,"CHYBA",IF(X179="","",IF(X179=0,"",IFERROR(IF(INDEX($A$1:$A$1505,X179)="","",IF(A179=INDEX($A$1:$A$1505,X179)+1,"","PREVERIŤ")),"PREVERIŤ")))))</f>
        <v/>
      </c>
      <c r="V179" s="14">
        <f>IF(OR(A179&lt;&gt;"",B179&lt;&gt;"",C179&lt;&gt;"",D179&lt;&gt;"",E179&lt;&gt;"",F179&lt;&gt;"",G179&lt;&gt;"",H179&lt;&gt;"",I179&lt;&gt;"",J179&lt;&gt;"",K179&lt;&gt;"",L179&lt;&gt;"",N179&lt;&gt;"",O179&lt;&gt;""),1,0)</f>
        <v/>
      </c>
      <c r="W179" s="14">
        <f>IF(OR(V179=0,B179=""),"",COUNTIFS($B$6:B179,B179&amp;""))</f>
        <v/>
      </c>
      <c r="X179" s="14">
        <f>IF(OR(V179=0,B179=""),"",IF(W179=1,0,SUMIFS($Y$5:Y178,$B$5:B178,B179&amp;"",$W$5:W178,W179-1)))</f>
        <v/>
      </c>
      <c r="Y179" s="14">
        <f>IF(V179=0,"",ROW($A179))</f>
        <v/>
      </c>
    </row>
    <row r="180">
      <c r="A180" s="10" t="n"/>
      <c r="B180" s="10" t="n"/>
      <c r="C180" s="10" t="n"/>
      <c r="D180" s="12" t="n"/>
      <c r="E180" s="18" t="n"/>
      <c r="F180" s="12" t="n"/>
      <c r="G180" s="18" t="n"/>
      <c r="H180" s="10" t="n"/>
      <c r="I180" s="10" t="n"/>
      <c r="J180" s="10" t="n"/>
      <c r="K180" s="13" t="n"/>
      <c r="L180" s="13" t="n"/>
      <c r="M180" s="19">
        <f>IF(OR(K180="",L180=""),"",IF(AND(ISNUMBER(K180),ISNUMBER(L180)),L180-K180,"CHYBA"))</f>
        <v/>
      </c>
      <c r="N180" s="10" t="n"/>
      <c r="O180" s="10" t="n"/>
      <c r="P180" s="14">
        <f>IF(M180="","",IF(ISNUMBER(M180),IF(M180&lt;=0,"CHYBA",""),"CHYBA"))</f>
        <v/>
      </c>
      <c r="Q180" s="14">
        <f>IF(OR(V180=0,B180="",K180=""),"",IFERROR(IF(X180=0,IF(AND(COUNTIFS('Vozidlá'!$A$6:$A$6,B180&amp;"",'Vozidlá'!$L$6:$L$6,"&lt;&gt;")=1,ROUND(K180,1)=ROUND(INDEX('Vozidlá'!$L$6:$L$6,MATCH(B180,'Vozidlá'!$A$6:$A$6,0)),1)),"","CHYBA"),IF(AND(INDEX($L$1:$L$1505,X180)&lt;&gt;"",ROUND(K180,1)=ROUND(INDEX($L$1:$L$1505,X180),1)),"","CHYBA")),"CHYBA"))</f>
        <v/>
      </c>
      <c r="R180" s="14">
        <f>IF(V180=0,"",IF(OR(NOT(ISNUMBER(A180)),B180="",C180="",NOT(ISNUMBER(D180)),NOT(ISNUMBER(E180)),NOT(ISNUMBER(F180)),NOT(ISNUMBER(G180)),I180="",J180="",NOT(ISNUMBER(K180)),NOT(ISNUMBER(L180)),AND(N180&lt;&gt;"Podnikateľská",N180&lt;&gt;"Súkromná"),AND(N180="Podnikateľská",H180=""),COUNTIFS('Vodiči'!$C$6:$C$8,C180&amp;"")&lt;&gt;1,COUNTIFS('Vozidlá'!$A$6:$A$6,B180&amp;"",'Vozidlá'!$B$6:$B$6,"&lt;&gt;")&lt;&gt;1,COUNTIFS('Vozidlá'!$A$6:$A$6,B180&amp;"",'Vozidlá'!$C$6:$C$6,"&lt;&gt;")&lt;&gt;1,COUNTIFS('Vozidlá'!$A$6:$A$6,B180&amp;"",'Vozidlá'!$D$6:$D$6,"&lt;&gt;")&lt;&gt;1,COUNTIFS('Vozidlá'!$A$6:$A$6,B180&amp;"",'Vozidlá'!$E$6:$E$6,"&lt;&gt;")&lt;&gt;1,COUNTIFS('Vozidlá'!$A$6:$A$6,B180&amp;"",'Vozidlá'!$K$6:$K$6,"&lt;&gt;")&lt;&gt;1,COUNTIFS('Vozidlá'!$A$6:$A$6,B180&amp;"",'Vozidlá'!$L$6:$L$6,"&lt;&gt;")&lt;&gt;1),"CHYBA",""))</f>
        <v/>
      </c>
      <c r="S180" s="14">
        <f>IF(V180=0,"",IF(N180="Podnikateľská",IF(H180="","",IF(OR(LEN(TRIM(SUBSTITUTE(SUBSTITUTE(H180,".",""),",","")))&lt;12,ISNUMBER(MATCH(TRIM(SUBSTITUTE(SUBSTITUTE(H180,".",""),",","")),'Zoznamy'!$G$2:$G$41,0))),"PREVERIŤ","")),IF(AND(N180="Súkromná",IFERROR(INDEX('Vozidlá'!$O$6:$O$6,MATCH(B180,'Vozidlá'!$A$6:$A$6,0))="áno",FALSE)),"PREVERIŤ","")))</f>
        <v/>
      </c>
      <c r="T180" s="14">
        <f>IF(OR(D180="",E180="",F180="",G180=""),"",IFERROR(IF(OR(F180+G180&lt;D180+E180,D180&lt;DATE(2027,1,1),D180&gt;=DATE(2028,1,1)),"CHYBA",""),"CHYBA"))</f>
        <v/>
      </c>
      <c r="U180" s="14">
        <f>IF(OR(V180=0,A180=""),"",IF(COUNTIFS($A$6:$A$1505,A180&amp;"",$B$6:$B$1505,B180&amp;"")&gt;1,"CHYBA",IF(X180="","",IF(X180=0,"",IFERROR(IF(INDEX($A$1:$A$1505,X180)="","",IF(A180=INDEX($A$1:$A$1505,X180)+1,"","PREVERIŤ")),"PREVERIŤ")))))</f>
        <v/>
      </c>
      <c r="V180" s="14">
        <f>IF(OR(A180&lt;&gt;"",B180&lt;&gt;"",C180&lt;&gt;"",D180&lt;&gt;"",E180&lt;&gt;"",F180&lt;&gt;"",G180&lt;&gt;"",H180&lt;&gt;"",I180&lt;&gt;"",J180&lt;&gt;"",K180&lt;&gt;"",L180&lt;&gt;"",N180&lt;&gt;"",O180&lt;&gt;""),1,0)</f>
        <v/>
      </c>
      <c r="W180" s="14">
        <f>IF(OR(V180=0,B180=""),"",COUNTIFS($B$6:B180,B180&amp;""))</f>
        <v/>
      </c>
      <c r="X180" s="14">
        <f>IF(OR(V180=0,B180=""),"",IF(W180=1,0,SUMIFS($Y$5:Y179,$B$5:B179,B180&amp;"",$W$5:W179,W180-1)))</f>
        <v/>
      </c>
      <c r="Y180" s="14">
        <f>IF(V180=0,"",ROW($A180))</f>
        <v/>
      </c>
    </row>
    <row r="181">
      <c r="A181" s="10" t="n"/>
      <c r="B181" s="10" t="n"/>
      <c r="C181" s="10" t="n"/>
      <c r="D181" s="12" t="n"/>
      <c r="E181" s="18" t="n"/>
      <c r="F181" s="12" t="n"/>
      <c r="G181" s="18" t="n"/>
      <c r="H181" s="10" t="n"/>
      <c r="I181" s="10" t="n"/>
      <c r="J181" s="10" t="n"/>
      <c r="K181" s="13" t="n"/>
      <c r="L181" s="13" t="n"/>
      <c r="M181" s="19">
        <f>IF(OR(K181="",L181=""),"",IF(AND(ISNUMBER(K181),ISNUMBER(L181)),L181-K181,"CHYBA"))</f>
        <v/>
      </c>
      <c r="N181" s="10" t="n"/>
      <c r="O181" s="10" t="n"/>
      <c r="P181" s="14">
        <f>IF(M181="","",IF(ISNUMBER(M181),IF(M181&lt;=0,"CHYBA",""),"CHYBA"))</f>
        <v/>
      </c>
      <c r="Q181" s="14">
        <f>IF(OR(V181=0,B181="",K181=""),"",IFERROR(IF(X181=0,IF(AND(COUNTIFS('Vozidlá'!$A$6:$A$6,B181&amp;"",'Vozidlá'!$L$6:$L$6,"&lt;&gt;")=1,ROUND(K181,1)=ROUND(INDEX('Vozidlá'!$L$6:$L$6,MATCH(B181,'Vozidlá'!$A$6:$A$6,0)),1)),"","CHYBA"),IF(AND(INDEX($L$1:$L$1505,X181)&lt;&gt;"",ROUND(K181,1)=ROUND(INDEX($L$1:$L$1505,X181),1)),"","CHYBA")),"CHYBA"))</f>
        <v/>
      </c>
      <c r="R181" s="14">
        <f>IF(V181=0,"",IF(OR(NOT(ISNUMBER(A181)),B181="",C181="",NOT(ISNUMBER(D181)),NOT(ISNUMBER(E181)),NOT(ISNUMBER(F181)),NOT(ISNUMBER(G181)),I181="",J181="",NOT(ISNUMBER(K181)),NOT(ISNUMBER(L181)),AND(N181&lt;&gt;"Podnikateľská",N181&lt;&gt;"Súkromná"),AND(N181="Podnikateľská",H181=""),COUNTIFS('Vodiči'!$C$6:$C$8,C181&amp;"")&lt;&gt;1,COUNTIFS('Vozidlá'!$A$6:$A$6,B181&amp;"",'Vozidlá'!$B$6:$B$6,"&lt;&gt;")&lt;&gt;1,COUNTIFS('Vozidlá'!$A$6:$A$6,B181&amp;"",'Vozidlá'!$C$6:$C$6,"&lt;&gt;")&lt;&gt;1,COUNTIFS('Vozidlá'!$A$6:$A$6,B181&amp;"",'Vozidlá'!$D$6:$D$6,"&lt;&gt;")&lt;&gt;1,COUNTIFS('Vozidlá'!$A$6:$A$6,B181&amp;"",'Vozidlá'!$E$6:$E$6,"&lt;&gt;")&lt;&gt;1,COUNTIFS('Vozidlá'!$A$6:$A$6,B181&amp;"",'Vozidlá'!$K$6:$K$6,"&lt;&gt;")&lt;&gt;1,COUNTIFS('Vozidlá'!$A$6:$A$6,B181&amp;"",'Vozidlá'!$L$6:$L$6,"&lt;&gt;")&lt;&gt;1),"CHYBA",""))</f>
        <v/>
      </c>
      <c r="S181" s="14">
        <f>IF(V181=0,"",IF(N181="Podnikateľská",IF(H181="","",IF(OR(LEN(TRIM(SUBSTITUTE(SUBSTITUTE(H181,".",""),",","")))&lt;12,ISNUMBER(MATCH(TRIM(SUBSTITUTE(SUBSTITUTE(H181,".",""),",","")),'Zoznamy'!$G$2:$G$41,0))),"PREVERIŤ","")),IF(AND(N181="Súkromná",IFERROR(INDEX('Vozidlá'!$O$6:$O$6,MATCH(B181,'Vozidlá'!$A$6:$A$6,0))="áno",FALSE)),"PREVERIŤ","")))</f>
        <v/>
      </c>
      <c r="T181" s="14">
        <f>IF(OR(D181="",E181="",F181="",G181=""),"",IFERROR(IF(OR(F181+G181&lt;D181+E181,D181&lt;DATE(2027,1,1),D181&gt;=DATE(2028,1,1)),"CHYBA",""),"CHYBA"))</f>
        <v/>
      </c>
      <c r="U181" s="14">
        <f>IF(OR(V181=0,A181=""),"",IF(COUNTIFS($A$6:$A$1505,A181&amp;"",$B$6:$B$1505,B181&amp;"")&gt;1,"CHYBA",IF(X181="","",IF(X181=0,"",IFERROR(IF(INDEX($A$1:$A$1505,X181)="","",IF(A181=INDEX($A$1:$A$1505,X181)+1,"","PREVERIŤ")),"PREVERIŤ")))))</f>
        <v/>
      </c>
      <c r="V181" s="14">
        <f>IF(OR(A181&lt;&gt;"",B181&lt;&gt;"",C181&lt;&gt;"",D181&lt;&gt;"",E181&lt;&gt;"",F181&lt;&gt;"",G181&lt;&gt;"",H181&lt;&gt;"",I181&lt;&gt;"",J181&lt;&gt;"",K181&lt;&gt;"",L181&lt;&gt;"",N181&lt;&gt;"",O181&lt;&gt;""),1,0)</f>
        <v/>
      </c>
      <c r="W181" s="14">
        <f>IF(OR(V181=0,B181=""),"",COUNTIFS($B$6:B181,B181&amp;""))</f>
        <v/>
      </c>
      <c r="X181" s="14">
        <f>IF(OR(V181=0,B181=""),"",IF(W181=1,0,SUMIFS($Y$5:Y180,$B$5:B180,B181&amp;"",$W$5:W180,W181-1)))</f>
        <v/>
      </c>
      <c r="Y181" s="14">
        <f>IF(V181=0,"",ROW($A181))</f>
        <v/>
      </c>
    </row>
    <row r="182">
      <c r="A182" s="10" t="n"/>
      <c r="B182" s="10" t="n"/>
      <c r="C182" s="10" t="n"/>
      <c r="D182" s="12" t="n"/>
      <c r="E182" s="18" t="n"/>
      <c r="F182" s="12" t="n"/>
      <c r="G182" s="18" t="n"/>
      <c r="H182" s="10" t="n"/>
      <c r="I182" s="10" t="n"/>
      <c r="J182" s="10" t="n"/>
      <c r="K182" s="13" t="n"/>
      <c r="L182" s="13" t="n"/>
      <c r="M182" s="19">
        <f>IF(OR(K182="",L182=""),"",IF(AND(ISNUMBER(K182),ISNUMBER(L182)),L182-K182,"CHYBA"))</f>
        <v/>
      </c>
      <c r="N182" s="10" t="n"/>
      <c r="O182" s="10" t="n"/>
      <c r="P182" s="14">
        <f>IF(M182="","",IF(ISNUMBER(M182),IF(M182&lt;=0,"CHYBA",""),"CHYBA"))</f>
        <v/>
      </c>
      <c r="Q182" s="14">
        <f>IF(OR(V182=0,B182="",K182=""),"",IFERROR(IF(X182=0,IF(AND(COUNTIFS('Vozidlá'!$A$6:$A$6,B182&amp;"",'Vozidlá'!$L$6:$L$6,"&lt;&gt;")=1,ROUND(K182,1)=ROUND(INDEX('Vozidlá'!$L$6:$L$6,MATCH(B182,'Vozidlá'!$A$6:$A$6,0)),1)),"","CHYBA"),IF(AND(INDEX($L$1:$L$1505,X182)&lt;&gt;"",ROUND(K182,1)=ROUND(INDEX($L$1:$L$1505,X182),1)),"","CHYBA")),"CHYBA"))</f>
        <v/>
      </c>
      <c r="R182" s="14">
        <f>IF(V182=0,"",IF(OR(NOT(ISNUMBER(A182)),B182="",C182="",NOT(ISNUMBER(D182)),NOT(ISNUMBER(E182)),NOT(ISNUMBER(F182)),NOT(ISNUMBER(G182)),I182="",J182="",NOT(ISNUMBER(K182)),NOT(ISNUMBER(L182)),AND(N182&lt;&gt;"Podnikateľská",N182&lt;&gt;"Súkromná"),AND(N182="Podnikateľská",H182=""),COUNTIFS('Vodiči'!$C$6:$C$8,C182&amp;"")&lt;&gt;1,COUNTIFS('Vozidlá'!$A$6:$A$6,B182&amp;"",'Vozidlá'!$B$6:$B$6,"&lt;&gt;")&lt;&gt;1,COUNTIFS('Vozidlá'!$A$6:$A$6,B182&amp;"",'Vozidlá'!$C$6:$C$6,"&lt;&gt;")&lt;&gt;1,COUNTIFS('Vozidlá'!$A$6:$A$6,B182&amp;"",'Vozidlá'!$D$6:$D$6,"&lt;&gt;")&lt;&gt;1,COUNTIFS('Vozidlá'!$A$6:$A$6,B182&amp;"",'Vozidlá'!$E$6:$E$6,"&lt;&gt;")&lt;&gt;1,COUNTIFS('Vozidlá'!$A$6:$A$6,B182&amp;"",'Vozidlá'!$K$6:$K$6,"&lt;&gt;")&lt;&gt;1,COUNTIFS('Vozidlá'!$A$6:$A$6,B182&amp;"",'Vozidlá'!$L$6:$L$6,"&lt;&gt;")&lt;&gt;1),"CHYBA",""))</f>
        <v/>
      </c>
      <c r="S182" s="14">
        <f>IF(V182=0,"",IF(N182="Podnikateľská",IF(H182="","",IF(OR(LEN(TRIM(SUBSTITUTE(SUBSTITUTE(H182,".",""),",","")))&lt;12,ISNUMBER(MATCH(TRIM(SUBSTITUTE(SUBSTITUTE(H182,".",""),",","")),'Zoznamy'!$G$2:$G$41,0))),"PREVERIŤ","")),IF(AND(N182="Súkromná",IFERROR(INDEX('Vozidlá'!$O$6:$O$6,MATCH(B182,'Vozidlá'!$A$6:$A$6,0))="áno",FALSE)),"PREVERIŤ","")))</f>
        <v/>
      </c>
      <c r="T182" s="14">
        <f>IF(OR(D182="",E182="",F182="",G182=""),"",IFERROR(IF(OR(F182+G182&lt;D182+E182,D182&lt;DATE(2027,1,1),D182&gt;=DATE(2028,1,1)),"CHYBA",""),"CHYBA"))</f>
        <v/>
      </c>
      <c r="U182" s="14">
        <f>IF(OR(V182=0,A182=""),"",IF(COUNTIFS($A$6:$A$1505,A182&amp;"",$B$6:$B$1505,B182&amp;"")&gt;1,"CHYBA",IF(X182="","",IF(X182=0,"",IFERROR(IF(INDEX($A$1:$A$1505,X182)="","",IF(A182=INDEX($A$1:$A$1505,X182)+1,"","PREVERIŤ")),"PREVERIŤ")))))</f>
        <v/>
      </c>
      <c r="V182" s="14">
        <f>IF(OR(A182&lt;&gt;"",B182&lt;&gt;"",C182&lt;&gt;"",D182&lt;&gt;"",E182&lt;&gt;"",F182&lt;&gt;"",G182&lt;&gt;"",H182&lt;&gt;"",I182&lt;&gt;"",J182&lt;&gt;"",K182&lt;&gt;"",L182&lt;&gt;"",N182&lt;&gt;"",O182&lt;&gt;""),1,0)</f>
        <v/>
      </c>
      <c r="W182" s="14">
        <f>IF(OR(V182=0,B182=""),"",COUNTIFS($B$6:B182,B182&amp;""))</f>
        <v/>
      </c>
      <c r="X182" s="14">
        <f>IF(OR(V182=0,B182=""),"",IF(W182=1,0,SUMIFS($Y$5:Y181,$B$5:B181,B182&amp;"",$W$5:W181,W182-1)))</f>
        <v/>
      </c>
      <c r="Y182" s="14">
        <f>IF(V182=0,"",ROW($A182))</f>
        <v/>
      </c>
    </row>
    <row r="183">
      <c r="A183" s="10" t="n"/>
      <c r="B183" s="10" t="n"/>
      <c r="C183" s="10" t="n"/>
      <c r="D183" s="12" t="n"/>
      <c r="E183" s="18" t="n"/>
      <c r="F183" s="12" t="n"/>
      <c r="G183" s="18" t="n"/>
      <c r="H183" s="10" t="n"/>
      <c r="I183" s="10" t="n"/>
      <c r="J183" s="10" t="n"/>
      <c r="K183" s="13" t="n"/>
      <c r="L183" s="13" t="n"/>
      <c r="M183" s="19">
        <f>IF(OR(K183="",L183=""),"",IF(AND(ISNUMBER(K183),ISNUMBER(L183)),L183-K183,"CHYBA"))</f>
        <v/>
      </c>
      <c r="N183" s="10" t="n"/>
      <c r="O183" s="10" t="n"/>
      <c r="P183" s="14">
        <f>IF(M183="","",IF(ISNUMBER(M183),IF(M183&lt;=0,"CHYBA",""),"CHYBA"))</f>
        <v/>
      </c>
      <c r="Q183" s="14">
        <f>IF(OR(V183=0,B183="",K183=""),"",IFERROR(IF(X183=0,IF(AND(COUNTIFS('Vozidlá'!$A$6:$A$6,B183&amp;"",'Vozidlá'!$L$6:$L$6,"&lt;&gt;")=1,ROUND(K183,1)=ROUND(INDEX('Vozidlá'!$L$6:$L$6,MATCH(B183,'Vozidlá'!$A$6:$A$6,0)),1)),"","CHYBA"),IF(AND(INDEX($L$1:$L$1505,X183)&lt;&gt;"",ROUND(K183,1)=ROUND(INDEX($L$1:$L$1505,X183),1)),"","CHYBA")),"CHYBA"))</f>
        <v/>
      </c>
      <c r="R183" s="14">
        <f>IF(V183=0,"",IF(OR(NOT(ISNUMBER(A183)),B183="",C183="",NOT(ISNUMBER(D183)),NOT(ISNUMBER(E183)),NOT(ISNUMBER(F183)),NOT(ISNUMBER(G183)),I183="",J183="",NOT(ISNUMBER(K183)),NOT(ISNUMBER(L183)),AND(N183&lt;&gt;"Podnikateľská",N183&lt;&gt;"Súkromná"),AND(N183="Podnikateľská",H183=""),COUNTIFS('Vodiči'!$C$6:$C$8,C183&amp;"")&lt;&gt;1,COUNTIFS('Vozidlá'!$A$6:$A$6,B183&amp;"",'Vozidlá'!$B$6:$B$6,"&lt;&gt;")&lt;&gt;1,COUNTIFS('Vozidlá'!$A$6:$A$6,B183&amp;"",'Vozidlá'!$C$6:$C$6,"&lt;&gt;")&lt;&gt;1,COUNTIFS('Vozidlá'!$A$6:$A$6,B183&amp;"",'Vozidlá'!$D$6:$D$6,"&lt;&gt;")&lt;&gt;1,COUNTIFS('Vozidlá'!$A$6:$A$6,B183&amp;"",'Vozidlá'!$E$6:$E$6,"&lt;&gt;")&lt;&gt;1,COUNTIFS('Vozidlá'!$A$6:$A$6,B183&amp;"",'Vozidlá'!$K$6:$K$6,"&lt;&gt;")&lt;&gt;1,COUNTIFS('Vozidlá'!$A$6:$A$6,B183&amp;"",'Vozidlá'!$L$6:$L$6,"&lt;&gt;")&lt;&gt;1),"CHYBA",""))</f>
        <v/>
      </c>
      <c r="S183" s="14">
        <f>IF(V183=0,"",IF(N183="Podnikateľská",IF(H183="","",IF(OR(LEN(TRIM(SUBSTITUTE(SUBSTITUTE(H183,".",""),",","")))&lt;12,ISNUMBER(MATCH(TRIM(SUBSTITUTE(SUBSTITUTE(H183,".",""),",","")),'Zoznamy'!$G$2:$G$41,0))),"PREVERIŤ","")),IF(AND(N183="Súkromná",IFERROR(INDEX('Vozidlá'!$O$6:$O$6,MATCH(B183,'Vozidlá'!$A$6:$A$6,0))="áno",FALSE)),"PREVERIŤ","")))</f>
        <v/>
      </c>
      <c r="T183" s="14">
        <f>IF(OR(D183="",E183="",F183="",G183=""),"",IFERROR(IF(OR(F183+G183&lt;D183+E183,D183&lt;DATE(2027,1,1),D183&gt;=DATE(2028,1,1)),"CHYBA",""),"CHYBA"))</f>
        <v/>
      </c>
      <c r="U183" s="14">
        <f>IF(OR(V183=0,A183=""),"",IF(COUNTIFS($A$6:$A$1505,A183&amp;"",$B$6:$B$1505,B183&amp;"")&gt;1,"CHYBA",IF(X183="","",IF(X183=0,"",IFERROR(IF(INDEX($A$1:$A$1505,X183)="","",IF(A183=INDEX($A$1:$A$1505,X183)+1,"","PREVERIŤ")),"PREVERIŤ")))))</f>
        <v/>
      </c>
      <c r="V183" s="14">
        <f>IF(OR(A183&lt;&gt;"",B183&lt;&gt;"",C183&lt;&gt;"",D183&lt;&gt;"",E183&lt;&gt;"",F183&lt;&gt;"",G183&lt;&gt;"",H183&lt;&gt;"",I183&lt;&gt;"",J183&lt;&gt;"",K183&lt;&gt;"",L183&lt;&gt;"",N183&lt;&gt;"",O183&lt;&gt;""),1,0)</f>
        <v/>
      </c>
      <c r="W183" s="14">
        <f>IF(OR(V183=0,B183=""),"",COUNTIFS($B$6:B183,B183&amp;""))</f>
        <v/>
      </c>
      <c r="X183" s="14">
        <f>IF(OR(V183=0,B183=""),"",IF(W183=1,0,SUMIFS($Y$5:Y182,$B$5:B182,B183&amp;"",$W$5:W182,W183-1)))</f>
        <v/>
      </c>
      <c r="Y183" s="14">
        <f>IF(V183=0,"",ROW($A183))</f>
        <v/>
      </c>
    </row>
    <row r="184">
      <c r="A184" s="10" t="n"/>
      <c r="B184" s="10" t="n"/>
      <c r="C184" s="10" t="n"/>
      <c r="D184" s="12" t="n"/>
      <c r="E184" s="18" t="n"/>
      <c r="F184" s="12" t="n"/>
      <c r="G184" s="18" t="n"/>
      <c r="H184" s="10" t="n"/>
      <c r="I184" s="10" t="n"/>
      <c r="J184" s="10" t="n"/>
      <c r="K184" s="13" t="n"/>
      <c r="L184" s="13" t="n"/>
      <c r="M184" s="19">
        <f>IF(OR(K184="",L184=""),"",IF(AND(ISNUMBER(K184),ISNUMBER(L184)),L184-K184,"CHYBA"))</f>
        <v/>
      </c>
      <c r="N184" s="10" t="n"/>
      <c r="O184" s="10" t="n"/>
      <c r="P184" s="14">
        <f>IF(M184="","",IF(ISNUMBER(M184),IF(M184&lt;=0,"CHYBA",""),"CHYBA"))</f>
        <v/>
      </c>
      <c r="Q184" s="14">
        <f>IF(OR(V184=0,B184="",K184=""),"",IFERROR(IF(X184=0,IF(AND(COUNTIFS('Vozidlá'!$A$6:$A$6,B184&amp;"",'Vozidlá'!$L$6:$L$6,"&lt;&gt;")=1,ROUND(K184,1)=ROUND(INDEX('Vozidlá'!$L$6:$L$6,MATCH(B184,'Vozidlá'!$A$6:$A$6,0)),1)),"","CHYBA"),IF(AND(INDEX($L$1:$L$1505,X184)&lt;&gt;"",ROUND(K184,1)=ROUND(INDEX($L$1:$L$1505,X184),1)),"","CHYBA")),"CHYBA"))</f>
        <v/>
      </c>
      <c r="R184" s="14">
        <f>IF(V184=0,"",IF(OR(NOT(ISNUMBER(A184)),B184="",C184="",NOT(ISNUMBER(D184)),NOT(ISNUMBER(E184)),NOT(ISNUMBER(F184)),NOT(ISNUMBER(G184)),I184="",J184="",NOT(ISNUMBER(K184)),NOT(ISNUMBER(L184)),AND(N184&lt;&gt;"Podnikateľská",N184&lt;&gt;"Súkromná"),AND(N184="Podnikateľská",H184=""),COUNTIFS('Vodiči'!$C$6:$C$8,C184&amp;"")&lt;&gt;1,COUNTIFS('Vozidlá'!$A$6:$A$6,B184&amp;"",'Vozidlá'!$B$6:$B$6,"&lt;&gt;")&lt;&gt;1,COUNTIFS('Vozidlá'!$A$6:$A$6,B184&amp;"",'Vozidlá'!$C$6:$C$6,"&lt;&gt;")&lt;&gt;1,COUNTIFS('Vozidlá'!$A$6:$A$6,B184&amp;"",'Vozidlá'!$D$6:$D$6,"&lt;&gt;")&lt;&gt;1,COUNTIFS('Vozidlá'!$A$6:$A$6,B184&amp;"",'Vozidlá'!$E$6:$E$6,"&lt;&gt;")&lt;&gt;1,COUNTIFS('Vozidlá'!$A$6:$A$6,B184&amp;"",'Vozidlá'!$K$6:$K$6,"&lt;&gt;")&lt;&gt;1,COUNTIFS('Vozidlá'!$A$6:$A$6,B184&amp;"",'Vozidlá'!$L$6:$L$6,"&lt;&gt;")&lt;&gt;1),"CHYBA",""))</f>
        <v/>
      </c>
      <c r="S184" s="14">
        <f>IF(V184=0,"",IF(N184="Podnikateľská",IF(H184="","",IF(OR(LEN(TRIM(SUBSTITUTE(SUBSTITUTE(H184,".",""),",","")))&lt;12,ISNUMBER(MATCH(TRIM(SUBSTITUTE(SUBSTITUTE(H184,".",""),",","")),'Zoznamy'!$G$2:$G$41,0))),"PREVERIŤ","")),IF(AND(N184="Súkromná",IFERROR(INDEX('Vozidlá'!$O$6:$O$6,MATCH(B184,'Vozidlá'!$A$6:$A$6,0))="áno",FALSE)),"PREVERIŤ","")))</f>
        <v/>
      </c>
      <c r="T184" s="14">
        <f>IF(OR(D184="",E184="",F184="",G184=""),"",IFERROR(IF(OR(F184+G184&lt;D184+E184,D184&lt;DATE(2027,1,1),D184&gt;=DATE(2028,1,1)),"CHYBA",""),"CHYBA"))</f>
        <v/>
      </c>
      <c r="U184" s="14">
        <f>IF(OR(V184=0,A184=""),"",IF(COUNTIFS($A$6:$A$1505,A184&amp;"",$B$6:$B$1505,B184&amp;"")&gt;1,"CHYBA",IF(X184="","",IF(X184=0,"",IFERROR(IF(INDEX($A$1:$A$1505,X184)="","",IF(A184=INDEX($A$1:$A$1505,X184)+1,"","PREVERIŤ")),"PREVERIŤ")))))</f>
        <v/>
      </c>
      <c r="V184" s="14">
        <f>IF(OR(A184&lt;&gt;"",B184&lt;&gt;"",C184&lt;&gt;"",D184&lt;&gt;"",E184&lt;&gt;"",F184&lt;&gt;"",G184&lt;&gt;"",H184&lt;&gt;"",I184&lt;&gt;"",J184&lt;&gt;"",K184&lt;&gt;"",L184&lt;&gt;"",N184&lt;&gt;"",O184&lt;&gt;""),1,0)</f>
        <v/>
      </c>
      <c r="W184" s="14">
        <f>IF(OR(V184=0,B184=""),"",COUNTIFS($B$6:B184,B184&amp;""))</f>
        <v/>
      </c>
      <c r="X184" s="14">
        <f>IF(OR(V184=0,B184=""),"",IF(W184=1,0,SUMIFS($Y$5:Y183,$B$5:B183,B184&amp;"",$W$5:W183,W184-1)))</f>
        <v/>
      </c>
      <c r="Y184" s="14">
        <f>IF(V184=0,"",ROW($A184))</f>
        <v/>
      </c>
    </row>
    <row r="185">
      <c r="A185" s="10" t="n"/>
      <c r="B185" s="10" t="n"/>
      <c r="C185" s="10" t="n"/>
      <c r="D185" s="12" t="n"/>
      <c r="E185" s="18" t="n"/>
      <c r="F185" s="12" t="n"/>
      <c r="G185" s="18" t="n"/>
      <c r="H185" s="10" t="n"/>
      <c r="I185" s="10" t="n"/>
      <c r="J185" s="10" t="n"/>
      <c r="K185" s="13" t="n"/>
      <c r="L185" s="13" t="n"/>
      <c r="M185" s="19">
        <f>IF(OR(K185="",L185=""),"",IF(AND(ISNUMBER(K185),ISNUMBER(L185)),L185-K185,"CHYBA"))</f>
        <v/>
      </c>
      <c r="N185" s="10" t="n"/>
      <c r="O185" s="10" t="n"/>
      <c r="P185" s="14">
        <f>IF(M185="","",IF(ISNUMBER(M185),IF(M185&lt;=0,"CHYBA",""),"CHYBA"))</f>
        <v/>
      </c>
      <c r="Q185" s="14">
        <f>IF(OR(V185=0,B185="",K185=""),"",IFERROR(IF(X185=0,IF(AND(COUNTIFS('Vozidlá'!$A$6:$A$6,B185&amp;"",'Vozidlá'!$L$6:$L$6,"&lt;&gt;")=1,ROUND(K185,1)=ROUND(INDEX('Vozidlá'!$L$6:$L$6,MATCH(B185,'Vozidlá'!$A$6:$A$6,0)),1)),"","CHYBA"),IF(AND(INDEX($L$1:$L$1505,X185)&lt;&gt;"",ROUND(K185,1)=ROUND(INDEX($L$1:$L$1505,X185),1)),"","CHYBA")),"CHYBA"))</f>
        <v/>
      </c>
      <c r="R185" s="14">
        <f>IF(V185=0,"",IF(OR(NOT(ISNUMBER(A185)),B185="",C185="",NOT(ISNUMBER(D185)),NOT(ISNUMBER(E185)),NOT(ISNUMBER(F185)),NOT(ISNUMBER(G185)),I185="",J185="",NOT(ISNUMBER(K185)),NOT(ISNUMBER(L185)),AND(N185&lt;&gt;"Podnikateľská",N185&lt;&gt;"Súkromná"),AND(N185="Podnikateľská",H185=""),COUNTIFS('Vodiči'!$C$6:$C$8,C185&amp;"")&lt;&gt;1,COUNTIFS('Vozidlá'!$A$6:$A$6,B185&amp;"",'Vozidlá'!$B$6:$B$6,"&lt;&gt;")&lt;&gt;1,COUNTIFS('Vozidlá'!$A$6:$A$6,B185&amp;"",'Vozidlá'!$C$6:$C$6,"&lt;&gt;")&lt;&gt;1,COUNTIFS('Vozidlá'!$A$6:$A$6,B185&amp;"",'Vozidlá'!$D$6:$D$6,"&lt;&gt;")&lt;&gt;1,COUNTIFS('Vozidlá'!$A$6:$A$6,B185&amp;"",'Vozidlá'!$E$6:$E$6,"&lt;&gt;")&lt;&gt;1,COUNTIFS('Vozidlá'!$A$6:$A$6,B185&amp;"",'Vozidlá'!$K$6:$K$6,"&lt;&gt;")&lt;&gt;1,COUNTIFS('Vozidlá'!$A$6:$A$6,B185&amp;"",'Vozidlá'!$L$6:$L$6,"&lt;&gt;")&lt;&gt;1),"CHYBA",""))</f>
        <v/>
      </c>
      <c r="S185" s="14">
        <f>IF(V185=0,"",IF(N185="Podnikateľská",IF(H185="","",IF(OR(LEN(TRIM(SUBSTITUTE(SUBSTITUTE(H185,".",""),",","")))&lt;12,ISNUMBER(MATCH(TRIM(SUBSTITUTE(SUBSTITUTE(H185,".",""),",","")),'Zoznamy'!$G$2:$G$41,0))),"PREVERIŤ","")),IF(AND(N185="Súkromná",IFERROR(INDEX('Vozidlá'!$O$6:$O$6,MATCH(B185,'Vozidlá'!$A$6:$A$6,0))="áno",FALSE)),"PREVERIŤ","")))</f>
        <v/>
      </c>
      <c r="T185" s="14">
        <f>IF(OR(D185="",E185="",F185="",G185=""),"",IFERROR(IF(OR(F185+G185&lt;D185+E185,D185&lt;DATE(2027,1,1),D185&gt;=DATE(2028,1,1)),"CHYBA",""),"CHYBA"))</f>
        <v/>
      </c>
      <c r="U185" s="14">
        <f>IF(OR(V185=0,A185=""),"",IF(COUNTIFS($A$6:$A$1505,A185&amp;"",$B$6:$B$1505,B185&amp;"")&gt;1,"CHYBA",IF(X185="","",IF(X185=0,"",IFERROR(IF(INDEX($A$1:$A$1505,X185)="","",IF(A185=INDEX($A$1:$A$1505,X185)+1,"","PREVERIŤ")),"PREVERIŤ")))))</f>
        <v/>
      </c>
      <c r="V185" s="14">
        <f>IF(OR(A185&lt;&gt;"",B185&lt;&gt;"",C185&lt;&gt;"",D185&lt;&gt;"",E185&lt;&gt;"",F185&lt;&gt;"",G185&lt;&gt;"",H185&lt;&gt;"",I185&lt;&gt;"",J185&lt;&gt;"",K185&lt;&gt;"",L185&lt;&gt;"",N185&lt;&gt;"",O185&lt;&gt;""),1,0)</f>
        <v/>
      </c>
      <c r="W185" s="14">
        <f>IF(OR(V185=0,B185=""),"",COUNTIFS($B$6:B185,B185&amp;""))</f>
        <v/>
      </c>
      <c r="X185" s="14">
        <f>IF(OR(V185=0,B185=""),"",IF(W185=1,0,SUMIFS($Y$5:Y184,$B$5:B184,B185&amp;"",$W$5:W184,W185-1)))</f>
        <v/>
      </c>
      <c r="Y185" s="14">
        <f>IF(V185=0,"",ROW($A185))</f>
        <v/>
      </c>
    </row>
    <row r="186">
      <c r="A186" s="10" t="n"/>
      <c r="B186" s="10" t="n"/>
      <c r="C186" s="10" t="n"/>
      <c r="D186" s="12" t="n"/>
      <c r="E186" s="18" t="n"/>
      <c r="F186" s="12" t="n"/>
      <c r="G186" s="18" t="n"/>
      <c r="H186" s="10" t="n"/>
      <c r="I186" s="10" t="n"/>
      <c r="J186" s="10" t="n"/>
      <c r="K186" s="13" t="n"/>
      <c r="L186" s="13" t="n"/>
      <c r="M186" s="19">
        <f>IF(OR(K186="",L186=""),"",IF(AND(ISNUMBER(K186),ISNUMBER(L186)),L186-K186,"CHYBA"))</f>
        <v/>
      </c>
      <c r="N186" s="10" t="n"/>
      <c r="O186" s="10" t="n"/>
      <c r="P186" s="14">
        <f>IF(M186="","",IF(ISNUMBER(M186),IF(M186&lt;=0,"CHYBA",""),"CHYBA"))</f>
        <v/>
      </c>
      <c r="Q186" s="14">
        <f>IF(OR(V186=0,B186="",K186=""),"",IFERROR(IF(X186=0,IF(AND(COUNTIFS('Vozidlá'!$A$6:$A$6,B186&amp;"",'Vozidlá'!$L$6:$L$6,"&lt;&gt;")=1,ROUND(K186,1)=ROUND(INDEX('Vozidlá'!$L$6:$L$6,MATCH(B186,'Vozidlá'!$A$6:$A$6,0)),1)),"","CHYBA"),IF(AND(INDEX($L$1:$L$1505,X186)&lt;&gt;"",ROUND(K186,1)=ROUND(INDEX($L$1:$L$1505,X186),1)),"","CHYBA")),"CHYBA"))</f>
        <v/>
      </c>
      <c r="R186" s="14">
        <f>IF(V186=0,"",IF(OR(NOT(ISNUMBER(A186)),B186="",C186="",NOT(ISNUMBER(D186)),NOT(ISNUMBER(E186)),NOT(ISNUMBER(F186)),NOT(ISNUMBER(G186)),I186="",J186="",NOT(ISNUMBER(K186)),NOT(ISNUMBER(L186)),AND(N186&lt;&gt;"Podnikateľská",N186&lt;&gt;"Súkromná"),AND(N186="Podnikateľská",H186=""),COUNTIFS('Vodiči'!$C$6:$C$8,C186&amp;"")&lt;&gt;1,COUNTIFS('Vozidlá'!$A$6:$A$6,B186&amp;"",'Vozidlá'!$B$6:$B$6,"&lt;&gt;")&lt;&gt;1,COUNTIFS('Vozidlá'!$A$6:$A$6,B186&amp;"",'Vozidlá'!$C$6:$C$6,"&lt;&gt;")&lt;&gt;1,COUNTIFS('Vozidlá'!$A$6:$A$6,B186&amp;"",'Vozidlá'!$D$6:$D$6,"&lt;&gt;")&lt;&gt;1,COUNTIFS('Vozidlá'!$A$6:$A$6,B186&amp;"",'Vozidlá'!$E$6:$E$6,"&lt;&gt;")&lt;&gt;1,COUNTIFS('Vozidlá'!$A$6:$A$6,B186&amp;"",'Vozidlá'!$K$6:$K$6,"&lt;&gt;")&lt;&gt;1,COUNTIFS('Vozidlá'!$A$6:$A$6,B186&amp;"",'Vozidlá'!$L$6:$L$6,"&lt;&gt;")&lt;&gt;1),"CHYBA",""))</f>
        <v/>
      </c>
      <c r="S186" s="14">
        <f>IF(V186=0,"",IF(N186="Podnikateľská",IF(H186="","",IF(OR(LEN(TRIM(SUBSTITUTE(SUBSTITUTE(H186,".",""),",","")))&lt;12,ISNUMBER(MATCH(TRIM(SUBSTITUTE(SUBSTITUTE(H186,".",""),",","")),'Zoznamy'!$G$2:$G$41,0))),"PREVERIŤ","")),IF(AND(N186="Súkromná",IFERROR(INDEX('Vozidlá'!$O$6:$O$6,MATCH(B186,'Vozidlá'!$A$6:$A$6,0))="áno",FALSE)),"PREVERIŤ","")))</f>
        <v/>
      </c>
      <c r="T186" s="14">
        <f>IF(OR(D186="",E186="",F186="",G186=""),"",IFERROR(IF(OR(F186+G186&lt;D186+E186,D186&lt;DATE(2027,1,1),D186&gt;=DATE(2028,1,1)),"CHYBA",""),"CHYBA"))</f>
        <v/>
      </c>
      <c r="U186" s="14">
        <f>IF(OR(V186=0,A186=""),"",IF(COUNTIFS($A$6:$A$1505,A186&amp;"",$B$6:$B$1505,B186&amp;"")&gt;1,"CHYBA",IF(X186="","",IF(X186=0,"",IFERROR(IF(INDEX($A$1:$A$1505,X186)="","",IF(A186=INDEX($A$1:$A$1505,X186)+1,"","PREVERIŤ")),"PREVERIŤ")))))</f>
        <v/>
      </c>
      <c r="V186" s="14">
        <f>IF(OR(A186&lt;&gt;"",B186&lt;&gt;"",C186&lt;&gt;"",D186&lt;&gt;"",E186&lt;&gt;"",F186&lt;&gt;"",G186&lt;&gt;"",H186&lt;&gt;"",I186&lt;&gt;"",J186&lt;&gt;"",K186&lt;&gt;"",L186&lt;&gt;"",N186&lt;&gt;"",O186&lt;&gt;""),1,0)</f>
        <v/>
      </c>
      <c r="W186" s="14">
        <f>IF(OR(V186=0,B186=""),"",COUNTIFS($B$6:B186,B186&amp;""))</f>
        <v/>
      </c>
      <c r="X186" s="14">
        <f>IF(OR(V186=0,B186=""),"",IF(W186=1,0,SUMIFS($Y$5:Y185,$B$5:B185,B186&amp;"",$W$5:W185,W186-1)))</f>
        <v/>
      </c>
      <c r="Y186" s="14">
        <f>IF(V186=0,"",ROW($A186))</f>
        <v/>
      </c>
    </row>
    <row r="187">
      <c r="A187" s="10" t="n"/>
      <c r="B187" s="10" t="n"/>
      <c r="C187" s="10" t="n"/>
      <c r="D187" s="12" t="n"/>
      <c r="E187" s="18" t="n"/>
      <c r="F187" s="12" t="n"/>
      <c r="G187" s="18" t="n"/>
      <c r="H187" s="10" t="n"/>
      <c r="I187" s="10" t="n"/>
      <c r="J187" s="10" t="n"/>
      <c r="K187" s="13" t="n"/>
      <c r="L187" s="13" t="n"/>
      <c r="M187" s="19">
        <f>IF(OR(K187="",L187=""),"",IF(AND(ISNUMBER(K187),ISNUMBER(L187)),L187-K187,"CHYBA"))</f>
        <v/>
      </c>
      <c r="N187" s="10" t="n"/>
      <c r="O187" s="10" t="n"/>
      <c r="P187" s="14">
        <f>IF(M187="","",IF(ISNUMBER(M187),IF(M187&lt;=0,"CHYBA",""),"CHYBA"))</f>
        <v/>
      </c>
      <c r="Q187" s="14">
        <f>IF(OR(V187=0,B187="",K187=""),"",IFERROR(IF(X187=0,IF(AND(COUNTIFS('Vozidlá'!$A$6:$A$6,B187&amp;"",'Vozidlá'!$L$6:$L$6,"&lt;&gt;")=1,ROUND(K187,1)=ROUND(INDEX('Vozidlá'!$L$6:$L$6,MATCH(B187,'Vozidlá'!$A$6:$A$6,0)),1)),"","CHYBA"),IF(AND(INDEX($L$1:$L$1505,X187)&lt;&gt;"",ROUND(K187,1)=ROUND(INDEX($L$1:$L$1505,X187),1)),"","CHYBA")),"CHYBA"))</f>
        <v/>
      </c>
      <c r="R187" s="14">
        <f>IF(V187=0,"",IF(OR(NOT(ISNUMBER(A187)),B187="",C187="",NOT(ISNUMBER(D187)),NOT(ISNUMBER(E187)),NOT(ISNUMBER(F187)),NOT(ISNUMBER(G187)),I187="",J187="",NOT(ISNUMBER(K187)),NOT(ISNUMBER(L187)),AND(N187&lt;&gt;"Podnikateľská",N187&lt;&gt;"Súkromná"),AND(N187="Podnikateľská",H187=""),COUNTIFS('Vodiči'!$C$6:$C$8,C187&amp;"")&lt;&gt;1,COUNTIFS('Vozidlá'!$A$6:$A$6,B187&amp;"",'Vozidlá'!$B$6:$B$6,"&lt;&gt;")&lt;&gt;1,COUNTIFS('Vozidlá'!$A$6:$A$6,B187&amp;"",'Vozidlá'!$C$6:$C$6,"&lt;&gt;")&lt;&gt;1,COUNTIFS('Vozidlá'!$A$6:$A$6,B187&amp;"",'Vozidlá'!$D$6:$D$6,"&lt;&gt;")&lt;&gt;1,COUNTIFS('Vozidlá'!$A$6:$A$6,B187&amp;"",'Vozidlá'!$E$6:$E$6,"&lt;&gt;")&lt;&gt;1,COUNTIFS('Vozidlá'!$A$6:$A$6,B187&amp;"",'Vozidlá'!$K$6:$K$6,"&lt;&gt;")&lt;&gt;1,COUNTIFS('Vozidlá'!$A$6:$A$6,B187&amp;"",'Vozidlá'!$L$6:$L$6,"&lt;&gt;")&lt;&gt;1),"CHYBA",""))</f>
        <v/>
      </c>
      <c r="S187" s="14">
        <f>IF(V187=0,"",IF(N187="Podnikateľská",IF(H187="","",IF(OR(LEN(TRIM(SUBSTITUTE(SUBSTITUTE(H187,".",""),",","")))&lt;12,ISNUMBER(MATCH(TRIM(SUBSTITUTE(SUBSTITUTE(H187,".",""),",","")),'Zoznamy'!$G$2:$G$41,0))),"PREVERIŤ","")),IF(AND(N187="Súkromná",IFERROR(INDEX('Vozidlá'!$O$6:$O$6,MATCH(B187,'Vozidlá'!$A$6:$A$6,0))="áno",FALSE)),"PREVERIŤ","")))</f>
        <v/>
      </c>
      <c r="T187" s="14">
        <f>IF(OR(D187="",E187="",F187="",G187=""),"",IFERROR(IF(OR(F187+G187&lt;D187+E187,D187&lt;DATE(2027,1,1),D187&gt;=DATE(2028,1,1)),"CHYBA",""),"CHYBA"))</f>
        <v/>
      </c>
      <c r="U187" s="14">
        <f>IF(OR(V187=0,A187=""),"",IF(COUNTIFS($A$6:$A$1505,A187&amp;"",$B$6:$B$1505,B187&amp;"")&gt;1,"CHYBA",IF(X187="","",IF(X187=0,"",IFERROR(IF(INDEX($A$1:$A$1505,X187)="","",IF(A187=INDEX($A$1:$A$1505,X187)+1,"","PREVERIŤ")),"PREVERIŤ")))))</f>
        <v/>
      </c>
      <c r="V187" s="14">
        <f>IF(OR(A187&lt;&gt;"",B187&lt;&gt;"",C187&lt;&gt;"",D187&lt;&gt;"",E187&lt;&gt;"",F187&lt;&gt;"",G187&lt;&gt;"",H187&lt;&gt;"",I187&lt;&gt;"",J187&lt;&gt;"",K187&lt;&gt;"",L187&lt;&gt;"",N187&lt;&gt;"",O187&lt;&gt;""),1,0)</f>
        <v/>
      </c>
      <c r="W187" s="14">
        <f>IF(OR(V187=0,B187=""),"",COUNTIFS($B$6:B187,B187&amp;""))</f>
        <v/>
      </c>
      <c r="X187" s="14">
        <f>IF(OR(V187=0,B187=""),"",IF(W187=1,0,SUMIFS($Y$5:Y186,$B$5:B186,B187&amp;"",$W$5:W186,W187-1)))</f>
        <v/>
      </c>
      <c r="Y187" s="14">
        <f>IF(V187=0,"",ROW($A187))</f>
        <v/>
      </c>
    </row>
    <row r="188">
      <c r="A188" s="10" t="n"/>
      <c r="B188" s="10" t="n"/>
      <c r="C188" s="10" t="n"/>
      <c r="D188" s="12" t="n"/>
      <c r="E188" s="18" t="n"/>
      <c r="F188" s="12" t="n"/>
      <c r="G188" s="18" t="n"/>
      <c r="H188" s="10" t="n"/>
      <c r="I188" s="10" t="n"/>
      <c r="J188" s="10" t="n"/>
      <c r="K188" s="13" t="n"/>
      <c r="L188" s="13" t="n"/>
      <c r="M188" s="19">
        <f>IF(OR(K188="",L188=""),"",IF(AND(ISNUMBER(K188),ISNUMBER(L188)),L188-K188,"CHYBA"))</f>
        <v/>
      </c>
      <c r="N188" s="10" t="n"/>
      <c r="O188" s="10" t="n"/>
      <c r="P188" s="14">
        <f>IF(M188="","",IF(ISNUMBER(M188),IF(M188&lt;=0,"CHYBA",""),"CHYBA"))</f>
        <v/>
      </c>
      <c r="Q188" s="14">
        <f>IF(OR(V188=0,B188="",K188=""),"",IFERROR(IF(X188=0,IF(AND(COUNTIFS('Vozidlá'!$A$6:$A$6,B188&amp;"",'Vozidlá'!$L$6:$L$6,"&lt;&gt;")=1,ROUND(K188,1)=ROUND(INDEX('Vozidlá'!$L$6:$L$6,MATCH(B188,'Vozidlá'!$A$6:$A$6,0)),1)),"","CHYBA"),IF(AND(INDEX($L$1:$L$1505,X188)&lt;&gt;"",ROUND(K188,1)=ROUND(INDEX($L$1:$L$1505,X188),1)),"","CHYBA")),"CHYBA"))</f>
        <v/>
      </c>
      <c r="R188" s="14">
        <f>IF(V188=0,"",IF(OR(NOT(ISNUMBER(A188)),B188="",C188="",NOT(ISNUMBER(D188)),NOT(ISNUMBER(E188)),NOT(ISNUMBER(F188)),NOT(ISNUMBER(G188)),I188="",J188="",NOT(ISNUMBER(K188)),NOT(ISNUMBER(L188)),AND(N188&lt;&gt;"Podnikateľská",N188&lt;&gt;"Súkromná"),AND(N188="Podnikateľská",H188=""),COUNTIFS('Vodiči'!$C$6:$C$8,C188&amp;"")&lt;&gt;1,COUNTIFS('Vozidlá'!$A$6:$A$6,B188&amp;"",'Vozidlá'!$B$6:$B$6,"&lt;&gt;")&lt;&gt;1,COUNTIFS('Vozidlá'!$A$6:$A$6,B188&amp;"",'Vozidlá'!$C$6:$C$6,"&lt;&gt;")&lt;&gt;1,COUNTIFS('Vozidlá'!$A$6:$A$6,B188&amp;"",'Vozidlá'!$D$6:$D$6,"&lt;&gt;")&lt;&gt;1,COUNTIFS('Vozidlá'!$A$6:$A$6,B188&amp;"",'Vozidlá'!$E$6:$E$6,"&lt;&gt;")&lt;&gt;1,COUNTIFS('Vozidlá'!$A$6:$A$6,B188&amp;"",'Vozidlá'!$K$6:$K$6,"&lt;&gt;")&lt;&gt;1,COUNTIFS('Vozidlá'!$A$6:$A$6,B188&amp;"",'Vozidlá'!$L$6:$L$6,"&lt;&gt;")&lt;&gt;1),"CHYBA",""))</f>
        <v/>
      </c>
      <c r="S188" s="14">
        <f>IF(V188=0,"",IF(N188="Podnikateľská",IF(H188="","",IF(OR(LEN(TRIM(SUBSTITUTE(SUBSTITUTE(H188,".",""),",","")))&lt;12,ISNUMBER(MATCH(TRIM(SUBSTITUTE(SUBSTITUTE(H188,".",""),",","")),'Zoznamy'!$G$2:$G$41,0))),"PREVERIŤ","")),IF(AND(N188="Súkromná",IFERROR(INDEX('Vozidlá'!$O$6:$O$6,MATCH(B188,'Vozidlá'!$A$6:$A$6,0))="áno",FALSE)),"PREVERIŤ","")))</f>
        <v/>
      </c>
      <c r="T188" s="14">
        <f>IF(OR(D188="",E188="",F188="",G188=""),"",IFERROR(IF(OR(F188+G188&lt;D188+E188,D188&lt;DATE(2027,1,1),D188&gt;=DATE(2028,1,1)),"CHYBA",""),"CHYBA"))</f>
        <v/>
      </c>
      <c r="U188" s="14">
        <f>IF(OR(V188=0,A188=""),"",IF(COUNTIFS($A$6:$A$1505,A188&amp;"",$B$6:$B$1505,B188&amp;"")&gt;1,"CHYBA",IF(X188="","",IF(X188=0,"",IFERROR(IF(INDEX($A$1:$A$1505,X188)="","",IF(A188=INDEX($A$1:$A$1505,X188)+1,"","PREVERIŤ")),"PREVERIŤ")))))</f>
        <v/>
      </c>
      <c r="V188" s="14">
        <f>IF(OR(A188&lt;&gt;"",B188&lt;&gt;"",C188&lt;&gt;"",D188&lt;&gt;"",E188&lt;&gt;"",F188&lt;&gt;"",G188&lt;&gt;"",H188&lt;&gt;"",I188&lt;&gt;"",J188&lt;&gt;"",K188&lt;&gt;"",L188&lt;&gt;"",N188&lt;&gt;"",O188&lt;&gt;""),1,0)</f>
        <v/>
      </c>
      <c r="W188" s="14">
        <f>IF(OR(V188=0,B188=""),"",COUNTIFS($B$6:B188,B188&amp;""))</f>
        <v/>
      </c>
      <c r="X188" s="14">
        <f>IF(OR(V188=0,B188=""),"",IF(W188=1,0,SUMIFS($Y$5:Y187,$B$5:B187,B188&amp;"",$W$5:W187,W188-1)))</f>
        <v/>
      </c>
      <c r="Y188" s="14">
        <f>IF(V188=0,"",ROW($A188))</f>
        <v/>
      </c>
    </row>
    <row r="189">
      <c r="A189" s="10" t="n"/>
      <c r="B189" s="10" t="n"/>
      <c r="C189" s="10" t="n"/>
      <c r="D189" s="12" t="n"/>
      <c r="E189" s="18" t="n"/>
      <c r="F189" s="12" t="n"/>
      <c r="G189" s="18" t="n"/>
      <c r="H189" s="10" t="n"/>
      <c r="I189" s="10" t="n"/>
      <c r="J189" s="10" t="n"/>
      <c r="K189" s="13" t="n"/>
      <c r="L189" s="13" t="n"/>
      <c r="M189" s="19">
        <f>IF(OR(K189="",L189=""),"",IF(AND(ISNUMBER(K189),ISNUMBER(L189)),L189-K189,"CHYBA"))</f>
        <v/>
      </c>
      <c r="N189" s="10" t="n"/>
      <c r="O189" s="10" t="n"/>
      <c r="P189" s="14">
        <f>IF(M189="","",IF(ISNUMBER(M189),IF(M189&lt;=0,"CHYBA",""),"CHYBA"))</f>
        <v/>
      </c>
      <c r="Q189" s="14">
        <f>IF(OR(V189=0,B189="",K189=""),"",IFERROR(IF(X189=0,IF(AND(COUNTIFS('Vozidlá'!$A$6:$A$6,B189&amp;"",'Vozidlá'!$L$6:$L$6,"&lt;&gt;")=1,ROUND(K189,1)=ROUND(INDEX('Vozidlá'!$L$6:$L$6,MATCH(B189,'Vozidlá'!$A$6:$A$6,0)),1)),"","CHYBA"),IF(AND(INDEX($L$1:$L$1505,X189)&lt;&gt;"",ROUND(K189,1)=ROUND(INDEX($L$1:$L$1505,X189),1)),"","CHYBA")),"CHYBA"))</f>
        <v/>
      </c>
      <c r="R189" s="14">
        <f>IF(V189=0,"",IF(OR(NOT(ISNUMBER(A189)),B189="",C189="",NOT(ISNUMBER(D189)),NOT(ISNUMBER(E189)),NOT(ISNUMBER(F189)),NOT(ISNUMBER(G189)),I189="",J189="",NOT(ISNUMBER(K189)),NOT(ISNUMBER(L189)),AND(N189&lt;&gt;"Podnikateľská",N189&lt;&gt;"Súkromná"),AND(N189="Podnikateľská",H189=""),COUNTIFS('Vodiči'!$C$6:$C$8,C189&amp;"")&lt;&gt;1,COUNTIFS('Vozidlá'!$A$6:$A$6,B189&amp;"",'Vozidlá'!$B$6:$B$6,"&lt;&gt;")&lt;&gt;1,COUNTIFS('Vozidlá'!$A$6:$A$6,B189&amp;"",'Vozidlá'!$C$6:$C$6,"&lt;&gt;")&lt;&gt;1,COUNTIFS('Vozidlá'!$A$6:$A$6,B189&amp;"",'Vozidlá'!$D$6:$D$6,"&lt;&gt;")&lt;&gt;1,COUNTIFS('Vozidlá'!$A$6:$A$6,B189&amp;"",'Vozidlá'!$E$6:$E$6,"&lt;&gt;")&lt;&gt;1,COUNTIFS('Vozidlá'!$A$6:$A$6,B189&amp;"",'Vozidlá'!$K$6:$K$6,"&lt;&gt;")&lt;&gt;1,COUNTIFS('Vozidlá'!$A$6:$A$6,B189&amp;"",'Vozidlá'!$L$6:$L$6,"&lt;&gt;")&lt;&gt;1),"CHYBA",""))</f>
        <v/>
      </c>
      <c r="S189" s="14">
        <f>IF(V189=0,"",IF(N189="Podnikateľská",IF(H189="","",IF(OR(LEN(TRIM(SUBSTITUTE(SUBSTITUTE(H189,".",""),",","")))&lt;12,ISNUMBER(MATCH(TRIM(SUBSTITUTE(SUBSTITUTE(H189,".",""),",","")),'Zoznamy'!$G$2:$G$41,0))),"PREVERIŤ","")),IF(AND(N189="Súkromná",IFERROR(INDEX('Vozidlá'!$O$6:$O$6,MATCH(B189,'Vozidlá'!$A$6:$A$6,0))="áno",FALSE)),"PREVERIŤ","")))</f>
        <v/>
      </c>
      <c r="T189" s="14">
        <f>IF(OR(D189="",E189="",F189="",G189=""),"",IFERROR(IF(OR(F189+G189&lt;D189+E189,D189&lt;DATE(2027,1,1),D189&gt;=DATE(2028,1,1)),"CHYBA",""),"CHYBA"))</f>
        <v/>
      </c>
      <c r="U189" s="14">
        <f>IF(OR(V189=0,A189=""),"",IF(COUNTIFS($A$6:$A$1505,A189&amp;"",$B$6:$B$1505,B189&amp;"")&gt;1,"CHYBA",IF(X189="","",IF(X189=0,"",IFERROR(IF(INDEX($A$1:$A$1505,X189)="","",IF(A189=INDEX($A$1:$A$1505,X189)+1,"","PREVERIŤ")),"PREVERIŤ")))))</f>
        <v/>
      </c>
      <c r="V189" s="14">
        <f>IF(OR(A189&lt;&gt;"",B189&lt;&gt;"",C189&lt;&gt;"",D189&lt;&gt;"",E189&lt;&gt;"",F189&lt;&gt;"",G189&lt;&gt;"",H189&lt;&gt;"",I189&lt;&gt;"",J189&lt;&gt;"",K189&lt;&gt;"",L189&lt;&gt;"",N189&lt;&gt;"",O189&lt;&gt;""),1,0)</f>
        <v/>
      </c>
      <c r="W189" s="14">
        <f>IF(OR(V189=0,B189=""),"",COUNTIFS($B$6:B189,B189&amp;""))</f>
        <v/>
      </c>
      <c r="X189" s="14">
        <f>IF(OR(V189=0,B189=""),"",IF(W189=1,0,SUMIFS($Y$5:Y188,$B$5:B188,B189&amp;"",$W$5:W188,W189-1)))</f>
        <v/>
      </c>
      <c r="Y189" s="14">
        <f>IF(V189=0,"",ROW($A189))</f>
        <v/>
      </c>
    </row>
    <row r="190">
      <c r="A190" s="10" t="n"/>
      <c r="B190" s="10" t="n"/>
      <c r="C190" s="10" t="n"/>
      <c r="D190" s="12" t="n"/>
      <c r="E190" s="18" t="n"/>
      <c r="F190" s="12" t="n"/>
      <c r="G190" s="18" t="n"/>
      <c r="H190" s="10" t="n"/>
      <c r="I190" s="10" t="n"/>
      <c r="J190" s="10" t="n"/>
      <c r="K190" s="13" t="n"/>
      <c r="L190" s="13" t="n"/>
      <c r="M190" s="19">
        <f>IF(OR(K190="",L190=""),"",IF(AND(ISNUMBER(K190),ISNUMBER(L190)),L190-K190,"CHYBA"))</f>
        <v/>
      </c>
      <c r="N190" s="10" t="n"/>
      <c r="O190" s="10" t="n"/>
      <c r="P190" s="14">
        <f>IF(M190="","",IF(ISNUMBER(M190),IF(M190&lt;=0,"CHYBA",""),"CHYBA"))</f>
        <v/>
      </c>
      <c r="Q190" s="14">
        <f>IF(OR(V190=0,B190="",K190=""),"",IFERROR(IF(X190=0,IF(AND(COUNTIFS('Vozidlá'!$A$6:$A$6,B190&amp;"",'Vozidlá'!$L$6:$L$6,"&lt;&gt;")=1,ROUND(K190,1)=ROUND(INDEX('Vozidlá'!$L$6:$L$6,MATCH(B190,'Vozidlá'!$A$6:$A$6,0)),1)),"","CHYBA"),IF(AND(INDEX($L$1:$L$1505,X190)&lt;&gt;"",ROUND(K190,1)=ROUND(INDEX($L$1:$L$1505,X190),1)),"","CHYBA")),"CHYBA"))</f>
        <v/>
      </c>
      <c r="R190" s="14">
        <f>IF(V190=0,"",IF(OR(NOT(ISNUMBER(A190)),B190="",C190="",NOT(ISNUMBER(D190)),NOT(ISNUMBER(E190)),NOT(ISNUMBER(F190)),NOT(ISNUMBER(G190)),I190="",J190="",NOT(ISNUMBER(K190)),NOT(ISNUMBER(L190)),AND(N190&lt;&gt;"Podnikateľská",N190&lt;&gt;"Súkromná"),AND(N190="Podnikateľská",H190=""),COUNTIFS('Vodiči'!$C$6:$C$8,C190&amp;"")&lt;&gt;1,COUNTIFS('Vozidlá'!$A$6:$A$6,B190&amp;"",'Vozidlá'!$B$6:$B$6,"&lt;&gt;")&lt;&gt;1,COUNTIFS('Vozidlá'!$A$6:$A$6,B190&amp;"",'Vozidlá'!$C$6:$C$6,"&lt;&gt;")&lt;&gt;1,COUNTIFS('Vozidlá'!$A$6:$A$6,B190&amp;"",'Vozidlá'!$D$6:$D$6,"&lt;&gt;")&lt;&gt;1,COUNTIFS('Vozidlá'!$A$6:$A$6,B190&amp;"",'Vozidlá'!$E$6:$E$6,"&lt;&gt;")&lt;&gt;1,COUNTIFS('Vozidlá'!$A$6:$A$6,B190&amp;"",'Vozidlá'!$K$6:$K$6,"&lt;&gt;")&lt;&gt;1,COUNTIFS('Vozidlá'!$A$6:$A$6,B190&amp;"",'Vozidlá'!$L$6:$L$6,"&lt;&gt;")&lt;&gt;1),"CHYBA",""))</f>
        <v/>
      </c>
      <c r="S190" s="14">
        <f>IF(V190=0,"",IF(N190="Podnikateľská",IF(H190="","",IF(OR(LEN(TRIM(SUBSTITUTE(SUBSTITUTE(H190,".",""),",","")))&lt;12,ISNUMBER(MATCH(TRIM(SUBSTITUTE(SUBSTITUTE(H190,".",""),",","")),'Zoznamy'!$G$2:$G$41,0))),"PREVERIŤ","")),IF(AND(N190="Súkromná",IFERROR(INDEX('Vozidlá'!$O$6:$O$6,MATCH(B190,'Vozidlá'!$A$6:$A$6,0))="áno",FALSE)),"PREVERIŤ","")))</f>
        <v/>
      </c>
      <c r="T190" s="14">
        <f>IF(OR(D190="",E190="",F190="",G190=""),"",IFERROR(IF(OR(F190+G190&lt;D190+E190,D190&lt;DATE(2027,1,1),D190&gt;=DATE(2028,1,1)),"CHYBA",""),"CHYBA"))</f>
        <v/>
      </c>
      <c r="U190" s="14">
        <f>IF(OR(V190=0,A190=""),"",IF(COUNTIFS($A$6:$A$1505,A190&amp;"",$B$6:$B$1505,B190&amp;"")&gt;1,"CHYBA",IF(X190="","",IF(X190=0,"",IFERROR(IF(INDEX($A$1:$A$1505,X190)="","",IF(A190=INDEX($A$1:$A$1505,X190)+1,"","PREVERIŤ")),"PREVERIŤ")))))</f>
        <v/>
      </c>
      <c r="V190" s="14">
        <f>IF(OR(A190&lt;&gt;"",B190&lt;&gt;"",C190&lt;&gt;"",D190&lt;&gt;"",E190&lt;&gt;"",F190&lt;&gt;"",G190&lt;&gt;"",H190&lt;&gt;"",I190&lt;&gt;"",J190&lt;&gt;"",K190&lt;&gt;"",L190&lt;&gt;"",N190&lt;&gt;"",O190&lt;&gt;""),1,0)</f>
        <v/>
      </c>
      <c r="W190" s="14">
        <f>IF(OR(V190=0,B190=""),"",COUNTIFS($B$6:B190,B190&amp;""))</f>
        <v/>
      </c>
      <c r="X190" s="14">
        <f>IF(OR(V190=0,B190=""),"",IF(W190=1,0,SUMIFS($Y$5:Y189,$B$5:B189,B190&amp;"",$W$5:W189,W190-1)))</f>
        <v/>
      </c>
      <c r="Y190" s="14">
        <f>IF(V190=0,"",ROW($A190))</f>
        <v/>
      </c>
    </row>
    <row r="191">
      <c r="A191" s="10" t="n"/>
      <c r="B191" s="10" t="n"/>
      <c r="C191" s="10" t="n"/>
      <c r="D191" s="12" t="n"/>
      <c r="E191" s="18" t="n"/>
      <c r="F191" s="12" t="n"/>
      <c r="G191" s="18" t="n"/>
      <c r="H191" s="10" t="n"/>
      <c r="I191" s="10" t="n"/>
      <c r="J191" s="10" t="n"/>
      <c r="K191" s="13" t="n"/>
      <c r="L191" s="13" t="n"/>
      <c r="M191" s="19">
        <f>IF(OR(K191="",L191=""),"",IF(AND(ISNUMBER(K191),ISNUMBER(L191)),L191-K191,"CHYBA"))</f>
        <v/>
      </c>
      <c r="N191" s="10" t="n"/>
      <c r="O191" s="10" t="n"/>
      <c r="P191" s="14">
        <f>IF(M191="","",IF(ISNUMBER(M191),IF(M191&lt;=0,"CHYBA",""),"CHYBA"))</f>
        <v/>
      </c>
      <c r="Q191" s="14">
        <f>IF(OR(V191=0,B191="",K191=""),"",IFERROR(IF(X191=0,IF(AND(COUNTIFS('Vozidlá'!$A$6:$A$6,B191&amp;"",'Vozidlá'!$L$6:$L$6,"&lt;&gt;")=1,ROUND(K191,1)=ROUND(INDEX('Vozidlá'!$L$6:$L$6,MATCH(B191,'Vozidlá'!$A$6:$A$6,0)),1)),"","CHYBA"),IF(AND(INDEX($L$1:$L$1505,X191)&lt;&gt;"",ROUND(K191,1)=ROUND(INDEX($L$1:$L$1505,X191),1)),"","CHYBA")),"CHYBA"))</f>
        <v/>
      </c>
      <c r="R191" s="14">
        <f>IF(V191=0,"",IF(OR(NOT(ISNUMBER(A191)),B191="",C191="",NOT(ISNUMBER(D191)),NOT(ISNUMBER(E191)),NOT(ISNUMBER(F191)),NOT(ISNUMBER(G191)),I191="",J191="",NOT(ISNUMBER(K191)),NOT(ISNUMBER(L191)),AND(N191&lt;&gt;"Podnikateľská",N191&lt;&gt;"Súkromná"),AND(N191="Podnikateľská",H191=""),COUNTIFS('Vodiči'!$C$6:$C$8,C191&amp;"")&lt;&gt;1,COUNTIFS('Vozidlá'!$A$6:$A$6,B191&amp;"",'Vozidlá'!$B$6:$B$6,"&lt;&gt;")&lt;&gt;1,COUNTIFS('Vozidlá'!$A$6:$A$6,B191&amp;"",'Vozidlá'!$C$6:$C$6,"&lt;&gt;")&lt;&gt;1,COUNTIFS('Vozidlá'!$A$6:$A$6,B191&amp;"",'Vozidlá'!$D$6:$D$6,"&lt;&gt;")&lt;&gt;1,COUNTIFS('Vozidlá'!$A$6:$A$6,B191&amp;"",'Vozidlá'!$E$6:$E$6,"&lt;&gt;")&lt;&gt;1,COUNTIFS('Vozidlá'!$A$6:$A$6,B191&amp;"",'Vozidlá'!$K$6:$K$6,"&lt;&gt;")&lt;&gt;1,COUNTIFS('Vozidlá'!$A$6:$A$6,B191&amp;"",'Vozidlá'!$L$6:$L$6,"&lt;&gt;")&lt;&gt;1),"CHYBA",""))</f>
        <v/>
      </c>
      <c r="S191" s="14">
        <f>IF(V191=0,"",IF(N191="Podnikateľská",IF(H191="","",IF(OR(LEN(TRIM(SUBSTITUTE(SUBSTITUTE(H191,".",""),",","")))&lt;12,ISNUMBER(MATCH(TRIM(SUBSTITUTE(SUBSTITUTE(H191,".",""),",","")),'Zoznamy'!$G$2:$G$41,0))),"PREVERIŤ","")),IF(AND(N191="Súkromná",IFERROR(INDEX('Vozidlá'!$O$6:$O$6,MATCH(B191,'Vozidlá'!$A$6:$A$6,0))="áno",FALSE)),"PREVERIŤ","")))</f>
        <v/>
      </c>
      <c r="T191" s="14">
        <f>IF(OR(D191="",E191="",F191="",G191=""),"",IFERROR(IF(OR(F191+G191&lt;D191+E191,D191&lt;DATE(2027,1,1),D191&gt;=DATE(2028,1,1)),"CHYBA",""),"CHYBA"))</f>
        <v/>
      </c>
      <c r="U191" s="14">
        <f>IF(OR(V191=0,A191=""),"",IF(COUNTIFS($A$6:$A$1505,A191&amp;"",$B$6:$B$1505,B191&amp;"")&gt;1,"CHYBA",IF(X191="","",IF(X191=0,"",IFERROR(IF(INDEX($A$1:$A$1505,X191)="","",IF(A191=INDEX($A$1:$A$1505,X191)+1,"","PREVERIŤ")),"PREVERIŤ")))))</f>
        <v/>
      </c>
      <c r="V191" s="14">
        <f>IF(OR(A191&lt;&gt;"",B191&lt;&gt;"",C191&lt;&gt;"",D191&lt;&gt;"",E191&lt;&gt;"",F191&lt;&gt;"",G191&lt;&gt;"",H191&lt;&gt;"",I191&lt;&gt;"",J191&lt;&gt;"",K191&lt;&gt;"",L191&lt;&gt;"",N191&lt;&gt;"",O191&lt;&gt;""),1,0)</f>
        <v/>
      </c>
      <c r="W191" s="14">
        <f>IF(OR(V191=0,B191=""),"",COUNTIFS($B$6:B191,B191&amp;""))</f>
        <v/>
      </c>
      <c r="X191" s="14">
        <f>IF(OR(V191=0,B191=""),"",IF(W191=1,0,SUMIFS($Y$5:Y190,$B$5:B190,B191&amp;"",$W$5:W190,W191-1)))</f>
        <v/>
      </c>
      <c r="Y191" s="14">
        <f>IF(V191=0,"",ROW($A191))</f>
        <v/>
      </c>
    </row>
    <row r="192">
      <c r="A192" s="10" t="n"/>
      <c r="B192" s="10" t="n"/>
      <c r="C192" s="10" t="n"/>
      <c r="D192" s="12" t="n"/>
      <c r="E192" s="18" t="n"/>
      <c r="F192" s="12" t="n"/>
      <c r="G192" s="18" t="n"/>
      <c r="H192" s="10" t="n"/>
      <c r="I192" s="10" t="n"/>
      <c r="J192" s="10" t="n"/>
      <c r="K192" s="13" t="n"/>
      <c r="L192" s="13" t="n"/>
      <c r="M192" s="19">
        <f>IF(OR(K192="",L192=""),"",IF(AND(ISNUMBER(K192),ISNUMBER(L192)),L192-K192,"CHYBA"))</f>
        <v/>
      </c>
      <c r="N192" s="10" t="n"/>
      <c r="O192" s="10" t="n"/>
      <c r="P192" s="14">
        <f>IF(M192="","",IF(ISNUMBER(M192),IF(M192&lt;=0,"CHYBA",""),"CHYBA"))</f>
        <v/>
      </c>
      <c r="Q192" s="14">
        <f>IF(OR(V192=0,B192="",K192=""),"",IFERROR(IF(X192=0,IF(AND(COUNTIFS('Vozidlá'!$A$6:$A$6,B192&amp;"",'Vozidlá'!$L$6:$L$6,"&lt;&gt;")=1,ROUND(K192,1)=ROUND(INDEX('Vozidlá'!$L$6:$L$6,MATCH(B192,'Vozidlá'!$A$6:$A$6,0)),1)),"","CHYBA"),IF(AND(INDEX($L$1:$L$1505,X192)&lt;&gt;"",ROUND(K192,1)=ROUND(INDEX($L$1:$L$1505,X192),1)),"","CHYBA")),"CHYBA"))</f>
        <v/>
      </c>
      <c r="R192" s="14">
        <f>IF(V192=0,"",IF(OR(NOT(ISNUMBER(A192)),B192="",C192="",NOT(ISNUMBER(D192)),NOT(ISNUMBER(E192)),NOT(ISNUMBER(F192)),NOT(ISNUMBER(G192)),I192="",J192="",NOT(ISNUMBER(K192)),NOT(ISNUMBER(L192)),AND(N192&lt;&gt;"Podnikateľská",N192&lt;&gt;"Súkromná"),AND(N192="Podnikateľská",H192=""),COUNTIFS('Vodiči'!$C$6:$C$8,C192&amp;"")&lt;&gt;1,COUNTIFS('Vozidlá'!$A$6:$A$6,B192&amp;"",'Vozidlá'!$B$6:$B$6,"&lt;&gt;")&lt;&gt;1,COUNTIFS('Vozidlá'!$A$6:$A$6,B192&amp;"",'Vozidlá'!$C$6:$C$6,"&lt;&gt;")&lt;&gt;1,COUNTIFS('Vozidlá'!$A$6:$A$6,B192&amp;"",'Vozidlá'!$D$6:$D$6,"&lt;&gt;")&lt;&gt;1,COUNTIFS('Vozidlá'!$A$6:$A$6,B192&amp;"",'Vozidlá'!$E$6:$E$6,"&lt;&gt;")&lt;&gt;1,COUNTIFS('Vozidlá'!$A$6:$A$6,B192&amp;"",'Vozidlá'!$K$6:$K$6,"&lt;&gt;")&lt;&gt;1,COUNTIFS('Vozidlá'!$A$6:$A$6,B192&amp;"",'Vozidlá'!$L$6:$L$6,"&lt;&gt;")&lt;&gt;1),"CHYBA",""))</f>
        <v/>
      </c>
      <c r="S192" s="14">
        <f>IF(V192=0,"",IF(N192="Podnikateľská",IF(H192="","",IF(OR(LEN(TRIM(SUBSTITUTE(SUBSTITUTE(H192,".",""),",","")))&lt;12,ISNUMBER(MATCH(TRIM(SUBSTITUTE(SUBSTITUTE(H192,".",""),",","")),'Zoznamy'!$G$2:$G$41,0))),"PREVERIŤ","")),IF(AND(N192="Súkromná",IFERROR(INDEX('Vozidlá'!$O$6:$O$6,MATCH(B192,'Vozidlá'!$A$6:$A$6,0))="áno",FALSE)),"PREVERIŤ","")))</f>
        <v/>
      </c>
      <c r="T192" s="14">
        <f>IF(OR(D192="",E192="",F192="",G192=""),"",IFERROR(IF(OR(F192+G192&lt;D192+E192,D192&lt;DATE(2027,1,1),D192&gt;=DATE(2028,1,1)),"CHYBA",""),"CHYBA"))</f>
        <v/>
      </c>
      <c r="U192" s="14">
        <f>IF(OR(V192=0,A192=""),"",IF(COUNTIFS($A$6:$A$1505,A192&amp;"",$B$6:$B$1505,B192&amp;"")&gt;1,"CHYBA",IF(X192="","",IF(X192=0,"",IFERROR(IF(INDEX($A$1:$A$1505,X192)="","",IF(A192=INDEX($A$1:$A$1505,X192)+1,"","PREVERIŤ")),"PREVERIŤ")))))</f>
        <v/>
      </c>
      <c r="V192" s="14">
        <f>IF(OR(A192&lt;&gt;"",B192&lt;&gt;"",C192&lt;&gt;"",D192&lt;&gt;"",E192&lt;&gt;"",F192&lt;&gt;"",G192&lt;&gt;"",H192&lt;&gt;"",I192&lt;&gt;"",J192&lt;&gt;"",K192&lt;&gt;"",L192&lt;&gt;"",N192&lt;&gt;"",O192&lt;&gt;""),1,0)</f>
        <v/>
      </c>
      <c r="W192" s="14">
        <f>IF(OR(V192=0,B192=""),"",COUNTIFS($B$6:B192,B192&amp;""))</f>
        <v/>
      </c>
      <c r="X192" s="14">
        <f>IF(OR(V192=0,B192=""),"",IF(W192=1,0,SUMIFS($Y$5:Y191,$B$5:B191,B192&amp;"",$W$5:W191,W192-1)))</f>
        <v/>
      </c>
      <c r="Y192" s="14">
        <f>IF(V192=0,"",ROW($A192))</f>
        <v/>
      </c>
    </row>
    <row r="193">
      <c r="A193" s="10" t="n"/>
      <c r="B193" s="10" t="n"/>
      <c r="C193" s="10" t="n"/>
      <c r="D193" s="12" t="n"/>
      <c r="E193" s="18" t="n"/>
      <c r="F193" s="12" t="n"/>
      <c r="G193" s="18" t="n"/>
      <c r="H193" s="10" t="n"/>
      <c r="I193" s="10" t="n"/>
      <c r="J193" s="10" t="n"/>
      <c r="K193" s="13" t="n"/>
      <c r="L193" s="13" t="n"/>
      <c r="M193" s="19">
        <f>IF(OR(K193="",L193=""),"",IF(AND(ISNUMBER(K193),ISNUMBER(L193)),L193-K193,"CHYBA"))</f>
        <v/>
      </c>
      <c r="N193" s="10" t="n"/>
      <c r="O193" s="10" t="n"/>
      <c r="P193" s="14">
        <f>IF(M193="","",IF(ISNUMBER(M193),IF(M193&lt;=0,"CHYBA",""),"CHYBA"))</f>
        <v/>
      </c>
      <c r="Q193" s="14">
        <f>IF(OR(V193=0,B193="",K193=""),"",IFERROR(IF(X193=0,IF(AND(COUNTIFS('Vozidlá'!$A$6:$A$6,B193&amp;"",'Vozidlá'!$L$6:$L$6,"&lt;&gt;")=1,ROUND(K193,1)=ROUND(INDEX('Vozidlá'!$L$6:$L$6,MATCH(B193,'Vozidlá'!$A$6:$A$6,0)),1)),"","CHYBA"),IF(AND(INDEX($L$1:$L$1505,X193)&lt;&gt;"",ROUND(K193,1)=ROUND(INDEX($L$1:$L$1505,X193),1)),"","CHYBA")),"CHYBA"))</f>
        <v/>
      </c>
      <c r="R193" s="14">
        <f>IF(V193=0,"",IF(OR(NOT(ISNUMBER(A193)),B193="",C193="",NOT(ISNUMBER(D193)),NOT(ISNUMBER(E193)),NOT(ISNUMBER(F193)),NOT(ISNUMBER(G193)),I193="",J193="",NOT(ISNUMBER(K193)),NOT(ISNUMBER(L193)),AND(N193&lt;&gt;"Podnikateľská",N193&lt;&gt;"Súkromná"),AND(N193="Podnikateľská",H193=""),COUNTIFS('Vodiči'!$C$6:$C$8,C193&amp;"")&lt;&gt;1,COUNTIFS('Vozidlá'!$A$6:$A$6,B193&amp;"",'Vozidlá'!$B$6:$B$6,"&lt;&gt;")&lt;&gt;1,COUNTIFS('Vozidlá'!$A$6:$A$6,B193&amp;"",'Vozidlá'!$C$6:$C$6,"&lt;&gt;")&lt;&gt;1,COUNTIFS('Vozidlá'!$A$6:$A$6,B193&amp;"",'Vozidlá'!$D$6:$D$6,"&lt;&gt;")&lt;&gt;1,COUNTIFS('Vozidlá'!$A$6:$A$6,B193&amp;"",'Vozidlá'!$E$6:$E$6,"&lt;&gt;")&lt;&gt;1,COUNTIFS('Vozidlá'!$A$6:$A$6,B193&amp;"",'Vozidlá'!$K$6:$K$6,"&lt;&gt;")&lt;&gt;1,COUNTIFS('Vozidlá'!$A$6:$A$6,B193&amp;"",'Vozidlá'!$L$6:$L$6,"&lt;&gt;")&lt;&gt;1),"CHYBA",""))</f>
        <v/>
      </c>
      <c r="S193" s="14">
        <f>IF(V193=0,"",IF(N193="Podnikateľská",IF(H193="","",IF(OR(LEN(TRIM(SUBSTITUTE(SUBSTITUTE(H193,".",""),",","")))&lt;12,ISNUMBER(MATCH(TRIM(SUBSTITUTE(SUBSTITUTE(H193,".",""),",","")),'Zoznamy'!$G$2:$G$41,0))),"PREVERIŤ","")),IF(AND(N193="Súkromná",IFERROR(INDEX('Vozidlá'!$O$6:$O$6,MATCH(B193,'Vozidlá'!$A$6:$A$6,0))="áno",FALSE)),"PREVERIŤ","")))</f>
        <v/>
      </c>
      <c r="T193" s="14">
        <f>IF(OR(D193="",E193="",F193="",G193=""),"",IFERROR(IF(OR(F193+G193&lt;D193+E193,D193&lt;DATE(2027,1,1),D193&gt;=DATE(2028,1,1)),"CHYBA",""),"CHYBA"))</f>
        <v/>
      </c>
      <c r="U193" s="14">
        <f>IF(OR(V193=0,A193=""),"",IF(COUNTIFS($A$6:$A$1505,A193&amp;"",$B$6:$B$1505,B193&amp;"")&gt;1,"CHYBA",IF(X193="","",IF(X193=0,"",IFERROR(IF(INDEX($A$1:$A$1505,X193)="","",IF(A193=INDEX($A$1:$A$1505,X193)+1,"","PREVERIŤ")),"PREVERIŤ")))))</f>
        <v/>
      </c>
      <c r="V193" s="14">
        <f>IF(OR(A193&lt;&gt;"",B193&lt;&gt;"",C193&lt;&gt;"",D193&lt;&gt;"",E193&lt;&gt;"",F193&lt;&gt;"",G193&lt;&gt;"",H193&lt;&gt;"",I193&lt;&gt;"",J193&lt;&gt;"",K193&lt;&gt;"",L193&lt;&gt;"",N193&lt;&gt;"",O193&lt;&gt;""),1,0)</f>
        <v/>
      </c>
      <c r="W193" s="14">
        <f>IF(OR(V193=0,B193=""),"",COUNTIFS($B$6:B193,B193&amp;""))</f>
        <v/>
      </c>
      <c r="X193" s="14">
        <f>IF(OR(V193=0,B193=""),"",IF(W193=1,0,SUMIFS($Y$5:Y192,$B$5:B192,B193&amp;"",$W$5:W192,W193-1)))</f>
        <v/>
      </c>
      <c r="Y193" s="14">
        <f>IF(V193=0,"",ROW($A193))</f>
        <v/>
      </c>
    </row>
    <row r="194">
      <c r="A194" s="10" t="n"/>
      <c r="B194" s="10" t="n"/>
      <c r="C194" s="10" t="n"/>
      <c r="D194" s="12" t="n"/>
      <c r="E194" s="18" t="n"/>
      <c r="F194" s="12" t="n"/>
      <c r="G194" s="18" t="n"/>
      <c r="H194" s="10" t="n"/>
      <c r="I194" s="10" t="n"/>
      <c r="J194" s="10" t="n"/>
      <c r="K194" s="13" t="n"/>
      <c r="L194" s="13" t="n"/>
      <c r="M194" s="19">
        <f>IF(OR(K194="",L194=""),"",IF(AND(ISNUMBER(K194),ISNUMBER(L194)),L194-K194,"CHYBA"))</f>
        <v/>
      </c>
      <c r="N194" s="10" t="n"/>
      <c r="O194" s="10" t="n"/>
      <c r="P194" s="14">
        <f>IF(M194="","",IF(ISNUMBER(M194),IF(M194&lt;=0,"CHYBA",""),"CHYBA"))</f>
        <v/>
      </c>
      <c r="Q194" s="14">
        <f>IF(OR(V194=0,B194="",K194=""),"",IFERROR(IF(X194=0,IF(AND(COUNTIFS('Vozidlá'!$A$6:$A$6,B194&amp;"",'Vozidlá'!$L$6:$L$6,"&lt;&gt;")=1,ROUND(K194,1)=ROUND(INDEX('Vozidlá'!$L$6:$L$6,MATCH(B194,'Vozidlá'!$A$6:$A$6,0)),1)),"","CHYBA"),IF(AND(INDEX($L$1:$L$1505,X194)&lt;&gt;"",ROUND(K194,1)=ROUND(INDEX($L$1:$L$1505,X194),1)),"","CHYBA")),"CHYBA"))</f>
        <v/>
      </c>
      <c r="R194" s="14">
        <f>IF(V194=0,"",IF(OR(NOT(ISNUMBER(A194)),B194="",C194="",NOT(ISNUMBER(D194)),NOT(ISNUMBER(E194)),NOT(ISNUMBER(F194)),NOT(ISNUMBER(G194)),I194="",J194="",NOT(ISNUMBER(K194)),NOT(ISNUMBER(L194)),AND(N194&lt;&gt;"Podnikateľská",N194&lt;&gt;"Súkromná"),AND(N194="Podnikateľská",H194=""),COUNTIFS('Vodiči'!$C$6:$C$8,C194&amp;"")&lt;&gt;1,COUNTIFS('Vozidlá'!$A$6:$A$6,B194&amp;"",'Vozidlá'!$B$6:$B$6,"&lt;&gt;")&lt;&gt;1,COUNTIFS('Vozidlá'!$A$6:$A$6,B194&amp;"",'Vozidlá'!$C$6:$C$6,"&lt;&gt;")&lt;&gt;1,COUNTIFS('Vozidlá'!$A$6:$A$6,B194&amp;"",'Vozidlá'!$D$6:$D$6,"&lt;&gt;")&lt;&gt;1,COUNTIFS('Vozidlá'!$A$6:$A$6,B194&amp;"",'Vozidlá'!$E$6:$E$6,"&lt;&gt;")&lt;&gt;1,COUNTIFS('Vozidlá'!$A$6:$A$6,B194&amp;"",'Vozidlá'!$K$6:$K$6,"&lt;&gt;")&lt;&gt;1,COUNTIFS('Vozidlá'!$A$6:$A$6,B194&amp;"",'Vozidlá'!$L$6:$L$6,"&lt;&gt;")&lt;&gt;1),"CHYBA",""))</f>
        <v/>
      </c>
      <c r="S194" s="14">
        <f>IF(V194=0,"",IF(N194="Podnikateľská",IF(H194="","",IF(OR(LEN(TRIM(SUBSTITUTE(SUBSTITUTE(H194,".",""),",","")))&lt;12,ISNUMBER(MATCH(TRIM(SUBSTITUTE(SUBSTITUTE(H194,".",""),",","")),'Zoznamy'!$G$2:$G$41,0))),"PREVERIŤ","")),IF(AND(N194="Súkromná",IFERROR(INDEX('Vozidlá'!$O$6:$O$6,MATCH(B194,'Vozidlá'!$A$6:$A$6,0))="áno",FALSE)),"PREVERIŤ","")))</f>
        <v/>
      </c>
      <c r="T194" s="14">
        <f>IF(OR(D194="",E194="",F194="",G194=""),"",IFERROR(IF(OR(F194+G194&lt;D194+E194,D194&lt;DATE(2027,1,1),D194&gt;=DATE(2028,1,1)),"CHYBA",""),"CHYBA"))</f>
        <v/>
      </c>
      <c r="U194" s="14">
        <f>IF(OR(V194=0,A194=""),"",IF(COUNTIFS($A$6:$A$1505,A194&amp;"",$B$6:$B$1505,B194&amp;"")&gt;1,"CHYBA",IF(X194="","",IF(X194=0,"",IFERROR(IF(INDEX($A$1:$A$1505,X194)="","",IF(A194=INDEX($A$1:$A$1505,X194)+1,"","PREVERIŤ")),"PREVERIŤ")))))</f>
        <v/>
      </c>
      <c r="V194" s="14">
        <f>IF(OR(A194&lt;&gt;"",B194&lt;&gt;"",C194&lt;&gt;"",D194&lt;&gt;"",E194&lt;&gt;"",F194&lt;&gt;"",G194&lt;&gt;"",H194&lt;&gt;"",I194&lt;&gt;"",J194&lt;&gt;"",K194&lt;&gt;"",L194&lt;&gt;"",N194&lt;&gt;"",O194&lt;&gt;""),1,0)</f>
        <v/>
      </c>
      <c r="W194" s="14">
        <f>IF(OR(V194=0,B194=""),"",COUNTIFS($B$6:B194,B194&amp;""))</f>
        <v/>
      </c>
      <c r="X194" s="14">
        <f>IF(OR(V194=0,B194=""),"",IF(W194=1,0,SUMIFS($Y$5:Y193,$B$5:B193,B194&amp;"",$W$5:W193,W194-1)))</f>
        <v/>
      </c>
      <c r="Y194" s="14">
        <f>IF(V194=0,"",ROW($A194))</f>
        <v/>
      </c>
    </row>
    <row r="195">
      <c r="A195" s="10" t="n"/>
      <c r="B195" s="10" t="n"/>
      <c r="C195" s="10" t="n"/>
      <c r="D195" s="12" t="n"/>
      <c r="E195" s="18" t="n"/>
      <c r="F195" s="12" t="n"/>
      <c r="G195" s="18" t="n"/>
      <c r="H195" s="10" t="n"/>
      <c r="I195" s="10" t="n"/>
      <c r="J195" s="10" t="n"/>
      <c r="K195" s="13" t="n"/>
      <c r="L195" s="13" t="n"/>
      <c r="M195" s="19">
        <f>IF(OR(K195="",L195=""),"",IF(AND(ISNUMBER(K195),ISNUMBER(L195)),L195-K195,"CHYBA"))</f>
        <v/>
      </c>
      <c r="N195" s="10" t="n"/>
      <c r="O195" s="10" t="n"/>
      <c r="P195" s="14">
        <f>IF(M195="","",IF(ISNUMBER(M195),IF(M195&lt;=0,"CHYBA",""),"CHYBA"))</f>
        <v/>
      </c>
      <c r="Q195" s="14">
        <f>IF(OR(V195=0,B195="",K195=""),"",IFERROR(IF(X195=0,IF(AND(COUNTIFS('Vozidlá'!$A$6:$A$6,B195&amp;"",'Vozidlá'!$L$6:$L$6,"&lt;&gt;")=1,ROUND(K195,1)=ROUND(INDEX('Vozidlá'!$L$6:$L$6,MATCH(B195,'Vozidlá'!$A$6:$A$6,0)),1)),"","CHYBA"),IF(AND(INDEX($L$1:$L$1505,X195)&lt;&gt;"",ROUND(K195,1)=ROUND(INDEX($L$1:$L$1505,X195),1)),"","CHYBA")),"CHYBA"))</f>
        <v/>
      </c>
      <c r="R195" s="14">
        <f>IF(V195=0,"",IF(OR(NOT(ISNUMBER(A195)),B195="",C195="",NOT(ISNUMBER(D195)),NOT(ISNUMBER(E195)),NOT(ISNUMBER(F195)),NOT(ISNUMBER(G195)),I195="",J195="",NOT(ISNUMBER(K195)),NOT(ISNUMBER(L195)),AND(N195&lt;&gt;"Podnikateľská",N195&lt;&gt;"Súkromná"),AND(N195="Podnikateľská",H195=""),COUNTIFS('Vodiči'!$C$6:$C$8,C195&amp;"")&lt;&gt;1,COUNTIFS('Vozidlá'!$A$6:$A$6,B195&amp;"",'Vozidlá'!$B$6:$B$6,"&lt;&gt;")&lt;&gt;1,COUNTIFS('Vozidlá'!$A$6:$A$6,B195&amp;"",'Vozidlá'!$C$6:$C$6,"&lt;&gt;")&lt;&gt;1,COUNTIFS('Vozidlá'!$A$6:$A$6,B195&amp;"",'Vozidlá'!$D$6:$D$6,"&lt;&gt;")&lt;&gt;1,COUNTIFS('Vozidlá'!$A$6:$A$6,B195&amp;"",'Vozidlá'!$E$6:$E$6,"&lt;&gt;")&lt;&gt;1,COUNTIFS('Vozidlá'!$A$6:$A$6,B195&amp;"",'Vozidlá'!$K$6:$K$6,"&lt;&gt;")&lt;&gt;1,COUNTIFS('Vozidlá'!$A$6:$A$6,B195&amp;"",'Vozidlá'!$L$6:$L$6,"&lt;&gt;")&lt;&gt;1),"CHYBA",""))</f>
        <v/>
      </c>
      <c r="S195" s="14">
        <f>IF(V195=0,"",IF(N195="Podnikateľská",IF(H195="","",IF(OR(LEN(TRIM(SUBSTITUTE(SUBSTITUTE(H195,".",""),",","")))&lt;12,ISNUMBER(MATCH(TRIM(SUBSTITUTE(SUBSTITUTE(H195,".",""),",","")),'Zoznamy'!$G$2:$G$41,0))),"PREVERIŤ","")),IF(AND(N195="Súkromná",IFERROR(INDEX('Vozidlá'!$O$6:$O$6,MATCH(B195,'Vozidlá'!$A$6:$A$6,0))="áno",FALSE)),"PREVERIŤ","")))</f>
        <v/>
      </c>
      <c r="T195" s="14">
        <f>IF(OR(D195="",E195="",F195="",G195=""),"",IFERROR(IF(OR(F195+G195&lt;D195+E195,D195&lt;DATE(2027,1,1),D195&gt;=DATE(2028,1,1)),"CHYBA",""),"CHYBA"))</f>
        <v/>
      </c>
      <c r="U195" s="14">
        <f>IF(OR(V195=0,A195=""),"",IF(COUNTIFS($A$6:$A$1505,A195&amp;"",$B$6:$B$1505,B195&amp;"")&gt;1,"CHYBA",IF(X195="","",IF(X195=0,"",IFERROR(IF(INDEX($A$1:$A$1505,X195)="","",IF(A195=INDEX($A$1:$A$1505,X195)+1,"","PREVERIŤ")),"PREVERIŤ")))))</f>
        <v/>
      </c>
      <c r="V195" s="14">
        <f>IF(OR(A195&lt;&gt;"",B195&lt;&gt;"",C195&lt;&gt;"",D195&lt;&gt;"",E195&lt;&gt;"",F195&lt;&gt;"",G195&lt;&gt;"",H195&lt;&gt;"",I195&lt;&gt;"",J195&lt;&gt;"",K195&lt;&gt;"",L195&lt;&gt;"",N195&lt;&gt;"",O195&lt;&gt;""),1,0)</f>
        <v/>
      </c>
      <c r="W195" s="14">
        <f>IF(OR(V195=0,B195=""),"",COUNTIFS($B$6:B195,B195&amp;""))</f>
        <v/>
      </c>
      <c r="X195" s="14">
        <f>IF(OR(V195=0,B195=""),"",IF(W195=1,0,SUMIFS($Y$5:Y194,$B$5:B194,B195&amp;"",$W$5:W194,W195-1)))</f>
        <v/>
      </c>
      <c r="Y195" s="14">
        <f>IF(V195=0,"",ROW($A195))</f>
        <v/>
      </c>
    </row>
    <row r="196">
      <c r="A196" s="10" t="n"/>
      <c r="B196" s="10" t="n"/>
      <c r="C196" s="10" t="n"/>
      <c r="D196" s="12" t="n"/>
      <c r="E196" s="18" t="n"/>
      <c r="F196" s="12" t="n"/>
      <c r="G196" s="18" t="n"/>
      <c r="H196" s="10" t="n"/>
      <c r="I196" s="10" t="n"/>
      <c r="J196" s="10" t="n"/>
      <c r="K196" s="13" t="n"/>
      <c r="L196" s="13" t="n"/>
      <c r="M196" s="19">
        <f>IF(OR(K196="",L196=""),"",IF(AND(ISNUMBER(K196),ISNUMBER(L196)),L196-K196,"CHYBA"))</f>
        <v/>
      </c>
      <c r="N196" s="10" t="n"/>
      <c r="O196" s="10" t="n"/>
      <c r="P196" s="14">
        <f>IF(M196="","",IF(ISNUMBER(M196),IF(M196&lt;=0,"CHYBA",""),"CHYBA"))</f>
        <v/>
      </c>
      <c r="Q196" s="14">
        <f>IF(OR(V196=0,B196="",K196=""),"",IFERROR(IF(X196=0,IF(AND(COUNTIFS('Vozidlá'!$A$6:$A$6,B196&amp;"",'Vozidlá'!$L$6:$L$6,"&lt;&gt;")=1,ROUND(K196,1)=ROUND(INDEX('Vozidlá'!$L$6:$L$6,MATCH(B196,'Vozidlá'!$A$6:$A$6,0)),1)),"","CHYBA"),IF(AND(INDEX($L$1:$L$1505,X196)&lt;&gt;"",ROUND(K196,1)=ROUND(INDEX($L$1:$L$1505,X196),1)),"","CHYBA")),"CHYBA"))</f>
        <v/>
      </c>
      <c r="R196" s="14">
        <f>IF(V196=0,"",IF(OR(NOT(ISNUMBER(A196)),B196="",C196="",NOT(ISNUMBER(D196)),NOT(ISNUMBER(E196)),NOT(ISNUMBER(F196)),NOT(ISNUMBER(G196)),I196="",J196="",NOT(ISNUMBER(K196)),NOT(ISNUMBER(L196)),AND(N196&lt;&gt;"Podnikateľská",N196&lt;&gt;"Súkromná"),AND(N196="Podnikateľská",H196=""),COUNTIFS('Vodiči'!$C$6:$C$8,C196&amp;"")&lt;&gt;1,COUNTIFS('Vozidlá'!$A$6:$A$6,B196&amp;"",'Vozidlá'!$B$6:$B$6,"&lt;&gt;")&lt;&gt;1,COUNTIFS('Vozidlá'!$A$6:$A$6,B196&amp;"",'Vozidlá'!$C$6:$C$6,"&lt;&gt;")&lt;&gt;1,COUNTIFS('Vozidlá'!$A$6:$A$6,B196&amp;"",'Vozidlá'!$D$6:$D$6,"&lt;&gt;")&lt;&gt;1,COUNTIFS('Vozidlá'!$A$6:$A$6,B196&amp;"",'Vozidlá'!$E$6:$E$6,"&lt;&gt;")&lt;&gt;1,COUNTIFS('Vozidlá'!$A$6:$A$6,B196&amp;"",'Vozidlá'!$K$6:$K$6,"&lt;&gt;")&lt;&gt;1,COUNTIFS('Vozidlá'!$A$6:$A$6,B196&amp;"",'Vozidlá'!$L$6:$L$6,"&lt;&gt;")&lt;&gt;1),"CHYBA",""))</f>
        <v/>
      </c>
      <c r="S196" s="14">
        <f>IF(V196=0,"",IF(N196="Podnikateľská",IF(H196="","",IF(OR(LEN(TRIM(SUBSTITUTE(SUBSTITUTE(H196,".",""),",","")))&lt;12,ISNUMBER(MATCH(TRIM(SUBSTITUTE(SUBSTITUTE(H196,".",""),",","")),'Zoznamy'!$G$2:$G$41,0))),"PREVERIŤ","")),IF(AND(N196="Súkromná",IFERROR(INDEX('Vozidlá'!$O$6:$O$6,MATCH(B196,'Vozidlá'!$A$6:$A$6,0))="áno",FALSE)),"PREVERIŤ","")))</f>
        <v/>
      </c>
      <c r="T196" s="14">
        <f>IF(OR(D196="",E196="",F196="",G196=""),"",IFERROR(IF(OR(F196+G196&lt;D196+E196,D196&lt;DATE(2027,1,1),D196&gt;=DATE(2028,1,1)),"CHYBA",""),"CHYBA"))</f>
        <v/>
      </c>
      <c r="U196" s="14">
        <f>IF(OR(V196=0,A196=""),"",IF(COUNTIFS($A$6:$A$1505,A196&amp;"",$B$6:$B$1505,B196&amp;"")&gt;1,"CHYBA",IF(X196="","",IF(X196=0,"",IFERROR(IF(INDEX($A$1:$A$1505,X196)="","",IF(A196=INDEX($A$1:$A$1505,X196)+1,"","PREVERIŤ")),"PREVERIŤ")))))</f>
        <v/>
      </c>
      <c r="V196" s="14">
        <f>IF(OR(A196&lt;&gt;"",B196&lt;&gt;"",C196&lt;&gt;"",D196&lt;&gt;"",E196&lt;&gt;"",F196&lt;&gt;"",G196&lt;&gt;"",H196&lt;&gt;"",I196&lt;&gt;"",J196&lt;&gt;"",K196&lt;&gt;"",L196&lt;&gt;"",N196&lt;&gt;"",O196&lt;&gt;""),1,0)</f>
        <v/>
      </c>
      <c r="W196" s="14">
        <f>IF(OR(V196=0,B196=""),"",COUNTIFS($B$6:B196,B196&amp;""))</f>
        <v/>
      </c>
      <c r="X196" s="14">
        <f>IF(OR(V196=0,B196=""),"",IF(W196=1,0,SUMIFS($Y$5:Y195,$B$5:B195,B196&amp;"",$W$5:W195,W196-1)))</f>
        <v/>
      </c>
      <c r="Y196" s="14">
        <f>IF(V196=0,"",ROW($A196))</f>
        <v/>
      </c>
    </row>
    <row r="197">
      <c r="A197" s="10" t="n"/>
      <c r="B197" s="10" t="n"/>
      <c r="C197" s="10" t="n"/>
      <c r="D197" s="12" t="n"/>
      <c r="E197" s="18" t="n"/>
      <c r="F197" s="12" t="n"/>
      <c r="G197" s="18" t="n"/>
      <c r="H197" s="10" t="n"/>
      <c r="I197" s="10" t="n"/>
      <c r="J197" s="10" t="n"/>
      <c r="K197" s="13" t="n"/>
      <c r="L197" s="13" t="n"/>
      <c r="M197" s="19">
        <f>IF(OR(K197="",L197=""),"",IF(AND(ISNUMBER(K197),ISNUMBER(L197)),L197-K197,"CHYBA"))</f>
        <v/>
      </c>
      <c r="N197" s="10" t="n"/>
      <c r="O197" s="10" t="n"/>
      <c r="P197" s="14">
        <f>IF(M197="","",IF(ISNUMBER(M197),IF(M197&lt;=0,"CHYBA",""),"CHYBA"))</f>
        <v/>
      </c>
      <c r="Q197" s="14">
        <f>IF(OR(V197=0,B197="",K197=""),"",IFERROR(IF(X197=0,IF(AND(COUNTIFS('Vozidlá'!$A$6:$A$6,B197&amp;"",'Vozidlá'!$L$6:$L$6,"&lt;&gt;")=1,ROUND(K197,1)=ROUND(INDEX('Vozidlá'!$L$6:$L$6,MATCH(B197,'Vozidlá'!$A$6:$A$6,0)),1)),"","CHYBA"),IF(AND(INDEX($L$1:$L$1505,X197)&lt;&gt;"",ROUND(K197,1)=ROUND(INDEX($L$1:$L$1505,X197),1)),"","CHYBA")),"CHYBA"))</f>
        <v/>
      </c>
      <c r="R197" s="14">
        <f>IF(V197=0,"",IF(OR(NOT(ISNUMBER(A197)),B197="",C197="",NOT(ISNUMBER(D197)),NOT(ISNUMBER(E197)),NOT(ISNUMBER(F197)),NOT(ISNUMBER(G197)),I197="",J197="",NOT(ISNUMBER(K197)),NOT(ISNUMBER(L197)),AND(N197&lt;&gt;"Podnikateľská",N197&lt;&gt;"Súkromná"),AND(N197="Podnikateľská",H197=""),COUNTIFS('Vodiči'!$C$6:$C$8,C197&amp;"")&lt;&gt;1,COUNTIFS('Vozidlá'!$A$6:$A$6,B197&amp;"",'Vozidlá'!$B$6:$B$6,"&lt;&gt;")&lt;&gt;1,COUNTIFS('Vozidlá'!$A$6:$A$6,B197&amp;"",'Vozidlá'!$C$6:$C$6,"&lt;&gt;")&lt;&gt;1,COUNTIFS('Vozidlá'!$A$6:$A$6,B197&amp;"",'Vozidlá'!$D$6:$D$6,"&lt;&gt;")&lt;&gt;1,COUNTIFS('Vozidlá'!$A$6:$A$6,B197&amp;"",'Vozidlá'!$E$6:$E$6,"&lt;&gt;")&lt;&gt;1,COUNTIFS('Vozidlá'!$A$6:$A$6,B197&amp;"",'Vozidlá'!$K$6:$K$6,"&lt;&gt;")&lt;&gt;1,COUNTIFS('Vozidlá'!$A$6:$A$6,B197&amp;"",'Vozidlá'!$L$6:$L$6,"&lt;&gt;")&lt;&gt;1),"CHYBA",""))</f>
        <v/>
      </c>
      <c r="S197" s="14">
        <f>IF(V197=0,"",IF(N197="Podnikateľská",IF(H197="","",IF(OR(LEN(TRIM(SUBSTITUTE(SUBSTITUTE(H197,".",""),",","")))&lt;12,ISNUMBER(MATCH(TRIM(SUBSTITUTE(SUBSTITUTE(H197,".",""),",","")),'Zoznamy'!$G$2:$G$41,0))),"PREVERIŤ","")),IF(AND(N197="Súkromná",IFERROR(INDEX('Vozidlá'!$O$6:$O$6,MATCH(B197,'Vozidlá'!$A$6:$A$6,0))="áno",FALSE)),"PREVERIŤ","")))</f>
        <v/>
      </c>
      <c r="T197" s="14">
        <f>IF(OR(D197="",E197="",F197="",G197=""),"",IFERROR(IF(OR(F197+G197&lt;D197+E197,D197&lt;DATE(2027,1,1),D197&gt;=DATE(2028,1,1)),"CHYBA",""),"CHYBA"))</f>
        <v/>
      </c>
      <c r="U197" s="14">
        <f>IF(OR(V197=0,A197=""),"",IF(COUNTIFS($A$6:$A$1505,A197&amp;"",$B$6:$B$1505,B197&amp;"")&gt;1,"CHYBA",IF(X197="","",IF(X197=0,"",IFERROR(IF(INDEX($A$1:$A$1505,X197)="","",IF(A197=INDEX($A$1:$A$1505,X197)+1,"","PREVERIŤ")),"PREVERIŤ")))))</f>
        <v/>
      </c>
      <c r="V197" s="14">
        <f>IF(OR(A197&lt;&gt;"",B197&lt;&gt;"",C197&lt;&gt;"",D197&lt;&gt;"",E197&lt;&gt;"",F197&lt;&gt;"",G197&lt;&gt;"",H197&lt;&gt;"",I197&lt;&gt;"",J197&lt;&gt;"",K197&lt;&gt;"",L197&lt;&gt;"",N197&lt;&gt;"",O197&lt;&gt;""),1,0)</f>
        <v/>
      </c>
      <c r="W197" s="14">
        <f>IF(OR(V197=0,B197=""),"",COUNTIFS($B$6:B197,B197&amp;""))</f>
        <v/>
      </c>
      <c r="X197" s="14">
        <f>IF(OR(V197=0,B197=""),"",IF(W197=1,0,SUMIFS($Y$5:Y196,$B$5:B196,B197&amp;"",$W$5:W196,W197-1)))</f>
        <v/>
      </c>
      <c r="Y197" s="14">
        <f>IF(V197=0,"",ROW($A197))</f>
        <v/>
      </c>
    </row>
    <row r="198">
      <c r="A198" s="10" t="n"/>
      <c r="B198" s="10" t="n"/>
      <c r="C198" s="10" t="n"/>
      <c r="D198" s="12" t="n"/>
      <c r="E198" s="18" t="n"/>
      <c r="F198" s="12" t="n"/>
      <c r="G198" s="18" t="n"/>
      <c r="H198" s="10" t="n"/>
      <c r="I198" s="10" t="n"/>
      <c r="J198" s="10" t="n"/>
      <c r="K198" s="13" t="n"/>
      <c r="L198" s="13" t="n"/>
      <c r="M198" s="19">
        <f>IF(OR(K198="",L198=""),"",IF(AND(ISNUMBER(K198),ISNUMBER(L198)),L198-K198,"CHYBA"))</f>
        <v/>
      </c>
      <c r="N198" s="10" t="n"/>
      <c r="O198" s="10" t="n"/>
      <c r="P198" s="14">
        <f>IF(M198="","",IF(ISNUMBER(M198),IF(M198&lt;=0,"CHYBA",""),"CHYBA"))</f>
        <v/>
      </c>
      <c r="Q198" s="14">
        <f>IF(OR(V198=0,B198="",K198=""),"",IFERROR(IF(X198=0,IF(AND(COUNTIFS('Vozidlá'!$A$6:$A$6,B198&amp;"",'Vozidlá'!$L$6:$L$6,"&lt;&gt;")=1,ROUND(K198,1)=ROUND(INDEX('Vozidlá'!$L$6:$L$6,MATCH(B198,'Vozidlá'!$A$6:$A$6,0)),1)),"","CHYBA"),IF(AND(INDEX($L$1:$L$1505,X198)&lt;&gt;"",ROUND(K198,1)=ROUND(INDEX($L$1:$L$1505,X198),1)),"","CHYBA")),"CHYBA"))</f>
        <v/>
      </c>
      <c r="R198" s="14">
        <f>IF(V198=0,"",IF(OR(NOT(ISNUMBER(A198)),B198="",C198="",NOT(ISNUMBER(D198)),NOT(ISNUMBER(E198)),NOT(ISNUMBER(F198)),NOT(ISNUMBER(G198)),I198="",J198="",NOT(ISNUMBER(K198)),NOT(ISNUMBER(L198)),AND(N198&lt;&gt;"Podnikateľská",N198&lt;&gt;"Súkromná"),AND(N198="Podnikateľská",H198=""),COUNTIFS('Vodiči'!$C$6:$C$8,C198&amp;"")&lt;&gt;1,COUNTIFS('Vozidlá'!$A$6:$A$6,B198&amp;"",'Vozidlá'!$B$6:$B$6,"&lt;&gt;")&lt;&gt;1,COUNTIFS('Vozidlá'!$A$6:$A$6,B198&amp;"",'Vozidlá'!$C$6:$C$6,"&lt;&gt;")&lt;&gt;1,COUNTIFS('Vozidlá'!$A$6:$A$6,B198&amp;"",'Vozidlá'!$D$6:$D$6,"&lt;&gt;")&lt;&gt;1,COUNTIFS('Vozidlá'!$A$6:$A$6,B198&amp;"",'Vozidlá'!$E$6:$E$6,"&lt;&gt;")&lt;&gt;1,COUNTIFS('Vozidlá'!$A$6:$A$6,B198&amp;"",'Vozidlá'!$K$6:$K$6,"&lt;&gt;")&lt;&gt;1,COUNTIFS('Vozidlá'!$A$6:$A$6,B198&amp;"",'Vozidlá'!$L$6:$L$6,"&lt;&gt;")&lt;&gt;1),"CHYBA",""))</f>
        <v/>
      </c>
      <c r="S198" s="14">
        <f>IF(V198=0,"",IF(N198="Podnikateľská",IF(H198="","",IF(OR(LEN(TRIM(SUBSTITUTE(SUBSTITUTE(H198,".",""),",","")))&lt;12,ISNUMBER(MATCH(TRIM(SUBSTITUTE(SUBSTITUTE(H198,".",""),",","")),'Zoznamy'!$G$2:$G$41,0))),"PREVERIŤ","")),IF(AND(N198="Súkromná",IFERROR(INDEX('Vozidlá'!$O$6:$O$6,MATCH(B198,'Vozidlá'!$A$6:$A$6,0))="áno",FALSE)),"PREVERIŤ","")))</f>
        <v/>
      </c>
      <c r="T198" s="14">
        <f>IF(OR(D198="",E198="",F198="",G198=""),"",IFERROR(IF(OR(F198+G198&lt;D198+E198,D198&lt;DATE(2027,1,1),D198&gt;=DATE(2028,1,1)),"CHYBA",""),"CHYBA"))</f>
        <v/>
      </c>
      <c r="U198" s="14">
        <f>IF(OR(V198=0,A198=""),"",IF(COUNTIFS($A$6:$A$1505,A198&amp;"",$B$6:$B$1505,B198&amp;"")&gt;1,"CHYBA",IF(X198="","",IF(X198=0,"",IFERROR(IF(INDEX($A$1:$A$1505,X198)="","",IF(A198=INDEX($A$1:$A$1505,X198)+1,"","PREVERIŤ")),"PREVERIŤ")))))</f>
        <v/>
      </c>
      <c r="V198" s="14">
        <f>IF(OR(A198&lt;&gt;"",B198&lt;&gt;"",C198&lt;&gt;"",D198&lt;&gt;"",E198&lt;&gt;"",F198&lt;&gt;"",G198&lt;&gt;"",H198&lt;&gt;"",I198&lt;&gt;"",J198&lt;&gt;"",K198&lt;&gt;"",L198&lt;&gt;"",N198&lt;&gt;"",O198&lt;&gt;""),1,0)</f>
        <v/>
      </c>
      <c r="W198" s="14">
        <f>IF(OR(V198=0,B198=""),"",COUNTIFS($B$6:B198,B198&amp;""))</f>
        <v/>
      </c>
      <c r="X198" s="14">
        <f>IF(OR(V198=0,B198=""),"",IF(W198=1,0,SUMIFS($Y$5:Y197,$B$5:B197,B198&amp;"",$W$5:W197,W198-1)))</f>
        <v/>
      </c>
      <c r="Y198" s="14">
        <f>IF(V198=0,"",ROW($A198))</f>
        <v/>
      </c>
    </row>
    <row r="199">
      <c r="A199" s="10" t="n"/>
      <c r="B199" s="10" t="n"/>
      <c r="C199" s="10" t="n"/>
      <c r="D199" s="12" t="n"/>
      <c r="E199" s="18" t="n"/>
      <c r="F199" s="12" t="n"/>
      <c r="G199" s="18" t="n"/>
      <c r="H199" s="10" t="n"/>
      <c r="I199" s="10" t="n"/>
      <c r="J199" s="10" t="n"/>
      <c r="K199" s="13" t="n"/>
      <c r="L199" s="13" t="n"/>
      <c r="M199" s="19">
        <f>IF(OR(K199="",L199=""),"",IF(AND(ISNUMBER(K199),ISNUMBER(L199)),L199-K199,"CHYBA"))</f>
        <v/>
      </c>
      <c r="N199" s="10" t="n"/>
      <c r="O199" s="10" t="n"/>
      <c r="P199" s="14">
        <f>IF(M199="","",IF(ISNUMBER(M199),IF(M199&lt;=0,"CHYBA",""),"CHYBA"))</f>
        <v/>
      </c>
      <c r="Q199" s="14">
        <f>IF(OR(V199=0,B199="",K199=""),"",IFERROR(IF(X199=0,IF(AND(COUNTIFS('Vozidlá'!$A$6:$A$6,B199&amp;"",'Vozidlá'!$L$6:$L$6,"&lt;&gt;")=1,ROUND(K199,1)=ROUND(INDEX('Vozidlá'!$L$6:$L$6,MATCH(B199,'Vozidlá'!$A$6:$A$6,0)),1)),"","CHYBA"),IF(AND(INDEX($L$1:$L$1505,X199)&lt;&gt;"",ROUND(K199,1)=ROUND(INDEX($L$1:$L$1505,X199),1)),"","CHYBA")),"CHYBA"))</f>
        <v/>
      </c>
      <c r="R199" s="14">
        <f>IF(V199=0,"",IF(OR(NOT(ISNUMBER(A199)),B199="",C199="",NOT(ISNUMBER(D199)),NOT(ISNUMBER(E199)),NOT(ISNUMBER(F199)),NOT(ISNUMBER(G199)),I199="",J199="",NOT(ISNUMBER(K199)),NOT(ISNUMBER(L199)),AND(N199&lt;&gt;"Podnikateľská",N199&lt;&gt;"Súkromná"),AND(N199="Podnikateľská",H199=""),COUNTIFS('Vodiči'!$C$6:$C$8,C199&amp;"")&lt;&gt;1,COUNTIFS('Vozidlá'!$A$6:$A$6,B199&amp;"",'Vozidlá'!$B$6:$B$6,"&lt;&gt;")&lt;&gt;1,COUNTIFS('Vozidlá'!$A$6:$A$6,B199&amp;"",'Vozidlá'!$C$6:$C$6,"&lt;&gt;")&lt;&gt;1,COUNTIFS('Vozidlá'!$A$6:$A$6,B199&amp;"",'Vozidlá'!$D$6:$D$6,"&lt;&gt;")&lt;&gt;1,COUNTIFS('Vozidlá'!$A$6:$A$6,B199&amp;"",'Vozidlá'!$E$6:$E$6,"&lt;&gt;")&lt;&gt;1,COUNTIFS('Vozidlá'!$A$6:$A$6,B199&amp;"",'Vozidlá'!$K$6:$K$6,"&lt;&gt;")&lt;&gt;1,COUNTIFS('Vozidlá'!$A$6:$A$6,B199&amp;"",'Vozidlá'!$L$6:$L$6,"&lt;&gt;")&lt;&gt;1),"CHYBA",""))</f>
        <v/>
      </c>
      <c r="S199" s="14">
        <f>IF(V199=0,"",IF(N199="Podnikateľská",IF(H199="","",IF(OR(LEN(TRIM(SUBSTITUTE(SUBSTITUTE(H199,".",""),",","")))&lt;12,ISNUMBER(MATCH(TRIM(SUBSTITUTE(SUBSTITUTE(H199,".",""),",","")),'Zoznamy'!$G$2:$G$41,0))),"PREVERIŤ","")),IF(AND(N199="Súkromná",IFERROR(INDEX('Vozidlá'!$O$6:$O$6,MATCH(B199,'Vozidlá'!$A$6:$A$6,0))="áno",FALSE)),"PREVERIŤ","")))</f>
        <v/>
      </c>
      <c r="T199" s="14">
        <f>IF(OR(D199="",E199="",F199="",G199=""),"",IFERROR(IF(OR(F199+G199&lt;D199+E199,D199&lt;DATE(2027,1,1),D199&gt;=DATE(2028,1,1)),"CHYBA",""),"CHYBA"))</f>
        <v/>
      </c>
      <c r="U199" s="14">
        <f>IF(OR(V199=0,A199=""),"",IF(COUNTIFS($A$6:$A$1505,A199&amp;"",$B$6:$B$1505,B199&amp;"")&gt;1,"CHYBA",IF(X199="","",IF(X199=0,"",IFERROR(IF(INDEX($A$1:$A$1505,X199)="","",IF(A199=INDEX($A$1:$A$1505,X199)+1,"","PREVERIŤ")),"PREVERIŤ")))))</f>
        <v/>
      </c>
      <c r="V199" s="14">
        <f>IF(OR(A199&lt;&gt;"",B199&lt;&gt;"",C199&lt;&gt;"",D199&lt;&gt;"",E199&lt;&gt;"",F199&lt;&gt;"",G199&lt;&gt;"",H199&lt;&gt;"",I199&lt;&gt;"",J199&lt;&gt;"",K199&lt;&gt;"",L199&lt;&gt;"",N199&lt;&gt;"",O199&lt;&gt;""),1,0)</f>
        <v/>
      </c>
      <c r="W199" s="14">
        <f>IF(OR(V199=0,B199=""),"",COUNTIFS($B$6:B199,B199&amp;""))</f>
        <v/>
      </c>
      <c r="X199" s="14">
        <f>IF(OR(V199=0,B199=""),"",IF(W199=1,0,SUMIFS($Y$5:Y198,$B$5:B198,B199&amp;"",$W$5:W198,W199-1)))</f>
        <v/>
      </c>
      <c r="Y199" s="14">
        <f>IF(V199=0,"",ROW($A199))</f>
        <v/>
      </c>
    </row>
    <row r="200">
      <c r="A200" s="10" t="n"/>
      <c r="B200" s="10" t="n"/>
      <c r="C200" s="10" t="n"/>
      <c r="D200" s="12" t="n"/>
      <c r="E200" s="18" t="n"/>
      <c r="F200" s="12" t="n"/>
      <c r="G200" s="18" t="n"/>
      <c r="H200" s="10" t="n"/>
      <c r="I200" s="10" t="n"/>
      <c r="J200" s="10" t="n"/>
      <c r="K200" s="13" t="n"/>
      <c r="L200" s="13" t="n"/>
      <c r="M200" s="19">
        <f>IF(OR(K200="",L200=""),"",IF(AND(ISNUMBER(K200),ISNUMBER(L200)),L200-K200,"CHYBA"))</f>
        <v/>
      </c>
      <c r="N200" s="10" t="n"/>
      <c r="O200" s="10" t="n"/>
      <c r="P200" s="14">
        <f>IF(M200="","",IF(ISNUMBER(M200),IF(M200&lt;=0,"CHYBA",""),"CHYBA"))</f>
        <v/>
      </c>
      <c r="Q200" s="14">
        <f>IF(OR(V200=0,B200="",K200=""),"",IFERROR(IF(X200=0,IF(AND(COUNTIFS('Vozidlá'!$A$6:$A$6,B200&amp;"",'Vozidlá'!$L$6:$L$6,"&lt;&gt;")=1,ROUND(K200,1)=ROUND(INDEX('Vozidlá'!$L$6:$L$6,MATCH(B200,'Vozidlá'!$A$6:$A$6,0)),1)),"","CHYBA"),IF(AND(INDEX($L$1:$L$1505,X200)&lt;&gt;"",ROUND(K200,1)=ROUND(INDEX($L$1:$L$1505,X200),1)),"","CHYBA")),"CHYBA"))</f>
        <v/>
      </c>
      <c r="R200" s="14">
        <f>IF(V200=0,"",IF(OR(NOT(ISNUMBER(A200)),B200="",C200="",NOT(ISNUMBER(D200)),NOT(ISNUMBER(E200)),NOT(ISNUMBER(F200)),NOT(ISNUMBER(G200)),I200="",J200="",NOT(ISNUMBER(K200)),NOT(ISNUMBER(L200)),AND(N200&lt;&gt;"Podnikateľská",N200&lt;&gt;"Súkromná"),AND(N200="Podnikateľská",H200=""),COUNTIFS('Vodiči'!$C$6:$C$8,C200&amp;"")&lt;&gt;1,COUNTIFS('Vozidlá'!$A$6:$A$6,B200&amp;"",'Vozidlá'!$B$6:$B$6,"&lt;&gt;")&lt;&gt;1,COUNTIFS('Vozidlá'!$A$6:$A$6,B200&amp;"",'Vozidlá'!$C$6:$C$6,"&lt;&gt;")&lt;&gt;1,COUNTIFS('Vozidlá'!$A$6:$A$6,B200&amp;"",'Vozidlá'!$D$6:$D$6,"&lt;&gt;")&lt;&gt;1,COUNTIFS('Vozidlá'!$A$6:$A$6,B200&amp;"",'Vozidlá'!$E$6:$E$6,"&lt;&gt;")&lt;&gt;1,COUNTIFS('Vozidlá'!$A$6:$A$6,B200&amp;"",'Vozidlá'!$K$6:$K$6,"&lt;&gt;")&lt;&gt;1,COUNTIFS('Vozidlá'!$A$6:$A$6,B200&amp;"",'Vozidlá'!$L$6:$L$6,"&lt;&gt;")&lt;&gt;1),"CHYBA",""))</f>
        <v/>
      </c>
      <c r="S200" s="14">
        <f>IF(V200=0,"",IF(N200="Podnikateľská",IF(H200="","",IF(OR(LEN(TRIM(SUBSTITUTE(SUBSTITUTE(H200,".",""),",","")))&lt;12,ISNUMBER(MATCH(TRIM(SUBSTITUTE(SUBSTITUTE(H200,".",""),",","")),'Zoznamy'!$G$2:$G$41,0))),"PREVERIŤ","")),IF(AND(N200="Súkromná",IFERROR(INDEX('Vozidlá'!$O$6:$O$6,MATCH(B200,'Vozidlá'!$A$6:$A$6,0))="áno",FALSE)),"PREVERIŤ","")))</f>
        <v/>
      </c>
      <c r="T200" s="14">
        <f>IF(OR(D200="",E200="",F200="",G200=""),"",IFERROR(IF(OR(F200+G200&lt;D200+E200,D200&lt;DATE(2027,1,1),D200&gt;=DATE(2028,1,1)),"CHYBA",""),"CHYBA"))</f>
        <v/>
      </c>
      <c r="U200" s="14">
        <f>IF(OR(V200=0,A200=""),"",IF(COUNTIFS($A$6:$A$1505,A200&amp;"",$B$6:$B$1505,B200&amp;"")&gt;1,"CHYBA",IF(X200="","",IF(X200=0,"",IFERROR(IF(INDEX($A$1:$A$1505,X200)="","",IF(A200=INDEX($A$1:$A$1505,X200)+1,"","PREVERIŤ")),"PREVERIŤ")))))</f>
        <v/>
      </c>
      <c r="V200" s="14">
        <f>IF(OR(A200&lt;&gt;"",B200&lt;&gt;"",C200&lt;&gt;"",D200&lt;&gt;"",E200&lt;&gt;"",F200&lt;&gt;"",G200&lt;&gt;"",H200&lt;&gt;"",I200&lt;&gt;"",J200&lt;&gt;"",K200&lt;&gt;"",L200&lt;&gt;"",N200&lt;&gt;"",O200&lt;&gt;""),1,0)</f>
        <v/>
      </c>
      <c r="W200" s="14">
        <f>IF(OR(V200=0,B200=""),"",COUNTIFS($B$6:B200,B200&amp;""))</f>
        <v/>
      </c>
      <c r="X200" s="14">
        <f>IF(OR(V200=0,B200=""),"",IF(W200=1,0,SUMIFS($Y$5:Y199,$B$5:B199,B200&amp;"",$W$5:W199,W200-1)))</f>
        <v/>
      </c>
      <c r="Y200" s="14">
        <f>IF(V200=0,"",ROW($A200))</f>
        <v/>
      </c>
    </row>
    <row r="201">
      <c r="A201" s="10" t="n"/>
      <c r="B201" s="10" t="n"/>
      <c r="C201" s="10" t="n"/>
      <c r="D201" s="12" t="n"/>
      <c r="E201" s="18" t="n"/>
      <c r="F201" s="12" t="n"/>
      <c r="G201" s="18" t="n"/>
      <c r="H201" s="10" t="n"/>
      <c r="I201" s="10" t="n"/>
      <c r="J201" s="10" t="n"/>
      <c r="K201" s="13" t="n"/>
      <c r="L201" s="13" t="n"/>
      <c r="M201" s="19">
        <f>IF(OR(K201="",L201=""),"",IF(AND(ISNUMBER(K201),ISNUMBER(L201)),L201-K201,"CHYBA"))</f>
        <v/>
      </c>
      <c r="N201" s="10" t="n"/>
      <c r="O201" s="10" t="n"/>
      <c r="P201" s="14">
        <f>IF(M201="","",IF(ISNUMBER(M201),IF(M201&lt;=0,"CHYBA",""),"CHYBA"))</f>
        <v/>
      </c>
      <c r="Q201" s="14">
        <f>IF(OR(V201=0,B201="",K201=""),"",IFERROR(IF(X201=0,IF(AND(COUNTIFS('Vozidlá'!$A$6:$A$6,B201&amp;"",'Vozidlá'!$L$6:$L$6,"&lt;&gt;")=1,ROUND(K201,1)=ROUND(INDEX('Vozidlá'!$L$6:$L$6,MATCH(B201,'Vozidlá'!$A$6:$A$6,0)),1)),"","CHYBA"),IF(AND(INDEX($L$1:$L$1505,X201)&lt;&gt;"",ROUND(K201,1)=ROUND(INDEX($L$1:$L$1505,X201),1)),"","CHYBA")),"CHYBA"))</f>
        <v/>
      </c>
      <c r="R201" s="14">
        <f>IF(V201=0,"",IF(OR(NOT(ISNUMBER(A201)),B201="",C201="",NOT(ISNUMBER(D201)),NOT(ISNUMBER(E201)),NOT(ISNUMBER(F201)),NOT(ISNUMBER(G201)),I201="",J201="",NOT(ISNUMBER(K201)),NOT(ISNUMBER(L201)),AND(N201&lt;&gt;"Podnikateľská",N201&lt;&gt;"Súkromná"),AND(N201="Podnikateľská",H201=""),COUNTIFS('Vodiči'!$C$6:$C$8,C201&amp;"")&lt;&gt;1,COUNTIFS('Vozidlá'!$A$6:$A$6,B201&amp;"",'Vozidlá'!$B$6:$B$6,"&lt;&gt;")&lt;&gt;1,COUNTIFS('Vozidlá'!$A$6:$A$6,B201&amp;"",'Vozidlá'!$C$6:$C$6,"&lt;&gt;")&lt;&gt;1,COUNTIFS('Vozidlá'!$A$6:$A$6,B201&amp;"",'Vozidlá'!$D$6:$D$6,"&lt;&gt;")&lt;&gt;1,COUNTIFS('Vozidlá'!$A$6:$A$6,B201&amp;"",'Vozidlá'!$E$6:$E$6,"&lt;&gt;")&lt;&gt;1,COUNTIFS('Vozidlá'!$A$6:$A$6,B201&amp;"",'Vozidlá'!$K$6:$K$6,"&lt;&gt;")&lt;&gt;1,COUNTIFS('Vozidlá'!$A$6:$A$6,B201&amp;"",'Vozidlá'!$L$6:$L$6,"&lt;&gt;")&lt;&gt;1),"CHYBA",""))</f>
        <v/>
      </c>
      <c r="S201" s="14">
        <f>IF(V201=0,"",IF(N201="Podnikateľská",IF(H201="","",IF(OR(LEN(TRIM(SUBSTITUTE(SUBSTITUTE(H201,".",""),",","")))&lt;12,ISNUMBER(MATCH(TRIM(SUBSTITUTE(SUBSTITUTE(H201,".",""),",","")),'Zoznamy'!$G$2:$G$41,0))),"PREVERIŤ","")),IF(AND(N201="Súkromná",IFERROR(INDEX('Vozidlá'!$O$6:$O$6,MATCH(B201,'Vozidlá'!$A$6:$A$6,0))="áno",FALSE)),"PREVERIŤ","")))</f>
        <v/>
      </c>
      <c r="T201" s="14">
        <f>IF(OR(D201="",E201="",F201="",G201=""),"",IFERROR(IF(OR(F201+G201&lt;D201+E201,D201&lt;DATE(2027,1,1),D201&gt;=DATE(2028,1,1)),"CHYBA",""),"CHYBA"))</f>
        <v/>
      </c>
      <c r="U201" s="14">
        <f>IF(OR(V201=0,A201=""),"",IF(COUNTIFS($A$6:$A$1505,A201&amp;"",$B$6:$B$1505,B201&amp;"")&gt;1,"CHYBA",IF(X201="","",IF(X201=0,"",IFERROR(IF(INDEX($A$1:$A$1505,X201)="","",IF(A201=INDEX($A$1:$A$1505,X201)+1,"","PREVERIŤ")),"PREVERIŤ")))))</f>
        <v/>
      </c>
      <c r="V201" s="14">
        <f>IF(OR(A201&lt;&gt;"",B201&lt;&gt;"",C201&lt;&gt;"",D201&lt;&gt;"",E201&lt;&gt;"",F201&lt;&gt;"",G201&lt;&gt;"",H201&lt;&gt;"",I201&lt;&gt;"",J201&lt;&gt;"",K201&lt;&gt;"",L201&lt;&gt;"",N201&lt;&gt;"",O201&lt;&gt;""),1,0)</f>
        <v/>
      </c>
      <c r="W201" s="14">
        <f>IF(OR(V201=0,B201=""),"",COUNTIFS($B$6:B201,B201&amp;""))</f>
        <v/>
      </c>
      <c r="X201" s="14">
        <f>IF(OR(V201=0,B201=""),"",IF(W201=1,0,SUMIFS($Y$5:Y200,$B$5:B200,B201&amp;"",$W$5:W200,W201-1)))</f>
        <v/>
      </c>
      <c r="Y201" s="14">
        <f>IF(V201=0,"",ROW($A201))</f>
        <v/>
      </c>
    </row>
    <row r="202">
      <c r="A202" s="10" t="n"/>
      <c r="B202" s="10" t="n"/>
      <c r="C202" s="10" t="n"/>
      <c r="D202" s="12" t="n"/>
      <c r="E202" s="18" t="n"/>
      <c r="F202" s="12" t="n"/>
      <c r="G202" s="18" t="n"/>
      <c r="H202" s="10" t="n"/>
      <c r="I202" s="10" t="n"/>
      <c r="J202" s="10" t="n"/>
      <c r="K202" s="13" t="n"/>
      <c r="L202" s="13" t="n"/>
      <c r="M202" s="19">
        <f>IF(OR(K202="",L202=""),"",IF(AND(ISNUMBER(K202),ISNUMBER(L202)),L202-K202,"CHYBA"))</f>
        <v/>
      </c>
      <c r="N202" s="10" t="n"/>
      <c r="O202" s="10" t="n"/>
      <c r="P202" s="14">
        <f>IF(M202="","",IF(ISNUMBER(M202),IF(M202&lt;=0,"CHYBA",""),"CHYBA"))</f>
        <v/>
      </c>
      <c r="Q202" s="14">
        <f>IF(OR(V202=0,B202="",K202=""),"",IFERROR(IF(X202=0,IF(AND(COUNTIFS('Vozidlá'!$A$6:$A$6,B202&amp;"",'Vozidlá'!$L$6:$L$6,"&lt;&gt;")=1,ROUND(K202,1)=ROUND(INDEX('Vozidlá'!$L$6:$L$6,MATCH(B202,'Vozidlá'!$A$6:$A$6,0)),1)),"","CHYBA"),IF(AND(INDEX($L$1:$L$1505,X202)&lt;&gt;"",ROUND(K202,1)=ROUND(INDEX($L$1:$L$1505,X202),1)),"","CHYBA")),"CHYBA"))</f>
        <v/>
      </c>
      <c r="R202" s="14">
        <f>IF(V202=0,"",IF(OR(NOT(ISNUMBER(A202)),B202="",C202="",NOT(ISNUMBER(D202)),NOT(ISNUMBER(E202)),NOT(ISNUMBER(F202)),NOT(ISNUMBER(G202)),I202="",J202="",NOT(ISNUMBER(K202)),NOT(ISNUMBER(L202)),AND(N202&lt;&gt;"Podnikateľská",N202&lt;&gt;"Súkromná"),AND(N202="Podnikateľská",H202=""),COUNTIFS('Vodiči'!$C$6:$C$8,C202&amp;"")&lt;&gt;1,COUNTIFS('Vozidlá'!$A$6:$A$6,B202&amp;"",'Vozidlá'!$B$6:$B$6,"&lt;&gt;")&lt;&gt;1,COUNTIFS('Vozidlá'!$A$6:$A$6,B202&amp;"",'Vozidlá'!$C$6:$C$6,"&lt;&gt;")&lt;&gt;1,COUNTIFS('Vozidlá'!$A$6:$A$6,B202&amp;"",'Vozidlá'!$D$6:$D$6,"&lt;&gt;")&lt;&gt;1,COUNTIFS('Vozidlá'!$A$6:$A$6,B202&amp;"",'Vozidlá'!$E$6:$E$6,"&lt;&gt;")&lt;&gt;1,COUNTIFS('Vozidlá'!$A$6:$A$6,B202&amp;"",'Vozidlá'!$K$6:$K$6,"&lt;&gt;")&lt;&gt;1,COUNTIFS('Vozidlá'!$A$6:$A$6,B202&amp;"",'Vozidlá'!$L$6:$L$6,"&lt;&gt;")&lt;&gt;1),"CHYBA",""))</f>
        <v/>
      </c>
      <c r="S202" s="14">
        <f>IF(V202=0,"",IF(N202="Podnikateľská",IF(H202="","",IF(OR(LEN(TRIM(SUBSTITUTE(SUBSTITUTE(H202,".",""),",","")))&lt;12,ISNUMBER(MATCH(TRIM(SUBSTITUTE(SUBSTITUTE(H202,".",""),",","")),'Zoznamy'!$G$2:$G$41,0))),"PREVERIŤ","")),IF(AND(N202="Súkromná",IFERROR(INDEX('Vozidlá'!$O$6:$O$6,MATCH(B202,'Vozidlá'!$A$6:$A$6,0))="áno",FALSE)),"PREVERIŤ","")))</f>
        <v/>
      </c>
      <c r="T202" s="14">
        <f>IF(OR(D202="",E202="",F202="",G202=""),"",IFERROR(IF(OR(F202+G202&lt;D202+E202,D202&lt;DATE(2027,1,1),D202&gt;=DATE(2028,1,1)),"CHYBA",""),"CHYBA"))</f>
        <v/>
      </c>
      <c r="U202" s="14">
        <f>IF(OR(V202=0,A202=""),"",IF(COUNTIFS($A$6:$A$1505,A202&amp;"",$B$6:$B$1505,B202&amp;"")&gt;1,"CHYBA",IF(X202="","",IF(X202=0,"",IFERROR(IF(INDEX($A$1:$A$1505,X202)="","",IF(A202=INDEX($A$1:$A$1505,X202)+1,"","PREVERIŤ")),"PREVERIŤ")))))</f>
        <v/>
      </c>
      <c r="V202" s="14">
        <f>IF(OR(A202&lt;&gt;"",B202&lt;&gt;"",C202&lt;&gt;"",D202&lt;&gt;"",E202&lt;&gt;"",F202&lt;&gt;"",G202&lt;&gt;"",H202&lt;&gt;"",I202&lt;&gt;"",J202&lt;&gt;"",K202&lt;&gt;"",L202&lt;&gt;"",N202&lt;&gt;"",O202&lt;&gt;""),1,0)</f>
        <v/>
      </c>
      <c r="W202" s="14">
        <f>IF(OR(V202=0,B202=""),"",COUNTIFS($B$6:B202,B202&amp;""))</f>
        <v/>
      </c>
      <c r="X202" s="14">
        <f>IF(OR(V202=0,B202=""),"",IF(W202=1,0,SUMIFS($Y$5:Y201,$B$5:B201,B202&amp;"",$W$5:W201,W202-1)))</f>
        <v/>
      </c>
      <c r="Y202" s="14">
        <f>IF(V202=0,"",ROW($A202))</f>
        <v/>
      </c>
    </row>
    <row r="203">
      <c r="A203" s="10" t="n"/>
      <c r="B203" s="10" t="n"/>
      <c r="C203" s="10" t="n"/>
      <c r="D203" s="12" t="n"/>
      <c r="E203" s="18" t="n"/>
      <c r="F203" s="12" t="n"/>
      <c r="G203" s="18" t="n"/>
      <c r="H203" s="10" t="n"/>
      <c r="I203" s="10" t="n"/>
      <c r="J203" s="10" t="n"/>
      <c r="K203" s="13" t="n"/>
      <c r="L203" s="13" t="n"/>
      <c r="M203" s="19">
        <f>IF(OR(K203="",L203=""),"",IF(AND(ISNUMBER(K203),ISNUMBER(L203)),L203-K203,"CHYBA"))</f>
        <v/>
      </c>
      <c r="N203" s="10" t="n"/>
      <c r="O203" s="10" t="n"/>
      <c r="P203" s="14">
        <f>IF(M203="","",IF(ISNUMBER(M203),IF(M203&lt;=0,"CHYBA",""),"CHYBA"))</f>
        <v/>
      </c>
      <c r="Q203" s="14">
        <f>IF(OR(V203=0,B203="",K203=""),"",IFERROR(IF(X203=0,IF(AND(COUNTIFS('Vozidlá'!$A$6:$A$6,B203&amp;"",'Vozidlá'!$L$6:$L$6,"&lt;&gt;")=1,ROUND(K203,1)=ROUND(INDEX('Vozidlá'!$L$6:$L$6,MATCH(B203,'Vozidlá'!$A$6:$A$6,0)),1)),"","CHYBA"),IF(AND(INDEX($L$1:$L$1505,X203)&lt;&gt;"",ROUND(K203,1)=ROUND(INDEX($L$1:$L$1505,X203),1)),"","CHYBA")),"CHYBA"))</f>
        <v/>
      </c>
      <c r="R203" s="14">
        <f>IF(V203=0,"",IF(OR(NOT(ISNUMBER(A203)),B203="",C203="",NOT(ISNUMBER(D203)),NOT(ISNUMBER(E203)),NOT(ISNUMBER(F203)),NOT(ISNUMBER(G203)),I203="",J203="",NOT(ISNUMBER(K203)),NOT(ISNUMBER(L203)),AND(N203&lt;&gt;"Podnikateľská",N203&lt;&gt;"Súkromná"),AND(N203="Podnikateľská",H203=""),COUNTIFS('Vodiči'!$C$6:$C$8,C203&amp;"")&lt;&gt;1,COUNTIFS('Vozidlá'!$A$6:$A$6,B203&amp;"",'Vozidlá'!$B$6:$B$6,"&lt;&gt;")&lt;&gt;1,COUNTIFS('Vozidlá'!$A$6:$A$6,B203&amp;"",'Vozidlá'!$C$6:$C$6,"&lt;&gt;")&lt;&gt;1,COUNTIFS('Vozidlá'!$A$6:$A$6,B203&amp;"",'Vozidlá'!$D$6:$D$6,"&lt;&gt;")&lt;&gt;1,COUNTIFS('Vozidlá'!$A$6:$A$6,B203&amp;"",'Vozidlá'!$E$6:$E$6,"&lt;&gt;")&lt;&gt;1,COUNTIFS('Vozidlá'!$A$6:$A$6,B203&amp;"",'Vozidlá'!$K$6:$K$6,"&lt;&gt;")&lt;&gt;1,COUNTIFS('Vozidlá'!$A$6:$A$6,B203&amp;"",'Vozidlá'!$L$6:$L$6,"&lt;&gt;")&lt;&gt;1),"CHYBA",""))</f>
        <v/>
      </c>
      <c r="S203" s="14">
        <f>IF(V203=0,"",IF(N203="Podnikateľská",IF(H203="","",IF(OR(LEN(TRIM(SUBSTITUTE(SUBSTITUTE(H203,".",""),",","")))&lt;12,ISNUMBER(MATCH(TRIM(SUBSTITUTE(SUBSTITUTE(H203,".",""),",","")),'Zoznamy'!$G$2:$G$41,0))),"PREVERIŤ","")),IF(AND(N203="Súkromná",IFERROR(INDEX('Vozidlá'!$O$6:$O$6,MATCH(B203,'Vozidlá'!$A$6:$A$6,0))="áno",FALSE)),"PREVERIŤ","")))</f>
        <v/>
      </c>
      <c r="T203" s="14">
        <f>IF(OR(D203="",E203="",F203="",G203=""),"",IFERROR(IF(OR(F203+G203&lt;D203+E203,D203&lt;DATE(2027,1,1),D203&gt;=DATE(2028,1,1)),"CHYBA",""),"CHYBA"))</f>
        <v/>
      </c>
      <c r="U203" s="14">
        <f>IF(OR(V203=0,A203=""),"",IF(COUNTIFS($A$6:$A$1505,A203&amp;"",$B$6:$B$1505,B203&amp;"")&gt;1,"CHYBA",IF(X203="","",IF(X203=0,"",IFERROR(IF(INDEX($A$1:$A$1505,X203)="","",IF(A203=INDEX($A$1:$A$1505,X203)+1,"","PREVERIŤ")),"PREVERIŤ")))))</f>
        <v/>
      </c>
      <c r="V203" s="14">
        <f>IF(OR(A203&lt;&gt;"",B203&lt;&gt;"",C203&lt;&gt;"",D203&lt;&gt;"",E203&lt;&gt;"",F203&lt;&gt;"",G203&lt;&gt;"",H203&lt;&gt;"",I203&lt;&gt;"",J203&lt;&gt;"",K203&lt;&gt;"",L203&lt;&gt;"",N203&lt;&gt;"",O203&lt;&gt;""),1,0)</f>
        <v/>
      </c>
      <c r="W203" s="14">
        <f>IF(OR(V203=0,B203=""),"",COUNTIFS($B$6:B203,B203&amp;""))</f>
        <v/>
      </c>
      <c r="X203" s="14">
        <f>IF(OR(V203=0,B203=""),"",IF(W203=1,0,SUMIFS($Y$5:Y202,$B$5:B202,B203&amp;"",$W$5:W202,W203-1)))</f>
        <v/>
      </c>
      <c r="Y203" s="14">
        <f>IF(V203=0,"",ROW($A203))</f>
        <v/>
      </c>
    </row>
    <row r="204">
      <c r="A204" s="10" t="n"/>
      <c r="B204" s="10" t="n"/>
      <c r="C204" s="10" t="n"/>
      <c r="D204" s="12" t="n"/>
      <c r="E204" s="18" t="n"/>
      <c r="F204" s="12" t="n"/>
      <c r="G204" s="18" t="n"/>
      <c r="H204" s="10" t="n"/>
      <c r="I204" s="10" t="n"/>
      <c r="J204" s="10" t="n"/>
      <c r="K204" s="13" t="n"/>
      <c r="L204" s="13" t="n"/>
      <c r="M204" s="19">
        <f>IF(OR(K204="",L204=""),"",IF(AND(ISNUMBER(K204),ISNUMBER(L204)),L204-K204,"CHYBA"))</f>
        <v/>
      </c>
      <c r="N204" s="10" t="n"/>
      <c r="O204" s="10" t="n"/>
      <c r="P204" s="14">
        <f>IF(M204="","",IF(ISNUMBER(M204),IF(M204&lt;=0,"CHYBA",""),"CHYBA"))</f>
        <v/>
      </c>
      <c r="Q204" s="14">
        <f>IF(OR(V204=0,B204="",K204=""),"",IFERROR(IF(X204=0,IF(AND(COUNTIFS('Vozidlá'!$A$6:$A$6,B204&amp;"",'Vozidlá'!$L$6:$L$6,"&lt;&gt;")=1,ROUND(K204,1)=ROUND(INDEX('Vozidlá'!$L$6:$L$6,MATCH(B204,'Vozidlá'!$A$6:$A$6,0)),1)),"","CHYBA"),IF(AND(INDEX($L$1:$L$1505,X204)&lt;&gt;"",ROUND(K204,1)=ROUND(INDEX($L$1:$L$1505,X204),1)),"","CHYBA")),"CHYBA"))</f>
        <v/>
      </c>
      <c r="R204" s="14">
        <f>IF(V204=0,"",IF(OR(NOT(ISNUMBER(A204)),B204="",C204="",NOT(ISNUMBER(D204)),NOT(ISNUMBER(E204)),NOT(ISNUMBER(F204)),NOT(ISNUMBER(G204)),I204="",J204="",NOT(ISNUMBER(K204)),NOT(ISNUMBER(L204)),AND(N204&lt;&gt;"Podnikateľská",N204&lt;&gt;"Súkromná"),AND(N204="Podnikateľská",H204=""),COUNTIFS('Vodiči'!$C$6:$C$8,C204&amp;"")&lt;&gt;1,COUNTIFS('Vozidlá'!$A$6:$A$6,B204&amp;"",'Vozidlá'!$B$6:$B$6,"&lt;&gt;")&lt;&gt;1,COUNTIFS('Vozidlá'!$A$6:$A$6,B204&amp;"",'Vozidlá'!$C$6:$C$6,"&lt;&gt;")&lt;&gt;1,COUNTIFS('Vozidlá'!$A$6:$A$6,B204&amp;"",'Vozidlá'!$D$6:$D$6,"&lt;&gt;")&lt;&gt;1,COUNTIFS('Vozidlá'!$A$6:$A$6,B204&amp;"",'Vozidlá'!$E$6:$E$6,"&lt;&gt;")&lt;&gt;1,COUNTIFS('Vozidlá'!$A$6:$A$6,B204&amp;"",'Vozidlá'!$K$6:$K$6,"&lt;&gt;")&lt;&gt;1,COUNTIFS('Vozidlá'!$A$6:$A$6,B204&amp;"",'Vozidlá'!$L$6:$L$6,"&lt;&gt;")&lt;&gt;1),"CHYBA",""))</f>
        <v/>
      </c>
      <c r="S204" s="14">
        <f>IF(V204=0,"",IF(N204="Podnikateľská",IF(H204="","",IF(OR(LEN(TRIM(SUBSTITUTE(SUBSTITUTE(H204,".",""),",","")))&lt;12,ISNUMBER(MATCH(TRIM(SUBSTITUTE(SUBSTITUTE(H204,".",""),",","")),'Zoznamy'!$G$2:$G$41,0))),"PREVERIŤ","")),IF(AND(N204="Súkromná",IFERROR(INDEX('Vozidlá'!$O$6:$O$6,MATCH(B204,'Vozidlá'!$A$6:$A$6,0))="áno",FALSE)),"PREVERIŤ","")))</f>
        <v/>
      </c>
      <c r="T204" s="14">
        <f>IF(OR(D204="",E204="",F204="",G204=""),"",IFERROR(IF(OR(F204+G204&lt;D204+E204,D204&lt;DATE(2027,1,1),D204&gt;=DATE(2028,1,1)),"CHYBA",""),"CHYBA"))</f>
        <v/>
      </c>
      <c r="U204" s="14">
        <f>IF(OR(V204=0,A204=""),"",IF(COUNTIFS($A$6:$A$1505,A204&amp;"",$B$6:$B$1505,B204&amp;"")&gt;1,"CHYBA",IF(X204="","",IF(X204=0,"",IFERROR(IF(INDEX($A$1:$A$1505,X204)="","",IF(A204=INDEX($A$1:$A$1505,X204)+1,"","PREVERIŤ")),"PREVERIŤ")))))</f>
        <v/>
      </c>
      <c r="V204" s="14">
        <f>IF(OR(A204&lt;&gt;"",B204&lt;&gt;"",C204&lt;&gt;"",D204&lt;&gt;"",E204&lt;&gt;"",F204&lt;&gt;"",G204&lt;&gt;"",H204&lt;&gt;"",I204&lt;&gt;"",J204&lt;&gt;"",K204&lt;&gt;"",L204&lt;&gt;"",N204&lt;&gt;"",O204&lt;&gt;""),1,0)</f>
        <v/>
      </c>
      <c r="W204" s="14">
        <f>IF(OR(V204=0,B204=""),"",COUNTIFS($B$6:B204,B204&amp;""))</f>
        <v/>
      </c>
      <c r="X204" s="14">
        <f>IF(OR(V204=0,B204=""),"",IF(W204=1,0,SUMIFS($Y$5:Y203,$B$5:B203,B204&amp;"",$W$5:W203,W204-1)))</f>
        <v/>
      </c>
      <c r="Y204" s="14">
        <f>IF(V204=0,"",ROW($A204))</f>
        <v/>
      </c>
    </row>
    <row r="205">
      <c r="A205" s="10" t="n"/>
      <c r="B205" s="10" t="n"/>
      <c r="C205" s="10" t="n"/>
      <c r="D205" s="12" t="n"/>
      <c r="E205" s="18" t="n"/>
      <c r="F205" s="12" t="n"/>
      <c r="G205" s="18" t="n"/>
      <c r="H205" s="10" t="n"/>
      <c r="I205" s="10" t="n"/>
      <c r="J205" s="10" t="n"/>
      <c r="K205" s="13" t="n"/>
      <c r="L205" s="13" t="n"/>
      <c r="M205" s="19">
        <f>IF(OR(K205="",L205=""),"",IF(AND(ISNUMBER(K205),ISNUMBER(L205)),L205-K205,"CHYBA"))</f>
        <v/>
      </c>
      <c r="N205" s="10" t="n"/>
      <c r="O205" s="10" t="n"/>
      <c r="P205" s="14">
        <f>IF(M205="","",IF(ISNUMBER(M205),IF(M205&lt;=0,"CHYBA",""),"CHYBA"))</f>
        <v/>
      </c>
      <c r="Q205" s="14">
        <f>IF(OR(V205=0,B205="",K205=""),"",IFERROR(IF(X205=0,IF(AND(COUNTIFS('Vozidlá'!$A$6:$A$6,B205&amp;"",'Vozidlá'!$L$6:$L$6,"&lt;&gt;")=1,ROUND(K205,1)=ROUND(INDEX('Vozidlá'!$L$6:$L$6,MATCH(B205,'Vozidlá'!$A$6:$A$6,0)),1)),"","CHYBA"),IF(AND(INDEX($L$1:$L$1505,X205)&lt;&gt;"",ROUND(K205,1)=ROUND(INDEX($L$1:$L$1505,X205),1)),"","CHYBA")),"CHYBA"))</f>
        <v/>
      </c>
      <c r="R205" s="14">
        <f>IF(V205=0,"",IF(OR(NOT(ISNUMBER(A205)),B205="",C205="",NOT(ISNUMBER(D205)),NOT(ISNUMBER(E205)),NOT(ISNUMBER(F205)),NOT(ISNUMBER(G205)),I205="",J205="",NOT(ISNUMBER(K205)),NOT(ISNUMBER(L205)),AND(N205&lt;&gt;"Podnikateľská",N205&lt;&gt;"Súkromná"),AND(N205="Podnikateľská",H205=""),COUNTIFS('Vodiči'!$C$6:$C$8,C205&amp;"")&lt;&gt;1,COUNTIFS('Vozidlá'!$A$6:$A$6,B205&amp;"",'Vozidlá'!$B$6:$B$6,"&lt;&gt;")&lt;&gt;1,COUNTIFS('Vozidlá'!$A$6:$A$6,B205&amp;"",'Vozidlá'!$C$6:$C$6,"&lt;&gt;")&lt;&gt;1,COUNTIFS('Vozidlá'!$A$6:$A$6,B205&amp;"",'Vozidlá'!$D$6:$D$6,"&lt;&gt;")&lt;&gt;1,COUNTIFS('Vozidlá'!$A$6:$A$6,B205&amp;"",'Vozidlá'!$E$6:$E$6,"&lt;&gt;")&lt;&gt;1,COUNTIFS('Vozidlá'!$A$6:$A$6,B205&amp;"",'Vozidlá'!$K$6:$K$6,"&lt;&gt;")&lt;&gt;1,COUNTIFS('Vozidlá'!$A$6:$A$6,B205&amp;"",'Vozidlá'!$L$6:$L$6,"&lt;&gt;")&lt;&gt;1),"CHYBA",""))</f>
        <v/>
      </c>
      <c r="S205" s="14">
        <f>IF(V205=0,"",IF(N205="Podnikateľská",IF(H205="","",IF(OR(LEN(TRIM(SUBSTITUTE(SUBSTITUTE(H205,".",""),",","")))&lt;12,ISNUMBER(MATCH(TRIM(SUBSTITUTE(SUBSTITUTE(H205,".",""),",","")),'Zoznamy'!$G$2:$G$41,0))),"PREVERIŤ","")),IF(AND(N205="Súkromná",IFERROR(INDEX('Vozidlá'!$O$6:$O$6,MATCH(B205,'Vozidlá'!$A$6:$A$6,0))="áno",FALSE)),"PREVERIŤ","")))</f>
        <v/>
      </c>
      <c r="T205" s="14">
        <f>IF(OR(D205="",E205="",F205="",G205=""),"",IFERROR(IF(OR(F205+G205&lt;D205+E205,D205&lt;DATE(2027,1,1),D205&gt;=DATE(2028,1,1)),"CHYBA",""),"CHYBA"))</f>
        <v/>
      </c>
      <c r="U205" s="14">
        <f>IF(OR(V205=0,A205=""),"",IF(COUNTIFS($A$6:$A$1505,A205&amp;"",$B$6:$B$1505,B205&amp;"")&gt;1,"CHYBA",IF(X205="","",IF(X205=0,"",IFERROR(IF(INDEX($A$1:$A$1505,X205)="","",IF(A205=INDEX($A$1:$A$1505,X205)+1,"","PREVERIŤ")),"PREVERIŤ")))))</f>
        <v/>
      </c>
      <c r="V205" s="14">
        <f>IF(OR(A205&lt;&gt;"",B205&lt;&gt;"",C205&lt;&gt;"",D205&lt;&gt;"",E205&lt;&gt;"",F205&lt;&gt;"",G205&lt;&gt;"",H205&lt;&gt;"",I205&lt;&gt;"",J205&lt;&gt;"",K205&lt;&gt;"",L205&lt;&gt;"",N205&lt;&gt;"",O205&lt;&gt;""),1,0)</f>
        <v/>
      </c>
      <c r="W205" s="14">
        <f>IF(OR(V205=0,B205=""),"",COUNTIFS($B$6:B205,B205&amp;""))</f>
        <v/>
      </c>
      <c r="X205" s="14">
        <f>IF(OR(V205=0,B205=""),"",IF(W205=1,0,SUMIFS($Y$5:Y204,$B$5:B204,B205&amp;"",$W$5:W204,W205-1)))</f>
        <v/>
      </c>
      <c r="Y205" s="14">
        <f>IF(V205=0,"",ROW($A205))</f>
        <v/>
      </c>
    </row>
    <row r="206">
      <c r="A206" s="10" t="n"/>
      <c r="B206" s="10" t="n"/>
      <c r="C206" s="10" t="n"/>
      <c r="D206" s="12" t="n"/>
      <c r="E206" s="18" t="n"/>
      <c r="F206" s="12" t="n"/>
      <c r="G206" s="18" t="n"/>
      <c r="H206" s="10" t="n"/>
      <c r="I206" s="10" t="n"/>
      <c r="J206" s="10" t="n"/>
      <c r="K206" s="13" t="n"/>
      <c r="L206" s="13" t="n"/>
      <c r="M206" s="19">
        <f>IF(OR(K206="",L206=""),"",IF(AND(ISNUMBER(K206),ISNUMBER(L206)),L206-K206,"CHYBA"))</f>
        <v/>
      </c>
      <c r="N206" s="10" t="n"/>
      <c r="O206" s="10" t="n"/>
      <c r="P206" s="14">
        <f>IF(M206="","",IF(ISNUMBER(M206),IF(M206&lt;=0,"CHYBA",""),"CHYBA"))</f>
        <v/>
      </c>
      <c r="Q206" s="14">
        <f>IF(OR(V206=0,B206="",K206=""),"",IFERROR(IF(X206=0,IF(AND(COUNTIFS('Vozidlá'!$A$6:$A$6,B206&amp;"",'Vozidlá'!$L$6:$L$6,"&lt;&gt;")=1,ROUND(K206,1)=ROUND(INDEX('Vozidlá'!$L$6:$L$6,MATCH(B206,'Vozidlá'!$A$6:$A$6,0)),1)),"","CHYBA"),IF(AND(INDEX($L$1:$L$1505,X206)&lt;&gt;"",ROUND(K206,1)=ROUND(INDEX($L$1:$L$1505,X206),1)),"","CHYBA")),"CHYBA"))</f>
        <v/>
      </c>
      <c r="R206" s="14">
        <f>IF(V206=0,"",IF(OR(NOT(ISNUMBER(A206)),B206="",C206="",NOT(ISNUMBER(D206)),NOT(ISNUMBER(E206)),NOT(ISNUMBER(F206)),NOT(ISNUMBER(G206)),I206="",J206="",NOT(ISNUMBER(K206)),NOT(ISNUMBER(L206)),AND(N206&lt;&gt;"Podnikateľská",N206&lt;&gt;"Súkromná"),AND(N206="Podnikateľská",H206=""),COUNTIFS('Vodiči'!$C$6:$C$8,C206&amp;"")&lt;&gt;1,COUNTIFS('Vozidlá'!$A$6:$A$6,B206&amp;"",'Vozidlá'!$B$6:$B$6,"&lt;&gt;")&lt;&gt;1,COUNTIFS('Vozidlá'!$A$6:$A$6,B206&amp;"",'Vozidlá'!$C$6:$C$6,"&lt;&gt;")&lt;&gt;1,COUNTIFS('Vozidlá'!$A$6:$A$6,B206&amp;"",'Vozidlá'!$D$6:$D$6,"&lt;&gt;")&lt;&gt;1,COUNTIFS('Vozidlá'!$A$6:$A$6,B206&amp;"",'Vozidlá'!$E$6:$E$6,"&lt;&gt;")&lt;&gt;1,COUNTIFS('Vozidlá'!$A$6:$A$6,B206&amp;"",'Vozidlá'!$K$6:$K$6,"&lt;&gt;")&lt;&gt;1,COUNTIFS('Vozidlá'!$A$6:$A$6,B206&amp;"",'Vozidlá'!$L$6:$L$6,"&lt;&gt;")&lt;&gt;1),"CHYBA",""))</f>
        <v/>
      </c>
      <c r="S206" s="14">
        <f>IF(V206=0,"",IF(N206="Podnikateľská",IF(H206="","",IF(OR(LEN(TRIM(SUBSTITUTE(SUBSTITUTE(H206,".",""),",","")))&lt;12,ISNUMBER(MATCH(TRIM(SUBSTITUTE(SUBSTITUTE(H206,".",""),",","")),'Zoznamy'!$G$2:$G$41,0))),"PREVERIŤ","")),IF(AND(N206="Súkromná",IFERROR(INDEX('Vozidlá'!$O$6:$O$6,MATCH(B206,'Vozidlá'!$A$6:$A$6,0))="áno",FALSE)),"PREVERIŤ","")))</f>
        <v/>
      </c>
      <c r="T206" s="14">
        <f>IF(OR(D206="",E206="",F206="",G206=""),"",IFERROR(IF(OR(F206+G206&lt;D206+E206,D206&lt;DATE(2027,1,1),D206&gt;=DATE(2028,1,1)),"CHYBA",""),"CHYBA"))</f>
        <v/>
      </c>
      <c r="U206" s="14">
        <f>IF(OR(V206=0,A206=""),"",IF(COUNTIFS($A$6:$A$1505,A206&amp;"",$B$6:$B$1505,B206&amp;"")&gt;1,"CHYBA",IF(X206="","",IF(X206=0,"",IFERROR(IF(INDEX($A$1:$A$1505,X206)="","",IF(A206=INDEX($A$1:$A$1505,X206)+1,"","PREVERIŤ")),"PREVERIŤ")))))</f>
        <v/>
      </c>
      <c r="V206" s="14">
        <f>IF(OR(A206&lt;&gt;"",B206&lt;&gt;"",C206&lt;&gt;"",D206&lt;&gt;"",E206&lt;&gt;"",F206&lt;&gt;"",G206&lt;&gt;"",H206&lt;&gt;"",I206&lt;&gt;"",J206&lt;&gt;"",K206&lt;&gt;"",L206&lt;&gt;"",N206&lt;&gt;"",O206&lt;&gt;""),1,0)</f>
        <v/>
      </c>
      <c r="W206" s="14">
        <f>IF(OR(V206=0,B206=""),"",COUNTIFS($B$6:B206,B206&amp;""))</f>
        <v/>
      </c>
      <c r="X206" s="14">
        <f>IF(OR(V206=0,B206=""),"",IF(W206=1,0,SUMIFS($Y$5:Y205,$B$5:B205,B206&amp;"",$W$5:W205,W206-1)))</f>
        <v/>
      </c>
      <c r="Y206" s="14">
        <f>IF(V206=0,"",ROW($A206))</f>
        <v/>
      </c>
    </row>
    <row r="207">
      <c r="A207" s="10" t="n"/>
      <c r="B207" s="10" t="n"/>
      <c r="C207" s="10" t="n"/>
      <c r="D207" s="12" t="n"/>
      <c r="E207" s="18" t="n"/>
      <c r="F207" s="12" t="n"/>
      <c r="G207" s="18" t="n"/>
      <c r="H207" s="10" t="n"/>
      <c r="I207" s="10" t="n"/>
      <c r="J207" s="10" t="n"/>
      <c r="K207" s="13" t="n"/>
      <c r="L207" s="13" t="n"/>
      <c r="M207" s="19">
        <f>IF(OR(K207="",L207=""),"",IF(AND(ISNUMBER(K207),ISNUMBER(L207)),L207-K207,"CHYBA"))</f>
        <v/>
      </c>
      <c r="N207" s="10" t="n"/>
      <c r="O207" s="10" t="n"/>
      <c r="P207" s="14">
        <f>IF(M207="","",IF(ISNUMBER(M207),IF(M207&lt;=0,"CHYBA",""),"CHYBA"))</f>
        <v/>
      </c>
      <c r="Q207" s="14">
        <f>IF(OR(V207=0,B207="",K207=""),"",IFERROR(IF(X207=0,IF(AND(COUNTIFS('Vozidlá'!$A$6:$A$6,B207&amp;"",'Vozidlá'!$L$6:$L$6,"&lt;&gt;")=1,ROUND(K207,1)=ROUND(INDEX('Vozidlá'!$L$6:$L$6,MATCH(B207,'Vozidlá'!$A$6:$A$6,0)),1)),"","CHYBA"),IF(AND(INDEX($L$1:$L$1505,X207)&lt;&gt;"",ROUND(K207,1)=ROUND(INDEX($L$1:$L$1505,X207),1)),"","CHYBA")),"CHYBA"))</f>
        <v/>
      </c>
      <c r="R207" s="14">
        <f>IF(V207=0,"",IF(OR(NOT(ISNUMBER(A207)),B207="",C207="",NOT(ISNUMBER(D207)),NOT(ISNUMBER(E207)),NOT(ISNUMBER(F207)),NOT(ISNUMBER(G207)),I207="",J207="",NOT(ISNUMBER(K207)),NOT(ISNUMBER(L207)),AND(N207&lt;&gt;"Podnikateľská",N207&lt;&gt;"Súkromná"),AND(N207="Podnikateľská",H207=""),COUNTIFS('Vodiči'!$C$6:$C$8,C207&amp;"")&lt;&gt;1,COUNTIFS('Vozidlá'!$A$6:$A$6,B207&amp;"",'Vozidlá'!$B$6:$B$6,"&lt;&gt;")&lt;&gt;1,COUNTIFS('Vozidlá'!$A$6:$A$6,B207&amp;"",'Vozidlá'!$C$6:$C$6,"&lt;&gt;")&lt;&gt;1,COUNTIFS('Vozidlá'!$A$6:$A$6,B207&amp;"",'Vozidlá'!$D$6:$D$6,"&lt;&gt;")&lt;&gt;1,COUNTIFS('Vozidlá'!$A$6:$A$6,B207&amp;"",'Vozidlá'!$E$6:$E$6,"&lt;&gt;")&lt;&gt;1,COUNTIFS('Vozidlá'!$A$6:$A$6,B207&amp;"",'Vozidlá'!$K$6:$K$6,"&lt;&gt;")&lt;&gt;1,COUNTIFS('Vozidlá'!$A$6:$A$6,B207&amp;"",'Vozidlá'!$L$6:$L$6,"&lt;&gt;")&lt;&gt;1),"CHYBA",""))</f>
        <v/>
      </c>
      <c r="S207" s="14">
        <f>IF(V207=0,"",IF(N207="Podnikateľská",IF(H207="","",IF(OR(LEN(TRIM(SUBSTITUTE(SUBSTITUTE(H207,".",""),",","")))&lt;12,ISNUMBER(MATCH(TRIM(SUBSTITUTE(SUBSTITUTE(H207,".",""),",","")),'Zoznamy'!$G$2:$G$41,0))),"PREVERIŤ","")),IF(AND(N207="Súkromná",IFERROR(INDEX('Vozidlá'!$O$6:$O$6,MATCH(B207,'Vozidlá'!$A$6:$A$6,0))="áno",FALSE)),"PREVERIŤ","")))</f>
        <v/>
      </c>
      <c r="T207" s="14">
        <f>IF(OR(D207="",E207="",F207="",G207=""),"",IFERROR(IF(OR(F207+G207&lt;D207+E207,D207&lt;DATE(2027,1,1),D207&gt;=DATE(2028,1,1)),"CHYBA",""),"CHYBA"))</f>
        <v/>
      </c>
      <c r="U207" s="14">
        <f>IF(OR(V207=0,A207=""),"",IF(COUNTIFS($A$6:$A$1505,A207&amp;"",$B$6:$B$1505,B207&amp;"")&gt;1,"CHYBA",IF(X207="","",IF(X207=0,"",IFERROR(IF(INDEX($A$1:$A$1505,X207)="","",IF(A207=INDEX($A$1:$A$1505,X207)+1,"","PREVERIŤ")),"PREVERIŤ")))))</f>
        <v/>
      </c>
      <c r="V207" s="14">
        <f>IF(OR(A207&lt;&gt;"",B207&lt;&gt;"",C207&lt;&gt;"",D207&lt;&gt;"",E207&lt;&gt;"",F207&lt;&gt;"",G207&lt;&gt;"",H207&lt;&gt;"",I207&lt;&gt;"",J207&lt;&gt;"",K207&lt;&gt;"",L207&lt;&gt;"",N207&lt;&gt;"",O207&lt;&gt;""),1,0)</f>
        <v/>
      </c>
      <c r="W207" s="14">
        <f>IF(OR(V207=0,B207=""),"",COUNTIFS($B$6:B207,B207&amp;""))</f>
        <v/>
      </c>
      <c r="X207" s="14">
        <f>IF(OR(V207=0,B207=""),"",IF(W207=1,0,SUMIFS($Y$5:Y206,$B$5:B206,B207&amp;"",$W$5:W206,W207-1)))</f>
        <v/>
      </c>
      <c r="Y207" s="14">
        <f>IF(V207=0,"",ROW($A207))</f>
        <v/>
      </c>
    </row>
    <row r="208">
      <c r="A208" s="10" t="n"/>
      <c r="B208" s="10" t="n"/>
      <c r="C208" s="10" t="n"/>
      <c r="D208" s="12" t="n"/>
      <c r="E208" s="18" t="n"/>
      <c r="F208" s="12" t="n"/>
      <c r="G208" s="18" t="n"/>
      <c r="H208" s="10" t="n"/>
      <c r="I208" s="10" t="n"/>
      <c r="J208" s="10" t="n"/>
      <c r="K208" s="13" t="n"/>
      <c r="L208" s="13" t="n"/>
      <c r="M208" s="19">
        <f>IF(OR(K208="",L208=""),"",IF(AND(ISNUMBER(K208),ISNUMBER(L208)),L208-K208,"CHYBA"))</f>
        <v/>
      </c>
      <c r="N208" s="10" t="n"/>
      <c r="O208" s="10" t="n"/>
      <c r="P208" s="14">
        <f>IF(M208="","",IF(ISNUMBER(M208),IF(M208&lt;=0,"CHYBA",""),"CHYBA"))</f>
        <v/>
      </c>
      <c r="Q208" s="14">
        <f>IF(OR(V208=0,B208="",K208=""),"",IFERROR(IF(X208=0,IF(AND(COUNTIFS('Vozidlá'!$A$6:$A$6,B208&amp;"",'Vozidlá'!$L$6:$L$6,"&lt;&gt;")=1,ROUND(K208,1)=ROUND(INDEX('Vozidlá'!$L$6:$L$6,MATCH(B208,'Vozidlá'!$A$6:$A$6,0)),1)),"","CHYBA"),IF(AND(INDEX($L$1:$L$1505,X208)&lt;&gt;"",ROUND(K208,1)=ROUND(INDEX($L$1:$L$1505,X208),1)),"","CHYBA")),"CHYBA"))</f>
        <v/>
      </c>
      <c r="R208" s="14">
        <f>IF(V208=0,"",IF(OR(NOT(ISNUMBER(A208)),B208="",C208="",NOT(ISNUMBER(D208)),NOT(ISNUMBER(E208)),NOT(ISNUMBER(F208)),NOT(ISNUMBER(G208)),I208="",J208="",NOT(ISNUMBER(K208)),NOT(ISNUMBER(L208)),AND(N208&lt;&gt;"Podnikateľská",N208&lt;&gt;"Súkromná"),AND(N208="Podnikateľská",H208=""),COUNTIFS('Vodiči'!$C$6:$C$8,C208&amp;"")&lt;&gt;1,COUNTIFS('Vozidlá'!$A$6:$A$6,B208&amp;"",'Vozidlá'!$B$6:$B$6,"&lt;&gt;")&lt;&gt;1,COUNTIFS('Vozidlá'!$A$6:$A$6,B208&amp;"",'Vozidlá'!$C$6:$C$6,"&lt;&gt;")&lt;&gt;1,COUNTIFS('Vozidlá'!$A$6:$A$6,B208&amp;"",'Vozidlá'!$D$6:$D$6,"&lt;&gt;")&lt;&gt;1,COUNTIFS('Vozidlá'!$A$6:$A$6,B208&amp;"",'Vozidlá'!$E$6:$E$6,"&lt;&gt;")&lt;&gt;1,COUNTIFS('Vozidlá'!$A$6:$A$6,B208&amp;"",'Vozidlá'!$K$6:$K$6,"&lt;&gt;")&lt;&gt;1,COUNTIFS('Vozidlá'!$A$6:$A$6,B208&amp;"",'Vozidlá'!$L$6:$L$6,"&lt;&gt;")&lt;&gt;1),"CHYBA",""))</f>
        <v/>
      </c>
      <c r="S208" s="14">
        <f>IF(V208=0,"",IF(N208="Podnikateľská",IF(H208="","",IF(OR(LEN(TRIM(SUBSTITUTE(SUBSTITUTE(H208,".",""),",","")))&lt;12,ISNUMBER(MATCH(TRIM(SUBSTITUTE(SUBSTITUTE(H208,".",""),",","")),'Zoznamy'!$G$2:$G$41,0))),"PREVERIŤ","")),IF(AND(N208="Súkromná",IFERROR(INDEX('Vozidlá'!$O$6:$O$6,MATCH(B208,'Vozidlá'!$A$6:$A$6,0))="áno",FALSE)),"PREVERIŤ","")))</f>
        <v/>
      </c>
      <c r="T208" s="14">
        <f>IF(OR(D208="",E208="",F208="",G208=""),"",IFERROR(IF(OR(F208+G208&lt;D208+E208,D208&lt;DATE(2027,1,1),D208&gt;=DATE(2028,1,1)),"CHYBA",""),"CHYBA"))</f>
        <v/>
      </c>
      <c r="U208" s="14">
        <f>IF(OR(V208=0,A208=""),"",IF(COUNTIFS($A$6:$A$1505,A208&amp;"",$B$6:$B$1505,B208&amp;"")&gt;1,"CHYBA",IF(X208="","",IF(X208=0,"",IFERROR(IF(INDEX($A$1:$A$1505,X208)="","",IF(A208=INDEX($A$1:$A$1505,X208)+1,"","PREVERIŤ")),"PREVERIŤ")))))</f>
        <v/>
      </c>
      <c r="V208" s="14">
        <f>IF(OR(A208&lt;&gt;"",B208&lt;&gt;"",C208&lt;&gt;"",D208&lt;&gt;"",E208&lt;&gt;"",F208&lt;&gt;"",G208&lt;&gt;"",H208&lt;&gt;"",I208&lt;&gt;"",J208&lt;&gt;"",K208&lt;&gt;"",L208&lt;&gt;"",N208&lt;&gt;"",O208&lt;&gt;""),1,0)</f>
        <v/>
      </c>
      <c r="W208" s="14">
        <f>IF(OR(V208=0,B208=""),"",COUNTIFS($B$6:B208,B208&amp;""))</f>
        <v/>
      </c>
      <c r="X208" s="14">
        <f>IF(OR(V208=0,B208=""),"",IF(W208=1,0,SUMIFS($Y$5:Y207,$B$5:B207,B208&amp;"",$W$5:W207,W208-1)))</f>
        <v/>
      </c>
      <c r="Y208" s="14">
        <f>IF(V208=0,"",ROW($A208))</f>
        <v/>
      </c>
    </row>
    <row r="209">
      <c r="A209" s="10" t="n"/>
      <c r="B209" s="10" t="n"/>
      <c r="C209" s="10" t="n"/>
      <c r="D209" s="12" t="n"/>
      <c r="E209" s="18" t="n"/>
      <c r="F209" s="12" t="n"/>
      <c r="G209" s="18" t="n"/>
      <c r="H209" s="10" t="n"/>
      <c r="I209" s="10" t="n"/>
      <c r="J209" s="10" t="n"/>
      <c r="K209" s="13" t="n"/>
      <c r="L209" s="13" t="n"/>
      <c r="M209" s="19">
        <f>IF(OR(K209="",L209=""),"",IF(AND(ISNUMBER(K209),ISNUMBER(L209)),L209-K209,"CHYBA"))</f>
        <v/>
      </c>
      <c r="N209" s="10" t="n"/>
      <c r="O209" s="10" t="n"/>
      <c r="P209" s="14">
        <f>IF(M209="","",IF(ISNUMBER(M209),IF(M209&lt;=0,"CHYBA",""),"CHYBA"))</f>
        <v/>
      </c>
      <c r="Q209" s="14">
        <f>IF(OR(V209=0,B209="",K209=""),"",IFERROR(IF(X209=0,IF(AND(COUNTIFS('Vozidlá'!$A$6:$A$6,B209&amp;"",'Vozidlá'!$L$6:$L$6,"&lt;&gt;")=1,ROUND(K209,1)=ROUND(INDEX('Vozidlá'!$L$6:$L$6,MATCH(B209,'Vozidlá'!$A$6:$A$6,0)),1)),"","CHYBA"),IF(AND(INDEX($L$1:$L$1505,X209)&lt;&gt;"",ROUND(K209,1)=ROUND(INDEX($L$1:$L$1505,X209),1)),"","CHYBA")),"CHYBA"))</f>
        <v/>
      </c>
      <c r="R209" s="14">
        <f>IF(V209=0,"",IF(OR(NOT(ISNUMBER(A209)),B209="",C209="",NOT(ISNUMBER(D209)),NOT(ISNUMBER(E209)),NOT(ISNUMBER(F209)),NOT(ISNUMBER(G209)),I209="",J209="",NOT(ISNUMBER(K209)),NOT(ISNUMBER(L209)),AND(N209&lt;&gt;"Podnikateľská",N209&lt;&gt;"Súkromná"),AND(N209="Podnikateľská",H209=""),COUNTIFS('Vodiči'!$C$6:$C$8,C209&amp;"")&lt;&gt;1,COUNTIFS('Vozidlá'!$A$6:$A$6,B209&amp;"",'Vozidlá'!$B$6:$B$6,"&lt;&gt;")&lt;&gt;1,COUNTIFS('Vozidlá'!$A$6:$A$6,B209&amp;"",'Vozidlá'!$C$6:$C$6,"&lt;&gt;")&lt;&gt;1,COUNTIFS('Vozidlá'!$A$6:$A$6,B209&amp;"",'Vozidlá'!$D$6:$D$6,"&lt;&gt;")&lt;&gt;1,COUNTIFS('Vozidlá'!$A$6:$A$6,B209&amp;"",'Vozidlá'!$E$6:$E$6,"&lt;&gt;")&lt;&gt;1,COUNTIFS('Vozidlá'!$A$6:$A$6,B209&amp;"",'Vozidlá'!$K$6:$K$6,"&lt;&gt;")&lt;&gt;1,COUNTIFS('Vozidlá'!$A$6:$A$6,B209&amp;"",'Vozidlá'!$L$6:$L$6,"&lt;&gt;")&lt;&gt;1),"CHYBA",""))</f>
        <v/>
      </c>
      <c r="S209" s="14">
        <f>IF(V209=0,"",IF(N209="Podnikateľská",IF(H209="","",IF(OR(LEN(TRIM(SUBSTITUTE(SUBSTITUTE(H209,".",""),",","")))&lt;12,ISNUMBER(MATCH(TRIM(SUBSTITUTE(SUBSTITUTE(H209,".",""),",","")),'Zoznamy'!$G$2:$G$41,0))),"PREVERIŤ","")),IF(AND(N209="Súkromná",IFERROR(INDEX('Vozidlá'!$O$6:$O$6,MATCH(B209,'Vozidlá'!$A$6:$A$6,0))="áno",FALSE)),"PREVERIŤ","")))</f>
        <v/>
      </c>
      <c r="T209" s="14">
        <f>IF(OR(D209="",E209="",F209="",G209=""),"",IFERROR(IF(OR(F209+G209&lt;D209+E209,D209&lt;DATE(2027,1,1),D209&gt;=DATE(2028,1,1)),"CHYBA",""),"CHYBA"))</f>
        <v/>
      </c>
      <c r="U209" s="14">
        <f>IF(OR(V209=0,A209=""),"",IF(COUNTIFS($A$6:$A$1505,A209&amp;"",$B$6:$B$1505,B209&amp;"")&gt;1,"CHYBA",IF(X209="","",IF(X209=0,"",IFERROR(IF(INDEX($A$1:$A$1505,X209)="","",IF(A209=INDEX($A$1:$A$1505,X209)+1,"","PREVERIŤ")),"PREVERIŤ")))))</f>
        <v/>
      </c>
      <c r="V209" s="14">
        <f>IF(OR(A209&lt;&gt;"",B209&lt;&gt;"",C209&lt;&gt;"",D209&lt;&gt;"",E209&lt;&gt;"",F209&lt;&gt;"",G209&lt;&gt;"",H209&lt;&gt;"",I209&lt;&gt;"",J209&lt;&gt;"",K209&lt;&gt;"",L209&lt;&gt;"",N209&lt;&gt;"",O209&lt;&gt;""),1,0)</f>
        <v/>
      </c>
      <c r="W209" s="14">
        <f>IF(OR(V209=0,B209=""),"",COUNTIFS($B$6:B209,B209&amp;""))</f>
        <v/>
      </c>
      <c r="X209" s="14">
        <f>IF(OR(V209=0,B209=""),"",IF(W209=1,0,SUMIFS($Y$5:Y208,$B$5:B208,B209&amp;"",$W$5:W208,W209-1)))</f>
        <v/>
      </c>
      <c r="Y209" s="14">
        <f>IF(V209=0,"",ROW($A209))</f>
        <v/>
      </c>
    </row>
    <row r="210">
      <c r="A210" s="10" t="n"/>
      <c r="B210" s="10" t="n"/>
      <c r="C210" s="10" t="n"/>
      <c r="D210" s="12" t="n"/>
      <c r="E210" s="18" t="n"/>
      <c r="F210" s="12" t="n"/>
      <c r="G210" s="18" t="n"/>
      <c r="H210" s="10" t="n"/>
      <c r="I210" s="10" t="n"/>
      <c r="J210" s="10" t="n"/>
      <c r="K210" s="13" t="n"/>
      <c r="L210" s="13" t="n"/>
      <c r="M210" s="19">
        <f>IF(OR(K210="",L210=""),"",IF(AND(ISNUMBER(K210),ISNUMBER(L210)),L210-K210,"CHYBA"))</f>
        <v/>
      </c>
      <c r="N210" s="10" t="n"/>
      <c r="O210" s="10" t="n"/>
      <c r="P210" s="14">
        <f>IF(M210="","",IF(ISNUMBER(M210),IF(M210&lt;=0,"CHYBA",""),"CHYBA"))</f>
        <v/>
      </c>
      <c r="Q210" s="14">
        <f>IF(OR(V210=0,B210="",K210=""),"",IFERROR(IF(X210=0,IF(AND(COUNTIFS('Vozidlá'!$A$6:$A$6,B210&amp;"",'Vozidlá'!$L$6:$L$6,"&lt;&gt;")=1,ROUND(K210,1)=ROUND(INDEX('Vozidlá'!$L$6:$L$6,MATCH(B210,'Vozidlá'!$A$6:$A$6,0)),1)),"","CHYBA"),IF(AND(INDEX($L$1:$L$1505,X210)&lt;&gt;"",ROUND(K210,1)=ROUND(INDEX($L$1:$L$1505,X210),1)),"","CHYBA")),"CHYBA"))</f>
        <v/>
      </c>
      <c r="R210" s="14">
        <f>IF(V210=0,"",IF(OR(NOT(ISNUMBER(A210)),B210="",C210="",NOT(ISNUMBER(D210)),NOT(ISNUMBER(E210)),NOT(ISNUMBER(F210)),NOT(ISNUMBER(G210)),I210="",J210="",NOT(ISNUMBER(K210)),NOT(ISNUMBER(L210)),AND(N210&lt;&gt;"Podnikateľská",N210&lt;&gt;"Súkromná"),AND(N210="Podnikateľská",H210=""),COUNTIFS('Vodiči'!$C$6:$C$8,C210&amp;"")&lt;&gt;1,COUNTIFS('Vozidlá'!$A$6:$A$6,B210&amp;"",'Vozidlá'!$B$6:$B$6,"&lt;&gt;")&lt;&gt;1,COUNTIFS('Vozidlá'!$A$6:$A$6,B210&amp;"",'Vozidlá'!$C$6:$C$6,"&lt;&gt;")&lt;&gt;1,COUNTIFS('Vozidlá'!$A$6:$A$6,B210&amp;"",'Vozidlá'!$D$6:$D$6,"&lt;&gt;")&lt;&gt;1,COUNTIFS('Vozidlá'!$A$6:$A$6,B210&amp;"",'Vozidlá'!$E$6:$E$6,"&lt;&gt;")&lt;&gt;1,COUNTIFS('Vozidlá'!$A$6:$A$6,B210&amp;"",'Vozidlá'!$K$6:$K$6,"&lt;&gt;")&lt;&gt;1,COUNTIFS('Vozidlá'!$A$6:$A$6,B210&amp;"",'Vozidlá'!$L$6:$L$6,"&lt;&gt;")&lt;&gt;1),"CHYBA",""))</f>
        <v/>
      </c>
      <c r="S210" s="14">
        <f>IF(V210=0,"",IF(N210="Podnikateľská",IF(H210="","",IF(OR(LEN(TRIM(SUBSTITUTE(SUBSTITUTE(H210,".",""),",","")))&lt;12,ISNUMBER(MATCH(TRIM(SUBSTITUTE(SUBSTITUTE(H210,".",""),",","")),'Zoznamy'!$G$2:$G$41,0))),"PREVERIŤ","")),IF(AND(N210="Súkromná",IFERROR(INDEX('Vozidlá'!$O$6:$O$6,MATCH(B210,'Vozidlá'!$A$6:$A$6,0))="áno",FALSE)),"PREVERIŤ","")))</f>
        <v/>
      </c>
      <c r="T210" s="14">
        <f>IF(OR(D210="",E210="",F210="",G210=""),"",IFERROR(IF(OR(F210+G210&lt;D210+E210,D210&lt;DATE(2027,1,1),D210&gt;=DATE(2028,1,1)),"CHYBA",""),"CHYBA"))</f>
        <v/>
      </c>
      <c r="U210" s="14">
        <f>IF(OR(V210=0,A210=""),"",IF(COUNTIFS($A$6:$A$1505,A210&amp;"",$B$6:$B$1505,B210&amp;"")&gt;1,"CHYBA",IF(X210="","",IF(X210=0,"",IFERROR(IF(INDEX($A$1:$A$1505,X210)="","",IF(A210=INDEX($A$1:$A$1505,X210)+1,"","PREVERIŤ")),"PREVERIŤ")))))</f>
        <v/>
      </c>
      <c r="V210" s="14">
        <f>IF(OR(A210&lt;&gt;"",B210&lt;&gt;"",C210&lt;&gt;"",D210&lt;&gt;"",E210&lt;&gt;"",F210&lt;&gt;"",G210&lt;&gt;"",H210&lt;&gt;"",I210&lt;&gt;"",J210&lt;&gt;"",K210&lt;&gt;"",L210&lt;&gt;"",N210&lt;&gt;"",O210&lt;&gt;""),1,0)</f>
        <v/>
      </c>
      <c r="W210" s="14">
        <f>IF(OR(V210=0,B210=""),"",COUNTIFS($B$6:B210,B210&amp;""))</f>
        <v/>
      </c>
      <c r="X210" s="14">
        <f>IF(OR(V210=0,B210=""),"",IF(W210=1,0,SUMIFS($Y$5:Y209,$B$5:B209,B210&amp;"",$W$5:W209,W210-1)))</f>
        <v/>
      </c>
      <c r="Y210" s="14">
        <f>IF(V210=0,"",ROW($A210))</f>
        <v/>
      </c>
    </row>
    <row r="211">
      <c r="A211" s="10" t="n"/>
      <c r="B211" s="10" t="n"/>
      <c r="C211" s="10" t="n"/>
      <c r="D211" s="12" t="n"/>
      <c r="E211" s="18" t="n"/>
      <c r="F211" s="12" t="n"/>
      <c r="G211" s="18" t="n"/>
      <c r="H211" s="10" t="n"/>
      <c r="I211" s="10" t="n"/>
      <c r="J211" s="10" t="n"/>
      <c r="K211" s="13" t="n"/>
      <c r="L211" s="13" t="n"/>
      <c r="M211" s="19">
        <f>IF(OR(K211="",L211=""),"",IF(AND(ISNUMBER(K211),ISNUMBER(L211)),L211-K211,"CHYBA"))</f>
        <v/>
      </c>
      <c r="N211" s="10" t="n"/>
      <c r="O211" s="10" t="n"/>
      <c r="P211" s="14">
        <f>IF(M211="","",IF(ISNUMBER(M211),IF(M211&lt;=0,"CHYBA",""),"CHYBA"))</f>
        <v/>
      </c>
      <c r="Q211" s="14">
        <f>IF(OR(V211=0,B211="",K211=""),"",IFERROR(IF(X211=0,IF(AND(COUNTIFS('Vozidlá'!$A$6:$A$6,B211&amp;"",'Vozidlá'!$L$6:$L$6,"&lt;&gt;")=1,ROUND(K211,1)=ROUND(INDEX('Vozidlá'!$L$6:$L$6,MATCH(B211,'Vozidlá'!$A$6:$A$6,0)),1)),"","CHYBA"),IF(AND(INDEX($L$1:$L$1505,X211)&lt;&gt;"",ROUND(K211,1)=ROUND(INDEX($L$1:$L$1505,X211),1)),"","CHYBA")),"CHYBA"))</f>
        <v/>
      </c>
      <c r="R211" s="14">
        <f>IF(V211=0,"",IF(OR(NOT(ISNUMBER(A211)),B211="",C211="",NOT(ISNUMBER(D211)),NOT(ISNUMBER(E211)),NOT(ISNUMBER(F211)),NOT(ISNUMBER(G211)),I211="",J211="",NOT(ISNUMBER(K211)),NOT(ISNUMBER(L211)),AND(N211&lt;&gt;"Podnikateľská",N211&lt;&gt;"Súkromná"),AND(N211="Podnikateľská",H211=""),COUNTIFS('Vodiči'!$C$6:$C$8,C211&amp;"")&lt;&gt;1,COUNTIFS('Vozidlá'!$A$6:$A$6,B211&amp;"",'Vozidlá'!$B$6:$B$6,"&lt;&gt;")&lt;&gt;1,COUNTIFS('Vozidlá'!$A$6:$A$6,B211&amp;"",'Vozidlá'!$C$6:$C$6,"&lt;&gt;")&lt;&gt;1,COUNTIFS('Vozidlá'!$A$6:$A$6,B211&amp;"",'Vozidlá'!$D$6:$D$6,"&lt;&gt;")&lt;&gt;1,COUNTIFS('Vozidlá'!$A$6:$A$6,B211&amp;"",'Vozidlá'!$E$6:$E$6,"&lt;&gt;")&lt;&gt;1,COUNTIFS('Vozidlá'!$A$6:$A$6,B211&amp;"",'Vozidlá'!$K$6:$K$6,"&lt;&gt;")&lt;&gt;1,COUNTIFS('Vozidlá'!$A$6:$A$6,B211&amp;"",'Vozidlá'!$L$6:$L$6,"&lt;&gt;")&lt;&gt;1),"CHYBA",""))</f>
        <v/>
      </c>
      <c r="S211" s="14">
        <f>IF(V211=0,"",IF(N211="Podnikateľská",IF(H211="","",IF(OR(LEN(TRIM(SUBSTITUTE(SUBSTITUTE(H211,".",""),",","")))&lt;12,ISNUMBER(MATCH(TRIM(SUBSTITUTE(SUBSTITUTE(H211,".",""),",","")),'Zoznamy'!$G$2:$G$41,0))),"PREVERIŤ","")),IF(AND(N211="Súkromná",IFERROR(INDEX('Vozidlá'!$O$6:$O$6,MATCH(B211,'Vozidlá'!$A$6:$A$6,0))="áno",FALSE)),"PREVERIŤ","")))</f>
        <v/>
      </c>
      <c r="T211" s="14">
        <f>IF(OR(D211="",E211="",F211="",G211=""),"",IFERROR(IF(OR(F211+G211&lt;D211+E211,D211&lt;DATE(2027,1,1),D211&gt;=DATE(2028,1,1)),"CHYBA",""),"CHYBA"))</f>
        <v/>
      </c>
      <c r="U211" s="14">
        <f>IF(OR(V211=0,A211=""),"",IF(COUNTIFS($A$6:$A$1505,A211&amp;"",$B$6:$B$1505,B211&amp;"")&gt;1,"CHYBA",IF(X211="","",IF(X211=0,"",IFERROR(IF(INDEX($A$1:$A$1505,X211)="","",IF(A211=INDEX($A$1:$A$1505,X211)+1,"","PREVERIŤ")),"PREVERIŤ")))))</f>
        <v/>
      </c>
      <c r="V211" s="14">
        <f>IF(OR(A211&lt;&gt;"",B211&lt;&gt;"",C211&lt;&gt;"",D211&lt;&gt;"",E211&lt;&gt;"",F211&lt;&gt;"",G211&lt;&gt;"",H211&lt;&gt;"",I211&lt;&gt;"",J211&lt;&gt;"",K211&lt;&gt;"",L211&lt;&gt;"",N211&lt;&gt;"",O211&lt;&gt;""),1,0)</f>
        <v/>
      </c>
      <c r="W211" s="14">
        <f>IF(OR(V211=0,B211=""),"",COUNTIFS($B$6:B211,B211&amp;""))</f>
        <v/>
      </c>
      <c r="X211" s="14">
        <f>IF(OR(V211=0,B211=""),"",IF(W211=1,0,SUMIFS($Y$5:Y210,$B$5:B210,B211&amp;"",$W$5:W210,W211-1)))</f>
        <v/>
      </c>
      <c r="Y211" s="14">
        <f>IF(V211=0,"",ROW($A211))</f>
        <v/>
      </c>
    </row>
    <row r="212">
      <c r="A212" s="10" t="n"/>
      <c r="B212" s="10" t="n"/>
      <c r="C212" s="10" t="n"/>
      <c r="D212" s="12" t="n"/>
      <c r="E212" s="18" t="n"/>
      <c r="F212" s="12" t="n"/>
      <c r="G212" s="18" t="n"/>
      <c r="H212" s="10" t="n"/>
      <c r="I212" s="10" t="n"/>
      <c r="J212" s="10" t="n"/>
      <c r="K212" s="13" t="n"/>
      <c r="L212" s="13" t="n"/>
      <c r="M212" s="19">
        <f>IF(OR(K212="",L212=""),"",IF(AND(ISNUMBER(K212),ISNUMBER(L212)),L212-K212,"CHYBA"))</f>
        <v/>
      </c>
      <c r="N212" s="10" t="n"/>
      <c r="O212" s="10" t="n"/>
      <c r="P212" s="14">
        <f>IF(M212="","",IF(ISNUMBER(M212),IF(M212&lt;=0,"CHYBA",""),"CHYBA"))</f>
        <v/>
      </c>
      <c r="Q212" s="14">
        <f>IF(OR(V212=0,B212="",K212=""),"",IFERROR(IF(X212=0,IF(AND(COUNTIFS('Vozidlá'!$A$6:$A$6,B212&amp;"",'Vozidlá'!$L$6:$L$6,"&lt;&gt;")=1,ROUND(K212,1)=ROUND(INDEX('Vozidlá'!$L$6:$L$6,MATCH(B212,'Vozidlá'!$A$6:$A$6,0)),1)),"","CHYBA"),IF(AND(INDEX($L$1:$L$1505,X212)&lt;&gt;"",ROUND(K212,1)=ROUND(INDEX($L$1:$L$1505,X212),1)),"","CHYBA")),"CHYBA"))</f>
        <v/>
      </c>
      <c r="R212" s="14">
        <f>IF(V212=0,"",IF(OR(NOT(ISNUMBER(A212)),B212="",C212="",NOT(ISNUMBER(D212)),NOT(ISNUMBER(E212)),NOT(ISNUMBER(F212)),NOT(ISNUMBER(G212)),I212="",J212="",NOT(ISNUMBER(K212)),NOT(ISNUMBER(L212)),AND(N212&lt;&gt;"Podnikateľská",N212&lt;&gt;"Súkromná"),AND(N212="Podnikateľská",H212=""),COUNTIFS('Vodiči'!$C$6:$C$8,C212&amp;"")&lt;&gt;1,COUNTIFS('Vozidlá'!$A$6:$A$6,B212&amp;"",'Vozidlá'!$B$6:$B$6,"&lt;&gt;")&lt;&gt;1,COUNTIFS('Vozidlá'!$A$6:$A$6,B212&amp;"",'Vozidlá'!$C$6:$C$6,"&lt;&gt;")&lt;&gt;1,COUNTIFS('Vozidlá'!$A$6:$A$6,B212&amp;"",'Vozidlá'!$D$6:$D$6,"&lt;&gt;")&lt;&gt;1,COUNTIFS('Vozidlá'!$A$6:$A$6,B212&amp;"",'Vozidlá'!$E$6:$E$6,"&lt;&gt;")&lt;&gt;1,COUNTIFS('Vozidlá'!$A$6:$A$6,B212&amp;"",'Vozidlá'!$K$6:$K$6,"&lt;&gt;")&lt;&gt;1,COUNTIFS('Vozidlá'!$A$6:$A$6,B212&amp;"",'Vozidlá'!$L$6:$L$6,"&lt;&gt;")&lt;&gt;1),"CHYBA",""))</f>
        <v/>
      </c>
      <c r="S212" s="14">
        <f>IF(V212=0,"",IF(N212="Podnikateľská",IF(H212="","",IF(OR(LEN(TRIM(SUBSTITUTE(SUBSTITUTE(H212,".",""),",","")))&lt;12,ISNUMBER(MATCH(TRIM(SUBSTITUTE(SUBSTITUTE(H212,".",""),",","")),'Zoznamy'!$G$2:$G$41,0))),"PREVERIŤ","")),IF(AND(N212="Súkromná",IFERROR(INDEX('Vozidlá'!$O$6:$O$6,MATCH(B212,'Vozidlá'!$A$6:$A$6,0))="áno",FALSE)),"PREVERIŤ","")))</f>
        <v/>
      </c>
      <c r="T212" s="14">
        <f>IF(OR(D212="",E212="",F212="",G212=""),"",IFERROR(IF(OR(F212+G212&lt;D212+E212,D212&lt;DATE(2027,1,1),D212&gt;=DATE(2028,1,1)),"CHYBA",""),"CHYBA"))</f>
        <v/>
      </c>
      <c r="U212" s="14">
        <f>IF(OR(V212=0,A212=""),"",IF(COUNTIFS($A$6:$A$1505,A212&amp;"",$B$6:$B$1505,B212&amp;"")&gt;1,"CHYBA",IF(X212="","",IF(X212=0,"",IFERROR(IF(INDEX($A$1:$A$1505,X212)="","",IF(A212=INDEX($A$1:$A$1505,X212)+1,"","PREVERIŤ")),"PREVERIŤ")))))</f>
        <v/>
      </c>
      <c r="V212" s="14">
        <f>IF(OR(A212&lt;&gt;"",B212&lt;&gt;"",C212&lt;&gt;"",D212&lt;&gt;"",E212&lt;&gt;"",F212&lt;&gt;"",G212&lt;&gt;"",H212&lt;&gt;"",I212&lt;&gt;"",J212&lt;&gt;"",K212&lt;&gt;"",L212&lt;&gt;"",N212&lt;&gt;"",O212&lt;&gt;""),1,0)</f>
        <v/>
      </c>
      <c r="W212" s="14">
        <f>IF(OR(V212=0,B212=""),"",COUNTIFS($B$6:B212,B212&amp;""))</f>
        <v/>
      </c>
      <c r="X212" s="14">
        <f>IF(OR(V212=0,B212=""),"",IF(W212=1,0,SUMIFS($Y$5:Y211,$B$5:B211,B212&amp;"",$W$5:W211,W212-1)))</f>
        <v/>
      </c>
      <c r="Y212" s="14">
        <f>IF(V212=0,"",ROW($A212))</f>
        <v/>
      </c>
    </row>
    <row r="213">
      <c r="A213" s="10" t="n"/>
      <c r="B213" s="10" t="n"/>
      <c r="C213" s="10" t="n"/>
      <c r="D213" s="12" t="n"/>
      <c r="E213" s="18" t="n"/>
      <c r="F213" s="12" t="n"/>
      <c r="G213" s="18" t="n"/>
      <c r="H213" s="10" t="n"/>
      <c r="I213" s="10" t="n"/>
      <c r="J213" s="10" t="n"/>
      <c r="K213" s="13" t="n"/>
      <c r="L213" s="13" t="n"/>
      <c r="M213" s="19">
        <f>IF(OR(K213="",L213=""),"",IF(AND(ISNUMBER(K213),ISNUMBER(L213)),L213-K213,"CHYBA"))</f>
        <v/>
      </c>
      <c r="N213" s="10" t="n"/>
      <c r="O213" s="10" t="n"/>
      <c r="P213" s="14">
        <f>IF(M213="","",IF(ISNUMBER(M213),IF(M213&lt;=0,"CHYBA",""),"CHYBA"))</f>
        <v/>
      </c>
      <c r="Q213" s="14">
        <f>IF(OR(V213=0,B213="",K213=""),"",IFERROR(IF(X213=0,IF(AND(COUNTIFS('Vozidlá'!$A$6:$A$6,B213&amp;"",'Vozidlá'!$L$6:$L$6,"&lt;&gt;")=1,ROUND(K213,1)=ROUND(INDEX('Vozidlá'!$L$6:$L$6,MATCH(B213,'Vozidlá'!$A$6:$A$6,0)),1)),"","CHYBA"),IF(AND(INDEX($L$1:$L$1505,X213)&lt;&gt;"",ROUND(K213,1)=ROUND(INDEX($L$1:$L$1505,X213),1)),"","CHYBA")),"CHYBA"))</f>
        <v/>
      </c>
      <c r="R213" s="14">
        <f>IF(V213=0,"",IF(OR(NOT(ISNUMBER(A213)),B213="",C213="",NOT(ISNUMBER(D213)),NOT(ISNUMBER(E213)),NOT(ISNUMBER(F213)),NOT(ISNUMBER(G213)),I213="",J213="",NOT(ISNUMBER(K213)),NOT(ISNUMBER(L213)),AND(N213&lt;&gt;"Podnikateľská",N213&lt;&gt;"Súkromná"),AND(N213="Podnikateľská",H213=""),COUNTIFS('Vodiči'!$C$6:$C$8,C213&amp;"")&lt;&gt;1,COUNTIFS('Vozidlá'!$A$6:$A$6,B213&amp;"",'Vozidlá'!$B$6:$B$6,"&lt;&gt;")&lt;&gt;1,COUNTIFS('Vozidlá'!$A$6:$A$6,B213&amp;"",'Vozidlá'!$C$6:$C$6,"&lt;&gt;")&lt;&gt;1,COUNTIFS('Vozidlá'!$A$6:$A$6,B213&amp;"",'Vozidlá'!$D$6:$D$6,"&lt;&gt;")&lt;&gt;1,COUNTIFS('Vozidlá'!$A$6:$A$6,B213&amp;"",'Vozidlá'!$E$6:$E$6,"&lt;&gt;")&lt;&gt;1,COUNTIFS('Vozidlá'!$A$6:$A$6,B213&amp;"",'Vozidlá'!$K$6:$K$6,"&lt;&gt;")&lt;&gt;1,COUNTIFS('Vozidlá'!$A$6:$A$6,B213&amp;"",'Vozidlá'!$L$6:$L$6,"&lt;&gt;")&lt;&gt;1),"CHYBA",""))</f>
        <v/>
      </c>
      <c r="S213" s="14">
        <f>IF(V213=0,"",IF(N213="Podnikateľská",IF(H213="","",IF(OR(LEN(TRIM(SUBSTITUTE(SUBSTITUTE(H213,".",""),",","")))&lt;12,ISNUMBER(MATCH(TRIM(SUBSTITUTE(SUBSTITUTE(H213,".",""),",","")),'Zoznamy'!$G$2:$G$41,0))),"PREVERIŤ","")),IF(AND(N213="Súkromná",IFERROR(INDEX('Vozidlá'!$O$6:$O$6,MATCH(B213,'Vozidlá'!$A$6:$A$6,0))="áno",FALSE)),"PREVERIŤ","")))</f>
        <v/>
      </c>
      <c r="T213" s="14">
        <f>IF(OR(D213="",E213="",F213="",G213=""),"",IFERROR(IF(OR(F213+G213&lt;D213+E213,D213&lt;DATE(2027,1,1),D213&gt;=DATE(2028,1,1)),"CHYBA",""),"CHYBA"))</f>
        <v/>
      </c>
      <c r="U213" s="14">
        <f>IF(OR(V213=0,A213=""),"",IF(COUNTIFS($A$6:$A$1505,A213&amp;"",$B$6:$B$1505,B213&amp;"")&gt;1,"CHYBA",IF(X213="","",IF(X213=0,"",IFERROR(IF(INDEX($A$1:$A$1505,X213)="","",IF(A213=INDEX($A$1:$A$1505,X213)+1,"","PREVERIŤ")),"PREVERIŤ")))))</f>
        <v/>
      </c>
      <c r="V213" s="14">
        <f>IF(OR(A213&lt;&gt;"",B213&lt;&gt;"",C213&lt;&gt;"",D213&lt;&gt;"",E213&lt;&gt;"",F213&lt;&gt;"",G213&lt;&gt;"",H213&lt;&gt;"",I213&lt;&gt;"",J213&lt;&gt;"",K213&lt;&gt;"",L213&lt;&gt;"",N213&lt;&gt;"",O213&lt;&gt;""),1,0)</f>
        <v/>
      </c>
      <c r="W213" s="14">
        <f>IF(OR(V213=0,B213=""),"",COUNTIFS($B$6:B213,B213&amp;""))</f>
        <v/>
      </c>
      <c r="X213" s="14">
        <f>IF(OR(V213=0,B213=""),"",IF(W213=1,0,SUMIFS($Y$5:Y212,$B$5:B212,B213&amp;"",$W$5:W212,W213-1)))</f>
        <v/>
      </c>
      <c r="Y213" s="14">
        <f>IF(V213=0,"",ROW($A213))</f>
        <v/>
      </c>
    </row>
    <row r="214">
      <c r="A214" s="10" t="n"/>
      <c r="B214" s="10" t="n"/>
      <c r="C214" s="10" t="n"/>
      <c r="D214" s="12" t="n"/>
      <c r="E214" s="18" t="n"/>
      <c r="F214" s="12" t="n"/>
      <c r="G214" s="18" t="n"/>
      <c r="H214" s="10" t="n"/>
      <c r="I214" s="10" t="n"/>
      <c r="J214" s="10" t="n"/>
      <c r="K214" s="13" t="n"/>
      <c r="L214" s="13" t="n"/>
      <c r="M214" s="19">
        <f>IF(OR(K214="",L214=""),"",IF(AND(ISNUMBER(K214),ISNUMBER(L214)),L214-K214,"CHYBA"))</f>
        <v/>
      </c>
      <c r="N214" s="10" t="n"/>
      <c r="O214" s="10" t="n"/>
      <c r="P214" s="14">
        <f>IF(M214="","",IF(ISNUMBER(M214),IF(M214&lt;=0,"CHYBA",""),"CHYBA"))</f>
        <v/>
      </c>
      <c r="Q214" s="14">
        <f>IF(OR(V214=0,B214="",K214=""),"",IFERROR(IF(X214=0,IF(AND(COUNTIFS('Vozidlá'!$A$6:$A$6,B214&amp;"",'Vozidlá'!$L$6:$L$6,"&lt;&gt;")=1,ROUND(K214,1)=ROUND(INDEX('Vozidlá'!$L$6:$L$6,MATCH(B214,'Vozidlá'!$A$6:$A$6,0)),1)),"","CHYBA"),IF(AND(INDEX($L$1:$L$1505,X214)&lt;&gt;"",ROUND(K214,1)=ROUND(INDEX($L$1:$L$1505,X214),1)),"","CHYBA")),"CHYBA"))</f>
        <v/>
      </c>
      <c r="R214" s="14">
        <f>IF(V214=0,"",IF(OR(NOT(ISNUMBER(A214)),B214="",C214="",NOT(ISNUMBER(D214)),NOT(ISNUMBER(E214)),NOT(ISNUMBER(F214)),NOT(ISNUMBER(G214)),I214="",J214="",NOT(ISNUMBER(K214)),NOT(ISNUMBER(L214)),AND(N214&lt;&gt;"Podnikateľská",N214&lt;&gt;"Súkromná"),AND(N214="Podnikateľská",H214=""),COUNTIFS('Vodiči'!$C$6:$C$8,C214&amp;"")&lt;&gt;1,COUNTIFS('Vozidlá'!$A$6:$A$6,B214&amp;"",'Vozidlá'!$B$6:$B$6,"&lt;&gt;")&lt;&gt;1,COUNTIFS('Vozidlá'!$A$6:$A$6,B214&amp;"",'Vozidlá'!$C$6:$C$6,"&lt;&gt;")&lt;&gt;1,COUNTIFS('Vozidlá'!$A$6:$A$6,B214&amp;"",'Vozidlá'!$D$6:$D$6,"&lt;&gt;")&lt;&gt;1,COUNTIFS('Vozidlá'!$A$6:$A$6,B214&amp;"",'Vozidlá'!$E$6:$E$6,"&lt;&gt;")&lt;&gt;1,COUNTIFS('Vozidlá'!$A$6:$A$6,B214&amp;"",'Vozidlá'!$K$6:$K$6,"&lt;&gt;")&lt;&gt;1,COUNTIFS('Vozidlá'!$A$6:$A$6,B214&amp;"",'Vozidlá'!$L$6:$L$6,"&lt;&gt;")&lt;&gt;1),"CHYBA",""))</f>
        <v/>
      </c>
      <c r="S214" s="14">
        <f>IF(V214=0,"",IF(N214="Podnikateľská",IF(H214="","",IF(OR(LEN(TRIM(SUBSTITUTE(SUBSTITUTE(H214,".",""),",","")))&lt;12,ISNUMBER(MATCH(TRIM(SUBSTITUTE(SUBSTITUTE(H214,".",""),",","")),'Zoznamy'!$G$2:$G$41,0))),"PREVERIŤ","")),IF(AND(N214="Súkromná",IFERROR(INDEX('Vozidlá'!$O$6:$O$6,MATCH(B214,'Vozidlá'!$A$6:$A$6,0))="áno",FALSE)),"PREVERIŤ","")))</f>
        <v/>
      </c>
      <c r="T214" s="14">
        <f>IF(OR(D214="",E214="",F214="",G214=""),"",IFERROR(IF(OR(F214+G214&lt;D214+E214,D214&lt;DATE(2027,1,1),D214&gt;=DATE(2028,1,1)),"CHYBA",""),"CHYBA"))</f>
        <v/>
      </c>
      <c r="U214" s="14">
        <f>IF(OR(V214=0,A214=""),"",IF(COUNTIFS($A$6:$A$1505,A214&amp;"",$B$6:$B$1505,B214&amp;"")&gt;1,"CHYBA",IF(X214="","",IF(X214=0,"",IFERROR(IF(INDEX($A$1:$A$1505,X214)="","",IF(A214=INDEX($A$1:$A$1505,X214)+1,"","PREVERIŤ")),"PREVERIŤ")))))</f>
        <v/>
      </c>
      <c r="V214" s="14">
        <f>IF(OR(A214&lt;&gt;"",B214&lt;&gt;"",C214&lt;&gt;"",D214&lt;&gt;"",E214&lt;&gt;"",F214&lt;&gt;"",G214&lt;&gt;"",H214&lt;&gt;"",I214&lt;&gt;"",J214&lt;&gt;"",K214&lt;&gt;"",L214&lt;&gt;"",N214&lt;&gt;"",O214&lt;&gt;""),1,0)</f>
        <v/>
      </c>
      <c r="W214" s="14">
        <f>IF(OR(V214=0,B214=""),"",COUNTIFS($B$6:B214,B214&amp;""))</f>
        <v/>
      </c>
      <c r="X214" s="14">
        <f>IF(OR(V214=0,B214=""),"",IF(W214=1,0,SUMIFS($Y$5:Y213,$B$5:B213,B214&amp;"",$W$5:W213,W214-1)))</f>
        <v/>
      </c>
      <c r="Y214" s="14">
        <f>IF(V214=0,"",ROW($A214))</f>
        <v/>
      </c>
    </row>
    <row r="215">
      <c r="A215" s="10" t="n"/>
      <c r="B215" s="10" t="n"/>
      <c r="C215" s="10" t="n"/>
      <c r="D215" s="12" t="n"/>
      <c r="E215" s="18" t="n"/>
      <c r="F215" s="12" t="n"/>
      <c r="G215" s="18" t="n"/>
      <c r="H215" s="10" t="n"/>
      <c r="I215" s="10" t="n"/>
      <c r="J215" s="10" t="n"/>
      <c r="K215" s="13" t="n"/>
      <c r="L215" s="13" t="n"/>
      <c r="M215" s="19">
        <f>IF(OR(K215="",L215=""),"",IF(AND(ISNUMBER(K215),ISNUMBER(L215)),L215-K215,"CHYBA"))</f>
        <v/>
      </c>
      <c r="N215" s="10" t="n"/>
      <c r="O215" s="10" t="n"/>
      <c r="P215" s="14">
        <f>IF(M215="","",IF(ISNUMBER(M215),IF(M215&lt;=0,"CHYBA",""),"CHYBA"))</f>
        <v/>
      </c>
      <c r="Q215" s="14">
        <f>IF(OR(V215=0,B215="",K215=""),"",IFERROR(IF(X215=0,IF(AND(COUNTIFS('Vozidlá'!$A$6:$A$6,B215&amp;"",'Vozidlá'!$L$6:$L$6,"&lt;&gt;")=1,ROUND(K215,1)=ROUND(INDEX('Vozidlá'!$L$6:$L$6,MATCH(B215,'Vozidlá'!$A$6:$A$6,0)),1)),"","CHYBA"),IF(AND(INDEX($L$1:$L$1505,X215)&lt;&gt;"",ROUND(K215,1)=ROUND(INDEX($L$1:$L$1505,X215),1)),"","CHYBA")),"CHYBA"))</f>
        <v/>
      </c>
      <c r="R215" s="14">
        <f>IF(V215=0,"",IF(OR(NOT(ISNUMBER(A215)),B215="",C215="",NOT(ISNUMBER(D215)),NOT(ISNUMBER(E215)),NOT(ISNUMBER(F215)),NOT(ISNUMBER(G215)),I215="",J215="",NOT(ISNUMBER(K215)),NOT(ISNUMBER(L215)),AND(N215&lt;&gt;"Podnikateľská",N215&lt;&gt;"Súkromná"),AND(N215="Podnikateľská",H215=""),COUNTIFS('Vodiči'!$C$6:$C$8,C215&amp;"")&lt;&gt;1,COUNTIFS('Vozidlá'!$A$6:$A$6,B215&amp;"",'Vozidlá'!$B$6:$B$6,"&lt;&gt;")&lt;&gt;1,COUNTIFS('Vozidlá'!$A$6:$A$6,B215&amp;"",'Vozidlá'!$C$6:$C$6,"&lt;&gt;")&lt;&gt;1,COUNTIFS('Vozidlá'!$A$6:$A$6,B215&amp;"",'Vozidlá'!$D$6:$D$6,"&lt;&gt;")&lt;&gt;1,COUNTIFS('Vozidlá'!$A$6:$A$6,B215&amp;"",'Vozidlá'!$E$6:$E$6,"&lt;&gt;")&lt;&gt;1,COUNTIFS('Vozidlá'!$A$6:$A$6,B215&amp;"",'Vozidlá'!$K$6:$K$6,"&lt;&gt;")&lt;&gt;1,COUNTIFS('Vozidlá'!$A$6:$A$6,B215&amp;"",'Vozidlá'!$L$6:$L$6,"&lt;&gt;")&lt;&gt;1),"CHYBA",""))</f>
        <v/>
      </c>
      <c r="S215" s="14">
        <f>IF(V215=0,"",IF(N215="Podnikateľská",IF(H215="","",IF(OR(LEN(TRIM(SUBSTITUTE(SUBSTITUTE(H215,".",""),",","")))&lt;12,ISNUMBER(MATCH(TRIM(SUBSTITUTE(SUBSTITUTE(H215,".",""),",","")),'Zoznamy'!$G$2:$G$41,0))),"PREVERIŤ","")),IF(AND(N215="Súkromná",IFERROR(INDEX('Vozidlá'!$O$6:$O$6,MATCH(B215,'Vozidlá'!$A$6:$A$6,0))="áno",FALSE)),"PREVERIŤ","")))</f>
        <v/>
      </c>
      <c r="T215" s="14">
        <f>IF(OR(D215="",E215="",F215="",G215=""),"",IFERROR(IF(OR(F215+G215&lt;D215+E215,D215&lt;DATE(2027,1,1),D215&gt;=DATE(2028,1,1)),"CHYBA",""),"CHYBA"))</f>
        <v/>
      </c>
      <c r="U215" s="14">
        <f>IF(OR(V215=0,A215=""),"",IF(COUNTIFS($A$6:$A$1505,A215&amp;"",$B$6:$B$1505,B215&amp;"")&gt;1,"CHYBA",IF(X215="","",IF(X215=0,"",IFERROR(IF(INDEX($A$1:$A$1505,X215)="","",IF(A215=INDEX($A$1:$A$1505,X215)+1,"","PREVERIŤ")),"PREVERIŤ")))))</f>
        <v/>
      </c>
      <c r="V215" s="14">
        <f>IF(OR(A215&lt;&gt;"",B215&lt;&gt;"",C215&lt;&gt;"",D215&lt;&gt;"",E215&lt;&gt;"",F215&lt;&gt;"",G215&lt;&gt;"",H215&lt;&gt;"",I215&lt;&gt;"",J215&lt;&gt;"",K215&lt;&gt;"",L215&lt;&gt;"",N215&lt;&gt;"",O215&lt;&gt;""),1,0)</f>
        <v/>
      </c>
      <c r="W215" s="14">
        <f>IF(OR(V215=0,B215=""),"",COUNTIFS($B$6:B215,B215&amp;""))</f>
        <v/>
      </c>
      <c r="X215" s="14">
        <f>IF(OR(V215=0,B215=""),"",IF(W215=1,0,SUMIFS($Y$5:Y214,$B$5:B214,B215&amp;"",$W$5:W214,W215-1)))</f>
        <v/>
      </c>
      <c r="Y215" s="14">
        <f>IF(V215=0,"",ROW($A215))</f>
        <v/>
      </c>
    </row>
    <row r="216">
      <c r="A216" s="10" t="n"/>
      <c r="B216" s="10" t="n"/>
      <c r="C216" s="10" t="n"/>
      <c r="D216" s="12" t="n"/>
      <c r="E216" s="18" t="n"/>
      <c r="F216" s="12" t="n"/>
      <c r="G216" s="18" t="n"/>
      <c r="H216" s="10" t="n"/>
      <c r="I216" s="10" t="n"/>
      <c r="J216" s="10" t="n"/>
      <c r="K216" s="13" t="n"/>
      <c r="L216" s="13" t="n"/>
      <c r="M216" s="19">
        <f>IF(OR(K216="",L216=""),"",IF(AND(ISNUMBER(K216),ISNUMBER(L216)),L216-K216,"CHYBA"))</f>
        <v/>
      </c>
      <c r="N216" s="10" t="n"/>
      <c r="O216" s="10" t="n"/>
      <c r="P216" s="14">
        <f>IF(M216="","",IF(ISNUMBER(M216),IF(M216&lt;=0,"CHYBA",""),"CHYBA"))</f>
        <v/>
      </c>
      <c r="Q216" s="14">
        <f>IF(OR(V216=0,B216="",K216=""),"",IFERROR(IF(X216=0,IF(AND(COUNTIFS('Vozidlá'!$A$6:$A$6,B216&amp;"",'Vozidlá'!$L$6:$L$6,"&lt;&gt;")=1,ROUND(K216,1)=ROUND(INDEX('Vozidlá'!$L$6:$L$6,MATCH(B216,'Vozidlá'!$A$6:$A$6,0)),1)),"","CHYBA"),IF(AND(INDEX($L$1:$L$1505,X216)&lt;&gt;"",ROUND(K216,1)=ROUND(INDEX($L$1:$L$1505,X216),1)),"","CHYBA")),"CHYBA"))</f>
        <v/>
      </c>
      <c r="R216" s="14">
        <f>IF(V216=0,"",IF(OR(NOT(ISNUMBER(A216)),B216="",C216="",NOT(ISNUMBER(D216)),NOT(ISNUMBER(E216)),NOT(ISNUMBER(F216)),NOT(ISNUMBER(G216)),I216="",J216="",NOT(ISNUMBER(K216)),NOT(ISNUMBER(L216)),AND(N216&lt;&gt;"Podnikateľská",N216&lt;&gt;"Súkromná"),AND(N216="Podnikateľská",H216=""),COUNTIFS('Vodiči'!$C$6:$C$8,C216&amp;"")&lt;&gt;1,COUNTIFS('Vozidlá'!$A$6:$A$6,B216&amp;"",'Vozidlá'!$B$6:$B$6,"&lt;&gt;")&lt;&gt;1,COUNTIFS('Vozidlá'!$A$6:$A$6,B216&amp;"",'Vozidlá'!$C$6:$C$6,"&lt;&gt;")&lt;&gt;1,COUNTIFS('Vozidlá'!$A$6:$A$6,B216&amp;"",'Vozidlá'!$D$6:$D$6,"&lt;&gt;")&lt;&gt;1,COUNTIFS('Vozidlá'!$A$6:$A$6,B216&amp;"",'Vozidlá'!$E$6:$E$6,"&lt;&gt;")&lt;&gt;1,COUNTIFS('Vozidlá'!$A$6:$A$6,B216&amp;"",'Vozidlá'!$K$6:$K$6,"&lt;&gt;")&lt;&gt;1,COUNTIFS('Vozidlá'!$A$6:$A$6,B216&amp;"",'Vozidlá'!$L$6:$L$6,"&lt;&gt;")&lt;&gt;1),"CHYBA",""))</f>
        <v/>
      </c>
      <c r="S216" s="14">
        <f>IF(V216=0,"",IF(N216="Podnikateľská",IF(H216="","",IF(OR(LEN(TRIM(SUBSTITUTE(SUBSTITUTE(H216,".",""),",","")))&lt;12,ISNUMBER(MATCH(TRIM(SUBSTITUTE(SUBSTITUTE(H216,".",""),",","")),'Zoznamy'!$G$2:$G$41,0))),"PREVERIŤ","")),IF(AND(N216="Súkromná",IFERROR(INDEX('Vozidlá'!$O$6:$O$6,MATCH(B216,'Vozidlá'!$A$6:$A$6,0))="áno",FALSE)),"PREVERIŤ","")))</f>
        <v/>
      </c>
      <c r="T216" s="14">
        <f>IF(OR(D216="",E216="",F216="",G216=""),"",IFERROR(IF(OR(F216+G216&lt;D216+E216,D216&lt;DATE(2027,1,1),D216&gt;=DATE(2028,1,1)),"CHYBA",""),"CHYBA"))</f>
        <v/>
      </c>
      <c r="U216" s="14">
        <f>IF(OR(V216=0,A216=""),"",IF(COUNTIFS($A$6:$A$1505,A216&amp;"",$B$6:$B$1505,B216&amp;"")&gt;1,"CHYBA",IF(X216="","",IF(X216=0,"",IFERROR(IF(INDEX($A$1:$A$1505,X216)="","",IF(A216=INDEX($A$1:$A$1505,X216)+1,"","PREVERIŤ")),"PREVERIŤ")))))</f>
        <v/>
      </c>
      <c r="V216" s="14">
        <f>IF(OR(A216&lt;&gt;"",B216&lt;&gt;"",C216&lt;&gt;"",D216&lt;&gt;"",E216&lt;&gt;"",F216&lt;&gt;"",G216&lt;&gt;"",H216&lt;&gt;"",I216&lt;&gt;"",J216&lt;&gt;"",K216&lt;&gt;"",L216&lt;&gt;"",N216&lt;&gt;"",O216&lt;&gt;""),1,0)</f>
        <v/>
      </c>
      <c r="W216" s="14">
        <f>IF(OR(V216=0,B216=""),"",COUNTIFS($B$6:B216,B216&amp;""))</f>
        <v/>
      </c>
      <c r="X216" s="14">
        <f>IF(OR(V216=0,B216=""),"",IF(W216=1,0,SUMIFS($Y$5:Y215,$B$5:B215,B216&amp;"",$W$5:W215,W216-1)))</f>
        <v/>
      </c>
      <c r="Y216" s="14">
        <f>IF(V216=0,"",ROW($A216))</f>
        <v/>
      </c>
    </row>
    <row r="217">
      <c r="A217" s="10" t="n"/>
      <c r="B217" s="10" t="n"/>
      <c r="C217" s="10" t="n"/>
      <c r="D217" s="12" t="n"/>
      <c r="E217" s="18" t="n"/>
      <c r="F217" s="12" t="n"/>
      <c r="G217" s="18" t="n"/>
      <c r="H217" s="10" t="n"/>
      <c r="I217" s="10" t="n"/>
      <c r="J217" s="10" t="n"/>
      <c r="K217" s="13" t="n"/>
      <c r="L217" s="13" t="n"/>
      <c r="M217" s="19">
        <f>IF(OR(K217="",L217=""),"",IF(AND(ISNUMBER(K217),ISNUMBER(L217)),L217-K217,"CHYBA"))</f>
        <v/>
      </c>
      <c r="N217" s="10" t="n"/>
      <c r="O217" s="10" t="n"/>
      <c r="P217" s="14">
        <f>IF(M217="","",IF(ISNUMBER(M217),IF(M217&lt;=0,"CHYBA",""),"CHYBA"))</f>
        <v/>
      </c>
      <c r="Q217" s="14">
        <f>IF(OR(V217=0,B217="",K217=""),"",IFERROR(IF(X217=0,IF(AND(COUNTIFS('Vozidlá'!$A$6:$A$6,B217&amp;"",'Vozidlá'!$L$6:$L$6,"&lt;&gt;")=1,ROUND(K217,1)=ROUND(INDEX('Vozidlá'!$L$6:$L$6,MATCH(B217,'Vozidlá'!$A$6:$A$6,0)),1)),"","CHYBA"),IF(AND(INDEX($L$1:$L$1505,X217)&lt;&gt;"",ROUND(K217,1)=ROUND(INDEX($L$1:$L$1505,X217),1)),"","CHYBA")),"CHYBA"))</f>
        <v/>
      </c>
      <c r="R217" s="14">
        <f>IF(V217=0,"",IF(OR(NOT(ISNUMBER(A217)),B217="",C217="",NOT(ISNUMBER(D217)),NOT(ISNUMBER(E217)),NOT(ISNUMBER(F217)),NOT(ISNUMBER(G217)),I217="",J217="",NOT(ISNUMBER(K217)),NOT(ISNUMBER(L217)),AND(N217&lt;&gt;"Podnikateľská",N217&lt;&gt;"Súkromná"),AND(N217="Podnikateľská",H217=""),COUNTIFS('Vodiči'!$C$6:$C$8,C217&amp;"")&lt;&gt;1,COUNTIFS('Vozidlá'!$A$6:$A$6,B217&amp;"",'Vozidlá'!$B$6:$B$6,"&lt;&gt;")&lt;&gt;1,COUNTIFS('Vozidlá'!$A$6:$A$6,B217&amp;"",'Vozidlá'!$C$6:$C$6,"&lt;&gt;")&lt;&gt;1,COUNTIFS('Vozidlá'!$A$6:$A$6,B217&amp;"",'Vozidlá'!$D$6:$D$6,"&lt;&gt;")&lt;&gt;1,COUNTIFS('Vozidlá'!$A$6:$A$6,B217&amp;"",'Vozidlá'!$E$6:$E$6,"&lt;&gt;")&lt;&gt;1,COUNTIFS('Vozidlá'!$A$6:$A$6,B217&amp;"",'Vozidlá'!$K$6:$K$6,"&lt;&gt;")&lt;&gt;1,COUNTIFS('Vozidlá'!$A$6:$A$6,B217&amp;"",'Vozidlá'!$L$6:$L$6,"&lt;&gt;")&lt;&gt;1),"CHYBA",""))</f>
        <v/>
      </c>
      <c r="S217" s="14">
        <f>IF(V217=0,"",IF(N217="Podnikateľská",IF(H217="","",IF(OR(LEN(TRIM(SUBSTITUTE(SUBSTITUTE(H217,".",""),",","")))&lt;12,ISNUMBER(MATCH(TRIM(SUBSTITUTE(SUBSTITUTE(H217,".",""),",","")),'Zoznamy'!$G$2:$G$41,0))),"PREVERIŤ","")),IF(AND(N217="Súkromná",IFERROR(INDEX('Vozidlá'!$O$6:$O$6,MATCH(B217,'Vozidlá'!$A$6:$A$6,0))="áno",FALSE)),"PREVERIŤ","")))</f>
        <v/>
      </c>
      <c r="T217" s="14">
        <f>IF(OR(D217="",E217="",F217="",G217=""),"",IFERROR(IF(OR(F217+G217&lt;D217+E217,D217&lt;DATE(2027,1,1),D217&gt;=DATE(2028,1,1)),"CHYBA",""),"CHYBA"))</f>
        <v/>
      </c>
      <c r="U217" s="14">
        <f>IF(OR(V217=0,A217=""),"",IF(COUNTIFS($A$6:$A$1505,A217&amp;"",$B$6:$B$1505,B217&amp;"")&gt;1,"CHYBA",IF(X217="","",IF(X217=0,"",IFERROR(IF(INDEX($A$1:$A$1505,X217)="","",IF(A217=INDEX($A$1:$A$1505,X217)+1,"","PREVERIŤ")),"PREVERIŤ")))))</f>
        <v/>
      </c>
      <c r="V217" s="14">
        <f>IF(OR(A217&lt;&gt;"",B217&lt;&gt;"",C217&lt;&gt;"",D217&lt;&gt;"",E217&lt;&gt;"",F217&lt;&gt;"",G217&lt;&gt;"",H217&lt;&gt;"",I217&lt;&gt;"",J217&lt;&gt;"",K217&lt;&gt;"",L217&lt;&gt;"",N217&lt;&gt;"",O217&lt;&gt;""),1,0)</f>
        <v/>
      </c>
      <c r="W217" s="14">
        <f>IF(OR(V217=0,B217=""),"",COUNTIFS($B$6:B217,B217&amp;""))</f>
        <v/>
      </c>
      <c r="X217" s="14">
        <f>IF(OR(V217=0,B217=""),"",IF(W217=1,0,SUMIFS($Y$5:Y216,$B$5:B216,B217&amp;"",$W$5:W216,W217-1)))</f>
        <v/>
      </c>
      <c r="Y217" s="14">
        <f>IF(V217=0,"",ROW($A217))</f>
        <v/>
      </c>
    </row>
    <row r="218">
      <c r="A218" s="10" t="n"/>
      <c r="B218" s="10" t="n"/>
      <c r="C218" s="10" t="n"/>
      <c r="D218" s="12" t="n"/>
      <c r="E218" s="18" t="n"/>
      <c r="F218" s="12" t="n"/>
      <c r="G218" s="18" t="n"/>
      <c r="H218" s="10" t="n"/>
      <c r="I218" s="10" t="n"/>
      <c r="J218" s="10" t="n"/>
      <c r="K218" s="13" t="n"/>
      <c r="L218" s="13" t="n"/>
      <c r="M218" s="19">
        <f>IF(OR(K218="",L218=""),"",IF(AND(ISNUMBER(K218),ISNUMBER(L218)),L218-K218,"CHYBA"))</f>
        <v/>
      </c>
      <c r="N218" s="10" t="n"/>
      <c r="O218" s="10" t="n"/>
      <c r="P218" s="14">
        <f>IF(M218="","",IF(ISNUMBER(M218),IF(M218&lt;=0,"CHYBA",""),"CHYBA"))</f>
        <v/>
      </c>
      <c r="Q218" s="14">
        <f>IF(OR(V218=0,B218="",K218=""),"",IFERROR(IF(X218=0,IF(AND(COUNTIFS('Vozidlá'!$A$6:$A$6,B218&amp;"",'Vozidlá'!$L$6:$L$6,"&lt;&gt;")=1,ROUND(K218,1)=ROUND(INDEX('Vozidlá'!$L$6:$L$6,MATCH(B218,'Vozidlá'!$A$6:$A$6,0)),1)),"","CHYBA"),IF(AND(INDEX($L$1:$L$1505,X218)&lt;&gt;"",ROUND(K218,1)=ROUND(INDEX($L$1:$L$1505,X218),1)),"","CHYBA")),"CHYBA"))</f>
        <v/>
      </c>
      <c r="R218" s="14">
        <f>IF(V218=0,"",IF(OR(NOT(ISNUMBER(A218)),B218="",C218="",NOT(ISNUMBER(D218)),NOT(ISNUMBER(E218)),NOT(ISNUMBER(F218)),NOT(ISNUMBER(G218)),I218="",J218="",NOT(ISNUMBER(K218)),NOT(ISNUMBER(L218)),AND(N218&lt;&gt;"Podnikateľská",N218&lt;&gt;"Súkromná"),AND(N218="Podnikateľská",H218=""),COUNTIFS('Vodiči'!$C$6:$C$8,C218&amp;"")&lt;&gt;1,COUNTIFS('Vozidlá'!$A$6:$A$6,B218&amp;"",'Vozidlá'!$B$6:$B$6,"&lt;&gt;")&lt;&gt;1,COUNTIFS('Vozidlá'!$A$6:$A$6,B218&amp;"",'Vozidlá'!$C$6:$C$6,"&lt;&gt;")&lt;&gt;1,COUNTIFS('Vozidlá'!$A$6:$A$6,B218&amp;"",'Vozidlá'!$D$6:$D$6,"&lt;&gt;")&lt;&gt;1,COUNTIFS('Vozidlá'!$A$6:$A$6,B218&amp;"",'Vozidlá'!$E$6:$E$6,"&lt;&gt;")&lt;&gt;1,COUNTIFS('Vozidlá'!$A$6:$A$6,B218&amp;"",'Vozidlá'!$K$6:$K$6,"&lt;&gt;")&lt;&gt;1,COUNTIFS('Vozidlá'!$A$6:$A$6,B218&amp;"",'Vozidlá'!$L$6:$L$6,"&lt;&gt;")&lt;&gt;1),"CHYBA",""))</f>
        <v/>
      </c>
      <c r="S218" s="14">
        <f>IF(V218=0,"",IF(N218="Podnikateľská",IF(H218="","",IF(OR(LEN(TRIM(SUBSTITUTE(SUBSTITUTE(H218,".",""),",","")))&lt;12,ISNUMBER(MATCH(TRIM(SUBSTITUTE(SUBSTITUTE(H218,".",""),",","")),'Zoznamy'!$G$2:$G$41,0))),"PREVERIŤ","")),IF(AND(N218="Súkromná",IFERROR(INDEX('Vozidlá'!$O$6:$O$6,MATCH(B218,'Vozidlá'!$A$6:$A$6,0))="áno",FALSE)),"PREVERIŤ","")))</f>
        <v/>
      </c>
      <c r="T218" s="14">
        <f>IF(OR(D218="",E218="",F218="",G218=""),"",IFERROR(IF(OR(F218+G218&lt;D218+E218,D218&lt;DATE(2027,1,1),D218&gt;=DATE(2028,1,1)),"CHYBA",""),"CHYBA"))</f>
        <v/>
      </c>
      <c r="U218" s="14">
        <f>IF(OR(V218=0,A218=""),"",IF(COUNTIFS($A$6:$A$1505,A218&amp;"",$B$6:$B$1505,B218&amp;"")&gt;1,"CHYBA",IF(X218="","",IF(X218=0,"",IFERROR(IF(INDEX($A$1:$A$1505,X218)="","",IF(A218=INDEX($A$1:$A$1505,X218)+1,"","PREVERIŤ")),"PREVERIŤ")))))</f>
        <v/>
      </c>
      <c r="V218" s="14">
        <f>IF(OR(A218&lt;&gt;"",B218&lt;&gt;"",C218&lt;&gt;"",D218&lt;&gt;"",E218&lt;&gt;"",F218&lt;&gt;"",G218&lt;&gt;"",H218&lt;&gt;"",I218&lt;&gt;"",J218&lt;&gt;"",K218&lt;&gt;"",L218&lt;&gt;"",N218&lt;&gt;"",O218&lt;&gt;""),1,0)</f>
        <v/>
      </c>
      <c r="W218" s="14">
        <f>IF(OR(V218=0,B218=""),"",COUNTIFS($B$6:B218,B218&amp;""))</f>
        <v/>
      </c>
      <c r="X218" s="14">
        <f>IF(OR(V218=0,B218=""),"",IF(W218=1,0,SUMIFS($Y$5:Y217,$B$5:B217,B218&amp;"",$W$5:W217,W218-1)))</f>
        <v/>
      </c>
      <c r="Y218" s="14">
        <f>IF(V218=0,"",ROW($A218))</f>
        <v/>
      </c>
    </row>
    <row r="219">
      <c r="A219" s="10" t="n"/>
      <c r="B219" s="10" t="n"/>
      <c r="C219" s="10" t="n"/>
      <c r="D219" s="12" t="n"/>
      <c r="E219" s="18" t="n"/>
      <c r="F219" s="12" t="n"/>
      <c r="G219" s="18" t="n"/>
      <c r="H219" s="10" t="n"/>
      <c r="I219" s="10" t="n"/>
      <c r="J219" s="10" t="n"/>
      <c r="K219" s="13" t="n"/>
      <c r="L219" s="13" t="n"/>
      <c r="M219" s="19">
        <f>IF(OR(K219="",L219=""),"",IF(AND(ISNUMBER(K219),ISNUMBER(L219)),L219-K219,"CHYBA"))</f>
        <v/>
      </c>
      <c r="N219" s="10" t="n"/>
      <c r="O219" s="10" t="n"/>
      <c r="P219" s="14">
        <f>IF(M219="","",IF(ISNUMBER(M219),IF(M219&lt;=0,"CHYBA",""),"CHYBA"))</f>
        <v/>
      </c>
      <c r="Q219" s="14">
        <f>IF(OR(V219=0,B219="",K219=""),"",IFERROR(IF(X219=0,IF(AND(COUNTIFS('Vozidlá'!$A$6:$A$6,B219&amp;"",'Vozidlá'!$L$6:$L$6,"&lt;&gt;")=1,ROUND(K219,1)=ROUND(INDEX('Vozidlá'!$L$6:$L$6,MATCH(B219,'Vozidlá'!$A$6:$A$6,0)),1)),"","CHYBA"),IF(AND(INDEX($L$1:$L$1505,X219)&lt;&gt;"",ROUND(K219,1)=ROUND(INDEX($L$1:$L$1505,X219),1)),"","CHYBA")),"CHYBA"))</f>
        <v/>
      </c>
      <c r="R219" s="14">
        <f>IF(V219=0,"",IF(OR(NOT(ISNUMBER(A219)),B219="",C219="",NOT(ISNUMBER(D219)),NOT(ISNUMBER(E219)),NOT(ISNUMBER(F219)),NOT(ISNUMBER(G219)),I219="",J219="",NOT(ISNUMBER(K219)),NOT(ISNUMBER(L219)),AND(N219&lt;&gt;"Podnikateľská",N219&lt;&gt;"Súkromná"),AND(N219="Podnikateľská",H219=""),COUNTIFS('Vodiči'!$C$6:$C$8,C219&amp;"")&lt;&gt;1,COUNTIFS('Vozidlá'!$A$6:$A$6,B219&amp;"",'Vozidlá'!$B$6:$B$6,"&lt;&gt;")&lt;&gt;1,COUNTIFS('Vozidlá'!$A$6:$A$6,B219&amp;"",'Vozidlá'!$C$6:$C$6,"&lt;&gt;")&lt;&gt;1,COUNTIFS('Vozidlá'!$A$6:$A$6,B219&amp;"",'Vozidlá'!$D$6:$D$6,"&lt;&gt;")&lt;&gt;1,COUNTIFS('Vozidlá'!$A$6:$A$6,B219&amp;"",'Vozidlá'!$E$6:$E$6,"&lt;&gt;")&lt;&gt;1,COUNTIFS('Vozidlá'!$A$6:$A$6,B219&amp;"",'Vozidlá'!$K$6:$K$6,"&lt;&gt;")&lt;&gt;1,COUNTIFS('Vozidlá'!$A$6:$A$6,B219&amp;"",'Vozidlá'!$L$6:$L$6,"&lt;&gt;")&lt;&gt;1),"CHYBA",""))</f>
        <v/>
      </c>
      <c r="S219" s="14">
        <f>IF(V219=0,"",IF(N219="Podnikateľská",IF(H219="","",IF(OR(LEN(TRIM(SUBSTITUTE(SUBSTITUTE(H219,".",""),",","")))&lt;12,ISNUMBER(MATCH(TRIM(SUBSTITUTE(SUBSTITUTE(H219,".",""),",","")),'Zoznamy'!$G$2:$G$41,0))),"PREVERIŤ","")),IF(AND(N219="Súkromná",IFERROR(INDEX('Vozidlá'!$O$6:$O$6,MATCH(B219,'Vozidlá'!$A$6:$A$6,0))="áno",FALSE)),"PREVERIŤ","")))</f>
        <v/>
      </c>
      <c r="T219" s="14">
        <f>IF(OR(D219="",E219="",F219="",G219=""),"",IFERROR(IF(OR(F219+G219&lt;D219+E219,D219&lt;DATE(2027,1,1),D219&gt;=DATE(2028,1,1)),"CHYBA",""),"CHYBA"))</f>
        <v/>
      </c>
      <c r="U219" s="14">
        <f>IF(OR(V219=0,A219=""),"",IF(COUNTIFS($A$6:$A$1505,A219&amp;"",$B$6:$B$1505,B219&amp;"")&gt;1,"CHYBA",IF(X219="","",IF(X219=0,"",IFERROR(IF(INDEX($A$1:$A$1505,X219)="","",IF(A219=INDEX($A$1:$A$1505,X219)+1,"","PREVERIŤ")),"PREVERIŤ")))))</f>
        <v/>
      </c>
      <c r="V219" s="14">
        <f>IF(OR(A219&lt;&gt;"",B219&lt;&gt;"",C219&lt;&gt;"",D219&lt;&gt;"",E219&lt;&gt;"",F219&lt;&gt;"",G219&lt;&gt;"",H219&lt;&gt;"",I219&lt;&gt;"",J219&lt;&gt;"",K219&lt;&gt;"",L219&lt;&gt;"",N219&lt;&gt;"",O219&lt;&gt;""),1,0)</f>
        <v/>
      </c>
      <c r="W219" s="14">
        <f>IF(OR(V219=0,B219=""),"",COUNTIFS($B$6:B219,B219&amp;""))</f>
        <v/>
      </c>
      <c r="X219" s="14">
        <f>IF(OR(V219=0,B219=""),"",IF(W219=1,0,SUMIFS($Y$5:Y218,$B$5:B218,B219&amp;"",$W$5:W218,W219-1)))</f>
        <v/>
      </c>
      <c r="Y219" s="14">
        <f>IF(V219=0,"",ROW($A219))</f>
        <v/>
      </c>
    </row>
    <row r="220">
      <c r="A220" s="10" t="n"/>
      <c r="B220" s="10" t="n"/>
      <c r="C220" s="10" t="n"/>
      <c r="D220" s="12" t="n"/>
      <c r="E220" s="18" t="n"/>
      <c r="F220" s="12" t="n"/>
      <c r="G220" s="18" t="n"/>
      <c r="H220" s="10" t="n"/>
      <c r="I220" s="10" t="n"/>
      <c r="J220" s="10" t="n"/>
      <c r="K220" s="13" t="n"/>
      <c r="L220" s="13" t="n"/>
      <c r="M220" s="19">
        <f>IF(OR(K220="",L220=""),"",IF(AND(ISNUMBER(K220),ISNUMBER(L220)),L220-K220,"CHYBA"))</f>
        <v/>
      </c>
      <c r="N220" s="10" t="n"/>
      <c r="O220" s="10" t="n"/>
      <c r="P220" s="14">
        <f>IF(M220="","",IF(ISNUMBER(M220),IF(M220&lt;=0,"CHYBA",""),"CHYBA"))</f>
        <v/>
      </c>
      <c r="Q220" s="14">
        <f>IF(OR(V220=0,B220="",K220=""),"",IFERROR(IF(X220=0,IF(AND(COUNTIFS('Vozidlá'!$A$6:$A$6,B220&amp;"",'Vozidlá'!$L$6:$L$6,"&lt;&gt;")=1,ROUND(K220,1)=ROUND(INDEX('Vozidlá'!$L$6:$L$6,MATCH(B220,'Vozidlá'!$A$6:$A$6,0)),1)),"","CHYBA"),IF(AND(INDEX($L$1:$L$1505,X220)&lt;&gt;"",ROUND(K220,1)=ROUND(INDEX($L$1:$L$1505,X220),1)),"","CHYBA")),"CHYBA"))</f>
        <v/>
      </c>
      <c r="R220" s="14">
        <f>IF(V220=0,"",IF(OR(NOT(ISNUMBER(A220)),B220="",C220="",NOT(ISNUMBER(D220)),NOT(ISNUMBER(E220)),NOT(ISNUMBER(F220)),NOT(ISNUMBER(G220)),I220="",J220="",NOT(ISNUMBER(K220)),NOT(ISNUMBER(L220)),AND(N220&lt;&gt;"Podnikateľská",N220&lt;&gt;"Súkromná"),AND(N220="Podnikateľská",H220=""),COUNTIFS('Vodiči'!$C$6:$C$8,C220&amp;"")&lt;&gt;1,COUNTIFS('Vozidlá'!$A$6:$A$6,B220&amp;"",'Vozidlá'!$B$6:$B$6,"&lt;&gt;")&lt;&gt;1,COUNTIFS('Vozidlá'!$A$6:$A$6,B220&amp;"",'Vozidlá'!$C$6:$C$6,"&lt;&gt;")&lt;&gt;1,COUNTIFS('Vozidlá'!$A$6:$A$6,B220&amp;"",'Vozidlá'!$D$6:$D$6,"&lt;&gt;")&lt;&gt;1,COUNTIFS('Vozidlá'!$A$6:$A$6,B220&amp;"",'Vozidlá'!$E$6:$E$6,"&lt;&gt;")&lt;&gt;1,COUNTIFS('Vozidlá'!$A$6:$A$6,B220&amp;"",'Vozidlá'!$K$6:$K$6,"&lt;&gt;")&lt;&gt;1,COUNTIFS('Vozidlá'!$A$6:$A$6,B220&amp;"",'Vozidlá'!$L$6:$L$6,"&lt;&gt;")&lt;&gt;1),"CHYBA",""))</f>
        <v/>
      </c>
      <c r="S220" s="14">
        <f>IF(V220=0,"",IF(N220="Podnikateľská",IF(H220="","",IF(OR(LEN(TRIM(SUBSTITUTE(SUBSTITUTE(H220,".",""),",","")))&lt;12,ISNUMBER(MATCH(TRIM(SUBSTITUTE(SUBSTITUTE(H220,".",""),",","")),'Zoznamy'!$G$2:$G$41,0))),"PREVERIŤ","")),IF(AND(N220="Súkromná",IFERROR(INDEX('Vozidlá'!$O$6:$O$6,MATCH(B220,'Vozidlá'!$A$6:$A$6,0))="áno",FALSE)),"PREVERIŤ","")))</f>
        <v/>
      </c>
      <c r="T220" s="14">
        <f>IF(OR(D220="",E220="",F220="",G220=""),"",IFERROR(IF(OR(F220+G220&lt;D220+E220,D220&lt;DATE(2027,1,1),D220&gt;=DATE(2028,1,1)),"CHYBA",""),"CHYBA"))</f>
        <v/>
      </c>
      <c r="U220" s="14">
        <f>IF(OR(V220=0,A220=""),"",IF(COUNTIFS($A$6:$A$1505,A220&amp;"",$B$6:$B$1505,B220&amp;"")&gt;1,"CHYBA",IF(X220="","",IF(X220=0,"",IFERROR(IF(INDEX($A$1:$A$1505,X220)="","",IF(A220=INDEX($A$1:$A$1505,X220)+1,"","PREVERIŤ")),"PREVERIŤ")))))</f>
        <v/>
      </c>
      <c r="V220" s="14">
        <f>IF(OR(A220&lt;&gt;"",B220&lt;&gt;"",C220&lt;&gt;"",D220&lt;&gt;"",E220&lt;&gt;"",F220&lt;&gt;"",G220&lt;&gt;"",H220&lt;&gt;"",I220&lt;&gt;"",J220&lt;&gt;"",K220&lt;&gt;"",L220&lt;&gt;"",N220&lt;&gt;"",O220&lt;&gt;""),1,0)</f>
        <v/>
      </c>
      <c r="W220" s="14">
        <f>IF(OR(V220=0,B220=""),"",COUNTIFS($B$6:B220,B220&amp;""))</f>
        <v/>
      </c>
      <c r="X220" s="14">
        <f>IF(OR(V220=0,B220=""),"",IF(W220=1,0,SUMIFS($Y$5:Y219,$B$5:B219,B220&amp;"",$W$5:W219,W220-1)))</f>
        <v/>
      </c>
      <c r="Y220" s="14">
        <f>IF(V220=0,"",ROW($A220))</f>
        <v/>
      </c>
    </row>
    <row r="221">
      <c r="A221" s="10" t="n"/>
      <c r="B221" s="10" t="n"/>
      <c r="C221" s="10" t="n"/>
      <c r="D221" s="12" t="n"/>
      <c r="E221" s="18" t="n"/>
      <c r="F221" s="12" t="n"/>
      <c r="G221" s="18" t="n"/>
      <c r="H221" s="10" t="n"/>
      <c r="I221" s="10" t="n"/>
      <c r="J221" s="10" t="n"/>
      <c r="K221" s="13" t="n"/>
      <c r="L221" s="13" t="n"/>
      <c r="M221" s="19">
        <f>IF(OR(K221="",L221=""),"",IF(AND(ISNUMBER(K221),ISNUMBER(L221)),L221-K221,"CHYBA"))</f>
        <v/>
      </c>
      <c r="N221" s="10" t="n"/>
      <c r="O221" s="10" t="n"/>
      <c r="P221" s="14">
        <f>IF(M221="","",IF(ISNUMBER(M221),IF(M221&lt;=0,"CHYBA",""),"CHYBA"))</f>
        <v/>
      </c>
      <c r="Q221" s="14">
        <f>IF(OR(V221=0,B221="",K221=""),"",IFERROR(IF(X221=0,IF(AND(COUNTIFS('Vozidlá'!$A$6:$A$6,B221&amp;"",'Vozidlá'!$L$6:$L$6,"&lt;&gt;")=1,ROUND(K221,1)=ROUND(INDEX('Vozidlá'!$L$6:$L$6,MATCH(B221,'Vozidlá'!$A$6:$A$6,0)),1)),"","CHYBA"),IF(AND(INDEX($L$1:$L$1505,X221)&lt;&gt;"",ROUND(K221,1)=ROUND(INDEX($L$1:$L$1505,X221),1)),"","CHYBA")),"CHYBA"))</f>
        <v/>
      </c>
      <c r="R221" s="14">
        <f>IF(V221=0,"",IF(OR(NOT(ISNUMBER(A221)),B221="",C221="",NOT(ISNUMBER(D221)),NOT(ISNUMBER(E221)),NOT(ISNUMBER(F221)),NOT(ISNUMBER(G221)),I221="",J221="",NOT(ISNUMBER(K221)),NOT(ISNUMBER(L221)),AND(N221&lt;&gt;"Podnikateľská",N221&lt;&gt;"Súkromná"),AND(N221="Podnikateľská",H221=""),COUNTIFS('Vodiči'!$C$6:$C$8,C221&amp;"")&lt;&gt;1,COUNTIFS('Vozidlá'!$A$6:$A$6,B221&amp;"",'Vozidlá'!$B$6:$B$6,"&lt;&gt;")&lt;&gt;1,COUNTIFS('Vozidlá'!$A$6:$A$6,B221&amp;"",'Vozidlá'!$C$6:$C$6,"&lt;&gt;")&lt;&gt;1,COUNTIFS('Vozidlá'!$A$6:$A$6,B221&amp;"",'Vozidlá'!$D$6:$D$6,"&lt;&gt;")&lt;&gt;1,COUNTIFS('Vozidlá'!$A$6:$A$6,B221&amp;"",'Vozidlá'!$E$6:$E$6,"&lt;&gt;")&lt;&gt;1,COUNTIFS('Vozidlá'!$A$6:$A$6,B221&amp;"",'Vozidlá'!$K$6:$K$6,"&lt;&gt;")&lt;&gt;1,COUNTIFS('Vozidlá'!$A$6:$A$6,B221&amp;"",'Vozidlá'!$L$6:$L$6,"&lt;&gt;")&lt;&gt;1),"CHYBA",""))</f>
        <v/>
      </c>
      <c r="S221" s="14">
        <f>IF(V221=0,"",IF(N221="Podnikateľská",IF(H221="","",IF(OR(LEN(TRIM(SUBSTITUTE(SUBSTITUTE(H221,".",""),",","")))&lt;12,ISNUMBER(MATCH(TRIM(SUBSTITUTE(SUBSTITUTE(H221,".",""),",","")),'Zoznamy'!$G$2:$G$41,0))),"PREVERIŤ","")),IF(AND(N221="Súkromná",IFERROR(INDEX('Vozidlá'!$O$6:$O$6,MATCH(B221,'Vozidlá'!$A$6:$A$6,0))="áno",FALSE)),"PREVERIŤ","")))</f>
        <v/>
      </c>
      <c r="T221" s="14">
        <f>IF(OR(D221="",E221="",F221="",G221=""),"",IFERROR(IF(OR(F221+G221&lt;D221+E221,D221&lt;DATE(2027,1,1),D221&gt;=DATE(2028,1,1)),"CHYBA",""),"CHYBA"))</f>
        <v/>
      </c>
      <c r="U221" s="14">
        <f>IF(OR(V221=0,A221=""),"",IF(COUNTIFS($A$6:$A$1505,A221&amp;"",$B$6:$B$1505,B221&amp;"")&gt;1,"CHYBA",IF(X221="","",IF(X221=0,"",IFERROR(IF(INDEX($A$1:$A$1505,X221)="","",IF(A221=INDEX($A$1:$A$1505,X221)+1,"","PREVERIŤ")),"PREVERIŤ")))))</f>
        <v/>
      </c>
      <c r="V221" s="14">
        <f>IF(OR(A221&lt;&gt;"",B221&lt;&gt;"",C221&lt;&gt;"",D221&lt;&gt;"",E221&lt;&gt;"",F221&lt;&gt;"",G221&lt;&gt;"",H221&lt;&gt;"",I221&lt;&gt;"",J221&lt;&gt;"",K221&lt;&gt;"",L221&lt;&gt;"",N221&lt;&gt;"",O221&lt;&gt;""),1,0)</f>
        <v/>
      </c>
      <c r="W221" s="14">
        <f>IF(OR(V221=0,B221=""),"",COUNTIFS($B$6:B221,B221&amp;""))</f>
        <v/>
      </c>
      <c r="X221" s="14">
        <f>IF(OR(V221=0,B221=""),"",IF(W221=1,0,SUMIFS($Y$5:Y220,$B$5:B220,B221&amp;"",$W$5:W220,W221-1)))</f>
        <v/>
      </c>
      <c r="Y221" s="14">
        <f>IF(V221=0,"",ROW($A221))</f>
        <v/>
      </c>
    </row>
    <row r="222">
      <c r="A222" s="10" t="n"/>
      <c r="B222" s="10" t="n"/>
      <c r="C222" s="10" t="n"/>
      <c r="D222" s="12" t="n"/>
      <c r="E222" s="18" t="n"/>
      <c r="F222" s="12" t="n"/>
      <c r="G222" s="18" t="n"/>
      <c r="H222" s="10" t="n"/>
      <c r="I222" s="10" t="n"/>
      <c r="J222" s="10" t="n"/>
      <c r="K222" s="13" t="n"/>
      <c r="L222" s="13" t="n"/>
      <c r="M222" s="19">
        <f>IF(OR(K222="",L222=""),"",IF(AND(ISNUMBER(K222),ISNUMBER(L222)),L222-K222,"CHYBA"))</f>
        <v/>
      </c>
      <c r="N222" s="10" t="n"/>
      <c r="O222" s="10" t="n"/>
      <c r="P222" s="14">
        <f>IF(M222="","",IF(ISNUMBER(M222),IF(M222&lt;=0,"CHYBA",""),"CHYBA"))</f>
        <v/>
      </c>
      <c r="Q222" s="14">
        <f>IF(OR(V222=0,B222="",K222=""),"",IFERROR(IF(X222=0,IF(AND(COUNTIFS('Vozidlá'!$A$6:$A$6,B222&amp;"",'Vozidlá'!$L$6:$L$6,"&lt;&gt;")=1,ROUND(K222,1)=ROUND(INDEX('Vozidlá'!$L$6:$L$6,MATCH(B222,'Vozidlá'!$A$6:$A$6,0)),1)),"","CHYBA"),IF(AND(INDEX($L$1:$L$1505,X222)&lt;&gt;"",ROUND(K222,1)=ROUND(INDEX($L$1:$L$1505,X222),1)),"","CHYBA")),"CHYBA"))</f>
        <v/>
      </c>
      <c r="R222" s="14">
        <f>IF(V222=0,"",IF(OR(NOT(ISNUMBER(A222)),B222="",C222="",NOT(ISNUMBER(D222)),NOT(ISNUMBER(E222)),NOT(ISNUMBER(F222)),NOT(ISNUMBER(G222)),I222="",J222="",NOT(ISNUMBER(K222)),NOT(ISNUMBER(L222)),AND(N222&lt;&gt;"Podnikateľská",N222&lt;&gt;"Súkromná"),AND(N222="Podnikateľská",H222=""),COUNTIFS('Vodiči'!$C$6:$C$8,C222&amp;"")&lt;&gt;1,COUNTIFS('Vozidlá'!$A$6:$A$6,B222&amp;"",'Vozidlá'!$B$6:$B$6,"&lt;&gt;")&lt;&gt;1,COUNTIFS('Vozidlá'!$A$6:$A$6,B222&amp;"",'Vozidlá'!$C$6:$C$6,"&lt;&gt;")&lt;&gt;1,COUNTIFS('Vozidlá'!$A$6:$A$6,B222&amp;"",'Vozidlá'!$D$6:$D$6,"&lt;&gt;")&lt;&gt;1,COUNTIFS('Vozidlá'!$A$6:$A$6,B222&amp;"",'Vozidlá'!$E$6:$E$6,"&lt;&gt;")&lt;&gt;1,COUNTIFS('Vozidlá'!$A$6:$A$6,B222&amp;"",'Vozidlá'!$K$6:$K$6,"&lt;&gt;")&lt;&gt;1,COUNTIFS('Vozidlá'!$A$6:$A$6,B222&amp;"",'Vozidlá'!$L$6:$L$6,"&lt;&gt;")&lt;&gt;1),"CHYBA",""))</f>
        <v/>
      </c>
      <c r="S222" s="14">
        <f>IF(V222=0,"",IF(N222="Podnikateľská",IF(H222="","",IF(OR(LEN(TRIM(SUBSTITUTE(SUBSTITUTE(H222,".",""),",","")))&lt;12,ISNUMBER(MATCH(TRIM(SUBSTITUTE(SUBSTITUTE(H222,".",""),",","")),'Zoznamy'!$G$2:$G$41,0))),"PREVERIŤ","")),IF(AND(N222="Súkromná",IFERROR(INDEX('Vozidlá'!$O$6:$O$6,MATCH(B222,'Vozidlá'!$A$6:$A$6,0))="áno",FALSE)),"PREVERIŤ","")))</f>
        <v/>
      </c>
      <c r="T222" s="14">
        <f>IF(OR(D222="",E222="",F222="",G222=""),"",IFERROR(IF(OR(F222+G222&lt;D222+E222,D222&lt;DATE(2027,1,1),D222&gt;=DATE(2028,1,1)),"CHYBA",""),"CHYBA"))</f>
        <v/>
      </c>
      <c r="U222" s="14">
        <f>IF(OR(V222=0,A222=""),"",IF(COUNTIFS($A$6:$A$1505,A222&amp;"",$B$6:$B$1505,B222&amp;"")&gt;1,"CHYBA",IF(X222="","",IF(X222=0,"",IFERROR(IF(INDEX($A$1:$A$1505,X222)="","",IF(A222=INDEX($A$1:$A$1505,X222)+1,"","PREVERIŤ")),"PREVERIŤ")))))</f>
        <v/>
      </c>
      <c r="V222" s="14">
        <f>IF(OR(A222&lt;&gt;"",B222&lt;&gt;"",C222&lt;&gt;"",D222&lt;&gt;"",E222&lt;&gt;"",F222&lt;&gt;"",G222&lt;&gt;"",H222&lt;&gt;"",I222&lt;&gt;"",J222&lt;&gt;"",K222&lt;&gt;"",L222&lt;&gt;"",N222&lt;&gt;"",O222&lt;&gt;""),1,0)</f>
        <v/>
      </c>
      <c r="W222" s="14">
        <f>IF(OR(V222=0,B222=""),"",COUNTIFS($B$6:B222,B222&amp;""))</f>
        <v/>
      </c>
      <c r="X222" s="14">
        <f>IF(OR(V222=0,B222=""),"",IF(W222=1,0,SUMIFS($Y$5:Y221,$B$5:B221,B222&amp;"",$W$5:W221,W222-1)))</f>
        <v/>
      </c>
      <c r="Y222" s="14">
        <f>IF(V222=0,"",ROW($A222))</f>
        <v/>
      </c>
    </row>
    <row r="223">
      <c r="A223" s="10" t="n"/>
      <c r="B223" s="10" t="n"/>
      <c r="C223" s="10" t="n"/>
      <c r="D223" s="12" t="n"/>
      <c r="E223" s="18" t="n"/>
      <c r="F223" s="12" t="n"/>
      <c r="G223" s="18" t="n"/>
      <c r="H223" s="10" t="n"/>
      <c r="I223" s="10" t="n"/>
      <c r="J223" s="10" t="n"/>
      <c r="K223" s="13" t="n"/>
      <c r="L223" s="13" t="n"/>
      <c r="M223" s="19">
        <f>IF(OR(K223="",L223=""),"",IF(AND(ISNUMBER(K223),ISNUMBER(L223)),L223-K223,"CHYBA"))</f>
        <v/>
      </c>
      <c r="N223" s="10" t="n"/>
      <c r="O223" s="10" t="n"/>
      <c r="P223" s="14">
        <f>IF(M223="","",IF(ISNUMBER(M223),IF(M223&lt;=0,"CHYBA",""),"CHYBA"))</f>
        <v/>
      </c>
      <c r="Q223" s="14">
        <f>IF(OR(V223=0,B223="",K223=""),"",IFERROR(IF(X223=0,IF(AND(COUNTIFS('Vozidlá'!$A$6:$A$6,B223&amp;"",'Vozidlá'!$L$6:$L$6,"&lt;&gt;")=1,ROUND(K223,1)=ROUND(INDEX('Vozidlá'!$L$6:$L$6,MATCH(B223,'Vozidlá'!$A$6:$A$6,0)),1)),"","CHYBA"),IF(AND(INDEX($L$1:$L$1505,X223)&lt;&gt;"",ROUND(K223,1)=ROUND(INDEX($L$1:$L$1505,X223),1)),"","CHYBA")),"CHYBA"))</f>
        <v/>
      </c>
      <c r="R223" s="14">
        <f>IF(V223=0,"",IF(OR(NOT(ISNUMBER(A223)),B223="",C223="",NOT(ISNUMBER(D223)),NOT(ISNUMBER(E223)),NOT(ISNUMBER(F223)),NOT(ISNUMBER(G223)),I223="",J223="",NOT(ISNUMBER(K223)),NOT(ISNUMBER(L223)),AND(N223&lt;&gt;"Podnikateľská",N223&lt;&gt;"Súkromná"),AND(N223="Podnikateľská",H223=""),COUNTIFS('Vodiči'!$C$6:$C$8,C223&amp;"")&lt;&gt;1,COUNTIFS('Vozidlá'!$A$6:$A$6,B223&amp;"",'Vozidlá'!$B$6:$B$6,"&lt;&gt;")&lt;&gt;1,COUNTIFS('Vozidlá'!$A$6:$A$6,B223&amp;"",'Vozidlá'!$C$6:$C$6,"&lt;&gt;")&lt;&gt;1,COUNTIFS('Vozidlá'!$A$6:$A$6,B223&amp;"",'Vozidlá'!$D$6:$D$6,"&lt;&gt;")&lt;&gt;1,COUNTIFS('Vozidlá'!$A$6:$A$6,B223&amp;"",'Vozidlá'!$E$6:$E$6,"&lt;&gt;")&lt;&gt;1,COUNTIFS('Vozidlá'!$A$6:$A$6,B223&amp;"",'Vozidlá'!$K$6:$K$6,"&lt;&gt;")&lt;&gt;1,COUNTIFS('Vozidlá'!$A$6:$A$6,B223&amp;"",'Vozidlá'!$L$6:$L$6,"&lt;&gt;")&lt;&gt;1),"CHYBA",""))</f>
        <v/>
      </c>
      <c r="S223" s="14">
        <f>IF(V223=0,"",IF(N223="Podnikateľská",IF(H223="","",IF(OR(LEN(TRIM(SUBSTITUTE(SUBSTITUTE(H223,".",""),",","")))&lt;12,ISNUMBER(MATCH(TRIM(SUBSTITUTE(SUBSTITUTE(H223,".",""),",","")),'Zoznamy'!$G$2:$G$41,0))),"PREVERIŤ","")),IF(AND(N223="Súkromná",IFERROR(INDEX('Vozidlá'!$O$6:$O$6,MATCH(B223,'Vozidlá'!$A$6:$A$6,0))="áno",FALSE)),"PREVERIŤ","")))</f>
        <v/>
      </c>
      <c r="T223" s="14">
        <f>IF(OR(D223="",E223="",F223="",G223=""),"",IFERROR(IF(OR(F223+G223&lt;D223+E223,D223&lt;DATE(2027,1,1),D223&gt;=DATE(2028,1,1)),"CHYBA",""),"CHYBA"))</f>
        <v/>
      </c>
      <c r="U223" s="14">
        <f>IF(OR(V223=0,A223=""),"",IF(COUNTIFS($A$6:$A$1505,A223&amp;"",$B$6:$B$1505,B223&amp;"")&gt;1,"CHYBA",IF(X223="","",IF(X223=0,"",IFERROR(IF(INDEX($A$1:$A$1505,X223)="","",IF(A223=INDEX($A$1:$A$1505,X223)+1,"","PREVERIŤ")),"PREVERIŤ")))))</f>
        <v/>
      </c>
      <c r="V223" s="14">
        <f>IF(OR(A223&lt;&gt;"",B223&lt;&gt;"",C223&lt;&gt;"",D223&lt;&gt;"",E223&lt;&gt;"",F223&lt;&gt;"",G223&lt;&gt;"",H223&lt;&gt;"",I223&lt;&gt;"",J223&lt;&gt;"",K223&lt;&gt;"",L223&lt;&gt;"",N223&lt;&gt;"",O223&lt;&gt;""),1,0)</f>
        <v/>
      </c>
      <c r="W223" s="14">
        <f>IF(OR(V223=0,B223=""),"",COUNTIFS($B$6:B223,B223&amp;""))</f>
        <v/>
      </c>
      <c r="X223" s="14">
        <f>IF(OR(V223=0,B223=""),"",IF(W223=1,0,SUMIFS($Y$5:Y222,$B$5:B222,B223&amp;"",$W$5:W222,W223-1)))</f>
        <v/>
      </c>
      <c r="Y223" s="14">
        <f>IF(V223=0,"",ROW($A223))</f>
        <v/>
      </c>
    </row>
    <row r="224">
      <c r="A224" s="10" t="n"/>
      <c r="B224" s="10" t="n"/>
      <c r="C224" s="10" t="n"/>
      <c r="D224" s="12" t="n"/>
      <c r="E224" s="18" t="n"/>
      <c r="F224" s="12" t="n"/>
      <c r="G224" s="18" t="n"/>
      <c r="H224" s="10" t="n"/>
      <c r="I224" s="10" t="n"/>
      <c r="J224" s="10" t="n"/>
      <c r="K224" s="13" t="n"/>
      <c r="L224" s="13" t="n"/>
      <c r="M224" s="19">
        <f>IF(OR(K224="",L224=""),"",IF(AND(ISNUMBER(K224),ISNUMBER(L224)),L224-K224,"CHYBA"))</f>
        <v/>
      </c>
      <c r="N224" s="10" t="n"/>
      <c r="O224" s="10" t="n"/>
      <c r="P224" s="14">
        <f>IF(M224="","",IF(ISNUMBER(M224),IF(M224&lt;=0,"CHYBA",""),"CHYBA"))</f>
        <v/>
      </c>
      <c r="Q224" s="14">
        <f>IF(OR(V224=0,B224="",K224=""),"",IFERROR(IF(X224=0,IF(AND(COUNTIFS('Vozidlá'!$A$6:$A$6,B224&amp;"",'Vozidlá'!$L$6:$L$6,"&lt;&gt;")=1,ROUND(K224,1)=ROUND(INDEX('Vozidlá'!$L$6:$L$6,MATCH(B224,'Vozidlá'!$A$6:$A$6,0)),1)),"","CHYBA"),IF(AND(INDEX($L$1:$L$1505,X224)&lt;&gt;"",ROUND(K224,1)=ROUND(INDEX($L$1:$L$1505,X224),1)),"","CHYBA")),"CHYBA"))</f>
        <v/>
      </c>
      <c r="R224" s="14">
        <f>IF(V224=0,"",IF(OR(NOT(ISNUMBER(A224)),B224="",C224="",NOT(ISNUMBER(D224)),NOT(ISNUMBER(E224)),NOT(ISNUMBER(F224)),NOT(ISNUMBER(G224)),I224="",J224="",NOT(ISNUMBER(K224)),NOT(ISNUMBER(L224)),AND(N224&lt;&gt;"Podnikateľská",N224&lt;&gt;"Súkromná"),AND(N224="Podnikateľská",H224=""),COUNTIFS('Vodiči'!$C$6:$C$8,C224&amp;"")&lt;&gt;1,COUNTIFS('Vozidlá'!$A$6:$A$6,B224&amp;"",'Vozidlá'!$B$6:$B$6,"&lt;&gt;")&lt;&gt;1,COUNTIFS('Vozidlá'!$A$6:$A$6,B224&amp;"",'Vozidlá'!$C$6:$C$6,"&lt;&gt;")&lt;&gt;1,COUNTIFS('Vozidlá'!$A$6:$A$6,B224&amp;"",'Vozidlá'!$D$6:$D$6,"&lt;&gt;")&lt;&gt;1,COUNTIFS('Vozidlá'!$A$6:$A$6,B224&amp;"",'Vozidlá'!$E$6:$E$6,"&lt;&gt;")&lt;&gt;1,COUNTIFS('Vozidlá'!$A$6:$A$6,B224&amp;"",'Vozidlá'!$K$6:$K$6,"&lt;&gt;")&lt;&gt;1,COUNTIFS('Vozidlá'!$A$6:$A$6,B224&amp;"",'Vozidlá'!$L$6:$L$6,"&lt;&gt;")&lt;&gt;1),"CHYBA",""))</f>
        <v/>
      </c>
      <c r="S224" s="14">
        <f>IF(V224=0,"",IF(N224="Podnikateľská",IF(H224="","",IF(OR(LEN(TRIM(SUBSTITUTE(SUBSTITUTE(H224,".",""),",","")))&lt;12,ISNUMBER(MATCH(TRIM(SUBSTITUTE(SUBSTITUTE(H224,".",""),",","")),'Zoznamy'!$G$2:$G$41,0))),"PREVERIŤ","")),IF(AND(N224="Súkromná",IFERROR(INDEX('Vozidlá'!$O$6:$O$6,MATCH(B224,'Vozidlá'!$A$6:$A$6,0))="áno",FALSE)),"PREVERIŤ","")))</f>
        <v/>
      </c>
      <c r="T224" s="14">
        <f>IF(OR(D224="",E224="",F224="",G224=""),"",IFERROR(IF(OR(F224+G224&lt;D224+E224,D224&lt;DATE(2027,1,1),D224&gt;=DATE(2028,1,1)),"CHYBA",""),"CHYBA"))</f>
        <v/>
      </c>
      <c r="U224" s="14">
        <f>IF(OR(V224=0,A224=""),"",IF(COUNTIFS($A$6:$A$1505,A224&amp;"",$B$6:$B$1505,B224&amp;"")&gt;1,"CHYBA",IF(X224="","",IF(X224=0,"",IFERROR(IF(INDEX($A$1:$A$1505,X224)="","",IF(A224=INDEX($A$1:$A$1505,X224)+1,"","PREVERIŤ")),"PREVERIŤ")))))</f>
        <v/>
      </c>
      <c r="V224" s="14">
        <f>IF(OR(A224&lt;&gt;"",B224&lt;&gt;"",C224&lt;&gt;"",D224&lt;&gt;"",E224&lt;&gt;"",F224&lt;&gt;"",G224&lt;&gt;"",H224&lt;&gt;"",I224&lt;&gt;"",J224&lt;&gt;"",K224&lt;&gt;"",L224&lt;&gt;"",N224&lt;&gt;"",O224&lt;&gt;""),1,0)</f>
        <v/>
      </c>
      <c r="W224" s="14">
        <f>IF(OR(V224=0,B224=""),"",COUNTIFS($B$6:B224,B224&amp;""))</f>
        <v/>
      </c>
      <c r="X224" s="14">
        <f>IF(OR(V224=0,B224=""),"",IF(W224=1,0,SUMIFS($Y$5:Y223,$B$5:B223,B224&amp;"",$W$5:W223,W224-1)))</f>
        <v/>
      </c>
      <c r="Y224" s="14">
        <f>IF(V224=0,"",ROW($A224))</f>
        <v/>
      </c>
    </row>
    <row r="225">
      <c r="A225" s="10" t="n"/>
      <c r="B225" s="10" t="n"/>
      <c r="C225" s="10" t="n"/>
      <c r="D225" s="12" t="n"/>
      <c r="E225" s="18" t="n"/>
      <c r="F225" s="12" t="n"/>
      <c r="G225" s="18" t="n"/>
      <c r="H225" s="10" t="n"/>
      <c r="I225" s="10" t="n"/>
      <c r="J225" s="10" t="n"/>
      <c r="K225" s="13" t="n"/>
      <c r="L225" s="13" t="n"/>
      <c r="M225" s="19">
        <f>IF(OR(K225="",L225=""),"",IF(AND(ISNUMBER(K225),ISNUMBER(L225)),L225-K225,"CHYBA"))</f>
        <v/>
      </c>
      <c r="N225" s="10" t="n"/>
      <c r="O225" s="10" t="n"/>
      <c r="P225" s="14">
        <f>IF(M225="","",IF(ISNUMBER(M225),IF(M225&lt;=0,"CHYBA",""),"CHYBA"))</f>
        <v/>
      </c>
      <c r="Q225" s="14">
        <f>IF(OR(V225=0,B225="",K225=""),"",IFERROR(IF(X225=0,IF(AND(COUNTIFS('Vozidlá'!$A$6:$A$6,B225&amp;"",'Vozidlá'!$L$6:$L$6,"&lt;&gt;")=1,ROUND(K225,1)=ROUND(INDEX('Vozidlá'!$L$6:$L$6,MATCH(B225,'Vozidlá'!$A$6:$A$6,0)),1)),"","CHYBA"),IF(AND(INDEX($L$1:$L$1505,X225)&lt;&gt;"",ROUND(K225,1)=ROUND(INDEX($L$1:$L$1505,X225),1)),"","CHYBA")),"CHYBA"))</f>
        <v/>
      </c>
      <c r="R225" s="14">
        <f>IF(V225=0,"",IF(OR(NOT(ISNUMBER(A225)),B225="",C225="",NOT(ISNUMBER(D225)),NOT(ISNUMBER(E225)),NOT(ISNUMBER(F225)),NOT(ISNUMBER(G225)),I225="",J225="",NOT(ISNUMBER(K225)),NOT(ISNUMBER(L225)),AND(N225&lt;&gt;"Podnikateľská",N225&lt;&gt;"Súkromná"),AND(N225="Podnikateľská",H225=""),COUNTIFS('Vodiči'!$C$6:$C$8,C225&amp;"")&lt;&gt;1,COUNTIFS('Vozidlá'!$A$6:$A$6,B225&amp;"",'Vozidlá'!$B$6:$B$6,"&lt;&gt;")&lt;&gt;1,COUNTIFS('Vozidlá'!$A$6:$A$6,B225&amp;"",'Vozidlá'!$C$6:$C$6,"&lt;&gt;")&lt;&gt;1,COUNTIFS('Vozidlá'!$A$6:$A$6,B225&amp;"",'Vozidlá'!$D$6:$D$6,"&lt;&gt;")&lt;&gt;1,COUNTIFS('Vozidlá'!$A$6:$A$6,B225&amp;"",'Vozidlá'!$E$6:$E$6,"&lt;&gt;")&lt;&gt;1,COUNTIFS('Vozidlá'!$A$6:$A$6,B225&amp;"",'Vozidlá'!$K$6:$K$6,"&lt;&gt;")&lt;&gt;1,COUNTIFS('Vozidlá'!$A$6:$A$6,B225&amp;"",'Vozidlá'!$L$6:$L$6,"&lt;&gt;")&lt;&gt;1),"CHYBA",""))</f>
        <v/>
      </c>
      <c r="S225" s="14">
        <f>IF(V225=0,"",IF(N225="Podnikateľská",IF(H225="","",IF(OR(LEN(TRIM(SUBSTITUTE(SUBSTITUTE(H225,".",""),",","")))&lt;12,ISNUMBER(MATCH(TRIM(SUBSTITUTE(SUBSTITUTE(H225,".",""),",","")),'Zoznamy'!$G$2:$G$41,0))),"PREVERIŤ","")),IF(AND(N225="Súkromná",IFERROR(INDEX('Vozidlá'!$O$6:$O$6,MATCH(B225,'Vozidlá'!$A$6:$A$6,0))="áno",FALSE)),"PREVERIŤ","")))</f>
        <v/>
      </c>
      <c r="T225" s="14">
        <f>IF(OR(D225="",E225="",F225="",G225=""),"",IFERROR(IF(OR(F225+G225&lt;D225+E225,D225&lt;DATE(2027,1,1),D225&gt;=DATE(2028,1,1)),"CHYBA",""),"CHYBA"))</f>
        <v/>
      </c>
      <c r="U225" s="14">
        <f>IF(OR(V225=0,A225=""),"",IF(COUNTIFS($A$6:$A$1505,A225&amp;"",$B$6:$B$1505,B225&amp;"")&gt;1,"CHYBA",IF(X225="","",IF(X225=0,"",IFERROR(IF(INDEX($A$1:$A$1505,X225)="","",IF(A225=INDEX($A$1:$A$1505,X225)+1,"","PREVERIŤ")),"PREVERIŤ")))))</f>
        <v/>
      </c>
      <c r="V225" s="14">
        <f>IF(OR(A225&lt;&gt;"",B225&lt;&gt;"",C225&lt;&gt;"",D225&lt;&gt;"",E225&lt;&gt;"",F225&lt;&gt;"",G225&lt;&gt;"",H225&lt;&gt;"",I225&lt;&gt;"",J225&lt;&gt;"",K225&lt;&gt;"",L225&lt;&gt;"",N225&lt;&gt;"",O225&lt;&gt;""),1,0)</f>
        <v/>
      </c>
      <c r="W225" s="14">
        <f>IF(OR(V225=0,B225=""),"",COUNTIFS($B$6:B225,B225&amp;""))</f>
        <v/>
      </c>
      <c r="X225" s="14">
        <f>IF(OR(V225=0,B225=""),"",IF(W225=1,0,SUMIFS($Y$5:Y224,$B$5:B224,B225&amp;"",$W$5:W224,W225-1)))</f>
        <v/>
      </c>
      <c r="Y225" s="14">
        <f>IF(V225=0,"",ROW($A225))</f>
        <v/>
      </c>
    </row>
    <row r="226">
      <c r="A226" s="10" t="n"/>
      <c r="B226" s="10" t="n"/>
      <c r="C226" s="10" t="n"/>
      <c r="D226" s="12" t="n"/>
      <c r="E226" s="18" t="n"/>
      <c r="F226" s="12" t="n"/>
      <c r="G226" s="18" t="n"/>
      <c r="H226" s="10" t="n"/>
      <c r="I226" s="10" t="n"/>
      <c r="J226" s="10" t="n"/>
      <c r="K226" s="13" t="n"/>
      <c r="L226" s="13" t="n"/>
      <c r="M226" s="19">
        <f>IF(OR(K226="",L226=""),"",IF(AND(ISNUMBER(K226),ISNUMBER(L226)),L226-K226,"CHYBA"))</f>
        <v/>
      </c>
      <c r="N226" s="10" t="n"/>
      <c r="O226" s="10" t="n"/>
      <c r="P226" s="14">
        <f>IF(M226="","",IF(ISNUMBER(M226),IF(M226&lt;=0,"CHYBA",""),"CHYBA"))</f>
        <v/>
      </c>
      <c r="Q226" s="14">
        <f>IF(OR(V226=0,B226="",K226=""),"",IFERROR(IF(X226=0,IF(AND(COUNTIFS('Vozidlá'!$A$6:$A$6,B226&amp;"",'Vozidlá'!$L$6:$L$6,"&lt;&gt;")=1,ROUND(K226,1)=ROUND(INDEX('Vozidlá'!$L$6:$L$6,MATCH(B226,'Vozidlá'!$A$6:$A$6,0)),1)),"","CHYBA"),IF(AND(INDEX($L$1:$L$1505,X226)&lt;&gt;"",ROUND(K226,1)=ROUND(INDEX($L$1:$L$1505,X226),1)),"","CHYBA")),"CHYBA"))</f>
        <v/>
      </c>
      <c r="R226" s="14">
        <f>IF(V226=0,"",IF(OR(NOT(ISNUMBER(A226)),B226="",C226="",NOT(ISNUMBER(D226)),NOT(ISNUMBER(E226)),NOT(ISNUMBER(F226)),NOT(ISNUMBER(G226)),I226="",J226="",NOT(ISNUMBER(K226)),NOT(ISNUMBER(L226)),AND(N226&lt;&gt;"Podnikateľská",N226&lt;&gt;"Súkromná"),AND(N226="Podnikateľská",H226=""),COUNTIFS('Vodiči'!$C$6:$C$8,C226&amp;"")&lt;&gt;1,COUNTIFS('Vozidlá'!$A$6:$A$6,B226&amp;"",'Vozidlá'!$B$6:$B$6,"&lt;&gt;")&lt;&gt;1,COUNTIFS('Vozidlá'!$A$6:$A$6,B226&amp;"",'Vozidlá'!$C$6:$C$6,"&lt;&gt;")&lt;&gt;1,COUNTIFS('Vozidlá'!$A$6:$A$6,B226&amp;"",'Vozidlá'!$D$6:$D$6,"&lt;&gt;")&lt;&gt;1,COUNTIFS('Vozidlá'!$A$6:$A$6,B226&amp;"",'Vozidlá'!$E$6:$E$6,"&lt;&gt;")&lt;&gt;1,COUNTIFS('Vozidlá'!$A$6:$A$6,B226&amp;"",'Vozidlá'!$K$6:$K$6,"&lt;&gt;")&lt;&gt;1,COUNTIFS('Vozidlá'!$A$6:$A$6,B226&amp;"",'Vozidlá'!$L$6:$L$6,"&lt;&gt;")&lt;&gt;1),"CHYBA",""))</f>
        <v/>
      </c>
      <c r="S226" s="14">
        <f>IF(V226=0,"",IF(N226="Podnikateľská",IF(H226="","",IF(OR(LEN(TRIM(SUBSTITUTE(SUBSTITUTE(H226,".",""),",","")))&lt;12,ISNUMBER(MATCH(TRIM(SUBSTITUTE(SUBSTITUTE(H226,".",""),",","")),'Zoznamy'!$G$2:$G$41,0))),"PREVERIŤ","")),IF(AND(N226="Súkromná",IFERROR(INDEX('Vozidlá'!$O$6:$O$6,MATCH(B226,'Vozidlá'!$A$6:$A$6,0))="áno",FALSE)),"PREVERIŤ","")))</f>
        <v/>
      </c>
      <c r="T226" s="14">
        <f>IF(OR(D226="",E226="",F226="",G226=""),"",IFERROR(IF(OR(F226+G226&lt;D226+E226,D226&lt;DATE(2027,1,1),D226&gt;=DATE(2028,1,1)),"CHYBA",""),"CHYBA"))</f>
        <v/>
      </c>
      <c r="U226" s="14">
        <f>IF(OR(V226=0,A226=""),"",IF(COUNTIFS($A$6:$A$1505,A226&amp;"",$B$6:$B$1505,B226&amp;"")&gt;1,"CHYBA",IF(X226="","",IF(X226=0,"",IFERROR(IF(INDEX($A$1:$A$1505,X226)="","",IF(A226=INDEX($A$1:$A$1505,X226)+1,"","PREVERIŤ")),"PREVERIŤ")))))</f>
        <v/>
      </c>
      <c r="V226" s="14">
        <f>IF(OR(A226&lt;&gt;"",B226&lt;&gt;"",C226&lt;&gt;"",D226&lt;&gt;"",E226&lt;&gt;"",F226&lt;&gt;"",G226&lt;&gt;"",H226&lt;&gt;"",I226&lt;&gt;"",J226&lt;&gt;"",K226&lt;&gt;"",L226&lt;&gt;"",N226&lt;&gt;"",O226&lt;&gt;""),1,0)</f>
        <v/>
      </c>
      <c r="W226" s="14">
        <f>IF(OR(V226=0,B226=""),"",COUNTIFS($B$6:B226,B226&amp;""))</f>
        <v/>
      </c>
      <c r="X226" s="14">
        <f>IF(OR(V226=0,B226=""),"",IF(W226=1,0,SUMIFS($Y$5:Y225,$B$5:B225,B226&amp;"",$W$5:W225,W226-1)))</f>
        <v/>
      </c>
      <c r="Y226" s="14">
        <f>IF(V226=0,"",ROW($A226))</f>
        <v/>
      </c>
    </row>
    <row r="227">
      <c r="A227" s="10" t="n"/>
      <c r="B227" s="10" t="n"/>
      <c r="C227" s="10" t="n"/>
      <c r="D227" s="12" t="n"/>
      <c r="E227" s="18" t="n"/>
      <c r="F227" s="12" t="n"/>
      <c r="G227" s="18" t="n"/>
      <c r="H227" s="10" t="n"/>
      <c r="I227" s="10" t="n"/>
      <c r="J227" s="10" t="n"/>
      <c r="K227" s="13" t="n"/>
      <c r="L227" s="13" t="n"/>
      <c r="M227" s="19">
        <f>IF(OR(K227="",L227=""),"",IF(AND(ISNUMBER(K227),ISNUMBER(L227)),L227-K227,"CHYBA"))</f>
        <v/>
      </c>
      <c r="N227" s="10" t="n"/>
      <c r="O227" s="10" t="n"/>
      <c r="P227" s="14">
        <f>IF(M227="","",IF(ISNUMBER(M227),IF(M227&lt;=0,"CHYBA",""),"CHYBA"))</f>
        <v/>
      </c>
      <c r="Q227" s="14">
        <f>IF(OR(V227=0,B227="",K227=""),"",IFERROR(IF(X227=0,IF(AND(COUNTIFS('Vozidlá'!$A$6:$A$6,B227&amp;"",'Vozidlá'!$L$6:$L$6,"&lt;&gt;")=1,ROUND(K227,1)=ROUND(INDEX('Vozidlá'!$L$6:$L$6,MATCH(B227,'Vozidlá'!$A$6:$A$6,0)),1)),"","CHYBA"),IF(AND(INDEX($L$1:$L$1505,X227)&lt;&gt;"",ROUND(K227,1)=ROUND(INDEX($L$1:$L$1505,X227),1)),"","CHYBA")),"CHYBA"))</f>
        <v/>
      </c>
      <c r="R227" s="14">
        <f>IF(V227=0,"",IF(OR(NOT(ISNUMBER(A227)),B227="",C227="",NOT(ISNUMBER(D227)),NOT(ISNUMBER(E227)),NOT(ISNUMBER(F227)),NOT(ISNUMBER(G227)),I227="",J227="",NOT(ISNUMBER(K227)),NOT(ISNUMBER(L227)),AND(N227&lt;&gt;"Podnikateľská",N227&lt;&gt;"Súkromná"),AND(N227="Podnikateľská",H227=""),COUNTIFS('Vodiči'!$C$6:$C$8,C227&amp;"")&lt;&gt;1,COUNTIFS('Vozidlá'!$A$6:$A$6,B227&amp;"",'Vozidlá'!$B$6:$B$6,"&lt;&gt;")&lt;&gt;1,COUNTIFS('Vozidlá'!$A$6:$A$6,B227&amp;"",'Vozidlá'!$C$6:$C$6,"&lt;&gt;")&lt;&gt;1,COUNTIFS('Vozidlá'!$A$6:$A$6,B227&amp;"",'Vozidlá'!$D$6:$D$6,"&lt;&gt;")&lt;&gt;1,COUNTIFS('Vozidlá'!$A$6:$A$6,B227&amp;"",'Vozidlá'!$E$6:$E$6,"&lt;&gt;")&lt;&gt;1,COUNTIFS('Vozidlá'!$A$6:$A$6,B227&amp;"",'Vozidlá'!$K$6:$K$6,"&lt;&gt;")&lt;&gt;1,COUNTIFS('Vozidlá'!$A$6:$A$6,B227&amp;"",'Vozidlá'!$L$6:$L$6,"&lt;&gt;")&lt;&gt;1),"CHYBA",""))</f>
        <v/>
      </c>
      <c r="S227" s="14">
        <f>IF(V227=0,"",IF(N227="Podnikateľská",IF(H227="","",IF(OR(LEN(TRIM(SUBSTITUTE(SUBSTITUTE(H227,".",""),",","")))&lt;12,ISNUMBER(MATCH(TRIM(SUBSTITUTE(SUBSTITUTE(H227,".",""),",","")),'Zoznamy'!$G$2:$G$41,0))),"PREVERIŤ","")),IF(AND(N227="Súkromná",IFERROR(INDEX('Vozidlá'!$O$6:$O$6,MATCH(B227,'Vozidlá'!$A$6:$A$6,0))="áno",FALSE)),"PREVERIŤ","")))</f>
        <v/>
      </c>
      <c r="T227" s="14">
        <f>IF(OR(D227="",E227="",F227="",G227=""),"",IFERROR(IF(OR(F227+G227&lt;D227+E227,D227&lt;DATE(2027,1,1),D227&gt;=DATE(2028,1,1)),"CHYBA",""),"CHYBA"))</f>
        <v/>
      </c>
      <c r="U227" s="14">
        <f>IF(OR(V227=0,A227=""),"",IF(COUNTIFS($A$6:$A$1505,A227&amp;"",$B$6:$B$1505,B227&amp;"")&gt;1,"CHYBA",IF(X227="","",IF(X227=0,"",IFERROR(IF(INDEX($A$1:$A$1505,X227)="","",IF(A227=INDEX($A$1:$A$1505,X227)+1,"","PREVERIŤ")),"PREVERIŤ")))))</f>
        <v/>
      </c>
      <c r="V227" s="14">
        <f>IF(OR(A227&lt;&gt;"",B227&lt;&gt;"",C227&lt;&gt;"",D227&lt;&gt;"",E227&lt;&gt;"",F227&lt;&gt;"",G227&lt;&gt;"",H227&lt;&gt;"",I227&lt;&gt;"",J227&lt;&gt;"",K227&lt;&gt;"",L227&lt;&gt;"",N227&lt;&gt;"",O227&lt;&gt;""),1,0)</f>
        <v/>
      </c>
      <c r="W227" s="14">
        <f>IF(OR(V227=0,B227=""),"",COUNTIFS($B$6:B227,B227&amp;""))</f>
        <v/>
      </c>
      <c r="X227" s="14">
        <f>IF(OR(V227=0,B227=""),"",IF(W227=1,0,SUMIFS($Y$5:Y226,$B$5:B226,B227&amp;"",$W$5:W226,W227-1)))</f>
        <v/>
      </c>
      <c r="Y227" s="14">
        <f>IF(V227=0,"",ROW($A227))</f>
        <v/>
      </c>
    </row>
    <row r="228">
      <c r="A228" s="10" t="n"/>
      <c r="B228" s="10" t="n"/>
      <c r="C228" s="10" t="n"/>
      <c r="D228" s="12" t="n"/>
      <c r="E228" s="18" t="n"/>
      <c r="F228" s="12" t="n"/>
      <c r="G228" s="18" t="n"/>
      <c r="H228" s="10" t="n"/>
      <c r="I228" s="10" t="n"/>
      <c r="J228" s="10" t="n"/>
      <c r="K228" s="13" t="n"/>
      <c r="L228" s="13" t="n"/>
      <c r="M228" s="19">
        <f>IF(OR(K228="",L228=""),"",IF(AND(ISNUMBER(K228),ISNUMBER(L228)),L228-K228,"CHYBA"))</f>
        <v/>
      </c>
      <c r="N228" s="10" t="n"/>
      <c r="O228" s="10" t="n"/>
      <c r="P228" s="14">
        <f>IF(M228="","",IF(ISNUMBER(M228),IF(M228&lt;=0,"CHYBA",""),"CHYBA"))</f>
        <v/>
      </c>
      <c r="Q228" s="14">
        <f>IF(OR(V228=0,B228="",K228=""),"",IFERROR(IF(X228=0,IF(AND(COUNTIFS('Vozidlá'!$A$6:$A$6,B228&amp;"",'Vozidlá'!$L$6:$L$6,"&lt;&gt;")=1,ROUND(K228,1)=ROUND(INDEX('Vozidlá'!$L$6:$L$6,MATCH(B228,'Vozidlá'!$A$6:$A$6,0)),1)),"","CHYBA"),IF(AND(INDEX($L$1:$L$1505,X228)&lt;&gt;"",ROUND(K228,1)=ROUND(INDEX($L$1:$L$1505,X228),1)),"","CHYBA")),"CHYBA"))</f>
        <v/>
      </c>
      <c r="R228" s="14">
        <f>IF(V228=0,"",IF(OR(NOT(ISNUMBER(A228)),B228="",C228="",NOT(ISNUMBER(D228)),NOT(ISNUMBER(E228)),NOT(ISNUMBER(F228)),NOT(ISNUMBER(G228)),I228="",J228="",NOT(ISNUMBER(K228)),NOT(ISNUMBER(L228)),AND(N228&lt;&gt;"Podnikateľská",N228&lt;&gt;"Súkromná"),AND(N228="Podnikateľská",H228=""),COUNTIFS('Vodiči'!$C$6:$C$8,C228&amp;"")&lt;&gt;1,COUNTIFS('Vozidlá'!$A$6:$A$6,B228&amp;"",'Vozidlá'!$B$6:$B$6,"&lt;&gt;")&lt;&gt;1,COUNTIFS('Vozidlá'!$A$6:$A$6,B228&amp;"",'Vozidlá'!$C$6:$C$6,"&lt;&gt;")&lt;&gt;1,COUNTIFS('Vozidlá'!$A$6:$A$6,B228&amp;"",'Vozidlá'!$D$6:$D$6,"&lt;&gt;")&lt;&gt;1,COUNTIFS('Vozidlá'!$A$6:$A$6,B228&amp;"",'Vozidlá'!$E$6:$E$6,"&lt;&gt;")&lt;&gt;1,COUNTIFS('Vozidlá'!$A$6:$A$6,B228&amp;"",'Vozidlá'!$K$6:$K$6,"&lt;&gt;")&lt;&gt;1,COUNTIFS('Vozidlá'!$A$6:$A$6,B228&amp;"",'Vozidlá'!$L$6:$L$6,"&lt;&gt;")&lt;&gt;1),"CHYBA",""))</f>
        <v/>
      </c>
      <c r="S228" s="14">
        <f>IF(V228=0,"",IF(N228="Podnikateľská",IF(H228="","",IF(OR(LEN(TRIM(SUBSTITUTE(SUBSTITUTE(H228,".",""),",","")))&lt;12,ISNUMBER(MATCH(TRIM(SUBSTITUTE(SUBSTITUTE(H228,".",""),",","")),'Zoznamy'!$G$2:$G$41,0))),"PREVERIŤ","")),IF(AND(N228="Súkromná",IFERROR(INDEX('Vozidlá'!$O$6:$O$6,MATCH(B228,'Vozidlá'!$A$6:$A$6,0))="áno",FALSE)),"PREVERIŤ","")))</f>
        <v/>
      </c>
      <c r="T228" s="14">
        <f>IF(OR(D228="",E228="",F228="",G228=""),"",IFERROR(IF(OR(F228+G228&lt;D228+E228,D228&lt;DATE(2027,1,1),D228&gt;=DATE(2028,1,1)),"CHYBA",""),"CHYBA"))</f>
        <v/>
      </c>
      <c r="U228" s="14">
        <f>IF(OR(V228=0,A228=""),"",IF(COUNTIFS($A$6:$A$1505,A228&amp;"",$B$6:$B$1505,B228&amp;"")&gt;1,"CHYBA",IF(X228="","",IF(X228=0,"",IFERROR(IF(INDEX($A$1:$A$1505,X228)="","",IF(A228=INDEX($A$1:$A$1505,X228)+1,"","PREVERIŤ")),"PREVERIŤ")))))</f>
        <v/>
      </c>
      <c r="V228" s="14">
        <f>IF(OR(A228&lt;&gt;"",B228&lt;&gt;"",C228&lt;&gt;"",D228&lt;&gt;"",E228&lt;&gt;"",F228&lt;&gt;"",G228&lt;&gt;"",H228&lt;&gt;"",I228&lt;&gt;"",J228&lt;&gt;"",K228&lt;&gt;"",L228&lt;&gt;"",N228&lt;&gt;"",O228&lt;&gt;""),1,0)</f>
        <v/>
      </c>
      <c r="W228" s="14">
        <f>IF(OR(V228=0,B228=""),"",COUNTIFS($B$6:B228,B228&amp;""))</f>
        <v/>
      </c>
      <c r="X228" s="14">
        <f>IF(OR(V228=0,B228=""),"",IF(W228=1,0,SUMIFS($Y$5:Y227,$B$5:B227,B228&amp;"",$W$5:W227,W228-1)))</f>
        <v/>
      </c>
      <c r="Y228" s="14">
        <f>IF(V228=0,"",ROW($A228))</f>
        <v/>
      </c>
    </row>
    <row r="229">
      <c r="A229" s="10" t="n"/>
      <c r="B229" s="10" t="n"/>
      <c r="C229" s="10" t="n"/>
      <c r="D229" s="12" t="n"/>
      <c r="E229" s="18" t="n"/>
      <c r="F229" s="12" t="n"/>
      <c r="G229" s="18" t="n"/>
      <c r="H229" s="10" t="n"/>
      <c r="I229" s="10" t="n"/>
      <c r="J229" s="10" t="n"/>
      <c r="K229" s="13" t="n"/>
      <c r="L229" s="13" t="n"/>
      <c r="M229" s="19">
        <f>IF(OR(K229="",L229=""),"",IF(AND(ISNUMBER(K229),ISNUMBER(L229)),L229-K229,"CHYBA"))</f>
        <v/>
      </c>
      <c r="N229" s="10" t="n"/>
      <c r="O229" s="10" t="n"/>
      <c r="P229" s="14">
        <f>IF(M229="","",IF(ISNUMBER(M229),IF(M229&lt;=0,"CHYBA",""),"CHYBA"))</f>
        <v/>
      </c>
      <c r="Q229" s="14">
        <f>IF(OR(V229=0,B229="",K229=""),"",IFERROR(IF(X229=0,IF(AND(COUNTIFS('Vozidlá'!$A$6:$A$6,B229&amp;"",'Vozidlá'!$L$6:$L$6,"&lt;&gt;")=1,ROUND(K229,1)=ROUND(INDEX('Vozidlá'!$L$6:$L$6,MATCH(B229,'Vozidlá'!$A$6:$A$6,0)),1)),"","CHYBA"),IF(AND(INDEX($L$1:$L$1505,X229)&lt;&gt;"",ROUND(K229,1)=ROUND(INDEX($L$1:$L$1505,X229),1)),"","CHYBA")),"CHYBA"))</f>
        <v/>
      </c>
      <c r="R229" s="14">
        <f>IF(V229=0,"",IF(OR(NOT(ISNUMBER(A229)),B229="",C229="",NOT(ISNUMBER(D229)),NOT(ISNUMBER(E229)),NOT(ISNUMBER(F229)),NOT(ISNUMBER(G229)),I229="",J229="",NOT(ISNUMBER(K229)),NOT(ISNUMBER(L229)),AND(N229&lt;&gt;"Podnikateľská",N229&lt;&gt;"Súkromná"),AND(N229="Podnikateľská",H229=""),COUNTIFS('Vodiči'!$C$6:$C$8,C229&amp;"")&lt;&gt;1,COUNTIFS('Vozidlá'!$A$6:$A$6,B229&amp;"",'Vozidlá'!$B$6:$B$6,"&lt;&gt;")&lt;&gt;1,COUNTIFS('Vozidlá'!$A$6:$A$6,B229&amp;"",'Vozidlá'!$C$6:$C$6,"&lt;&gt;")&lt;&gt;1,COUNTIFS('Vozidlá'!$A$6:$A$6,B229&amp;"",'Vozidlá'!$D$6:$D$6,"&lt;&gt;")&lt;&gt;1,COUNTIFS('Vozidlá'!$A$6:$A$6,B229&amp;"",'Vozidlá'!$E$6:$E$6,"&lt;&gt;")&lt;&gt;1,COUNTIFS('Vozidlá'!$A$6:$A$6,B229&amp;"",'Vozidlá'!$K$6:$K$6,"&lt;&gt;")&lt;&gt;1,COUNTIFS('Vozidlá'!$A$6:$A$6,B229&amp;"",'Vozidlá'!$L$6:$L$6,"&lt;&gt;")&lt;&gt;1),"CHYBA",""))</f>
        <v/>
      </c>
      <c r="S229" s="14">
        <f>IF(V229=0,"",IF(N229="Podnikateľská",IF(H229="","",IF(OR(LEN(TRIM(SUBSTITUTE(SUBSTITUTE(H229,".",""),",","")))&lt;12,ISNUMBER(MATCH(TRIM(SUBSTITUTE(SUBSTITUTE(H229,".",""),",","")),'Zoznamy'!$G$2:$G$41,0))),"PREVERIŤ","")),IF(AND(N229="Súkromná",IFERROR(INDEX('Vozidlá'!$O$6:$O$6,MATCH(B229,'Vozidlá'!$A$6:$A$6,0))="áno",FALSE)),"PREVERIŤ","")))</f>
        <v/>
      </c>
      <c r="T229" s="14">
        <f>IF(OR(D229="",E229="",F229="",G229=""),"",IFERROR(IF(OR(F229+G229&lt;D229+E229,D229&lt;DATE(2027,1,1),D229&gt;=DATE(2028,1,1)),"CHYBA",""),"CHYBA"))</f>
        <v/>
      </c>
      <c r="U229" s="14">
        <f>IF(OR(V229=0,A229=""),"",IF(COUNTIFS($A$6:$A$1505,A229&amp;"",$B$6:$B$1505,B229&amp;"")&gt;1,"CHYBA",IF(X229="","",IF(X229=0,"",IFERROR(IF(INDEX($A$1:$A$1505,X229)="","",IF(A229=INDEX($A$1:$A$1505,X229)+1,"","PREVERIŤ")),"PREVERIŤ")))))</f>
        <v/>
      </c>
      <c r="V229" s="14">
        <f>IF(OR(A229&lt;&gt;"",B229&lt;&gt;"",C229&lt;&gt;"",D229&lt;&gt;"",E229&lt;&gt;"",F229&lt;&gt;"",G229&lt;&gt;"",H229&lt;&gt;"",I229&lt;&gt;"",J229&lt;&gt;"",K229&lt;&gt;"",L229&lt;&gt;"",N229&lt;&gt;"",O229&lt;&gt;""),1,0)</f>
        <v/>
      </c>
      <c r="W229" s="14">
        <f>IF(OR(V229=0,B229=""),"",COUNTIFS($B$6:B229,B229&amp;""))</f>
        <v/>
      </c>
      <c r="X229" s="14">
        <f>IF(OR(V229=0,B229=""),"",IF(W229=1,0,SUMIFS($Y$5:Y228,$B$5:B228,B229&amp;"",$W$5:W228,W229-1)))</f>
        <v/>
      </c>
      <c r="Y229" s="14">
        <f>IF(V229=0,"",ROW($A229))</f>
        <v/>
      </c>
    </row>
    <row r="230">
      <c r="A230" s="10" t="n"/>
      <c r="B230" s="10" t="n"/>
      <c r="C230" s="10" t="n"/>
      <c r="D230" s="12" t="n"/>
      <c r="E230" s="18" t="n"/>
      <c r="F230" s="12" t="n"/>
      <c r="G230" s="18" t="n"/>
      <c r="H230" s="10" t="n"/>
      <c r="I230" s="10" t="n"/>
      <c r="J230" s="10" t="n"/>
      <c r="K230" s="13" t="n"/>
      <c r="L230" s="13" t="n"/>
      <c r="M230" s="19">
        <f>IF(OR(K230="",L230=""),"",IF(AND(ISNUMBER(K230),ISNUMBER(L230)),L230-K230,"CHYBA"))</f>
        <v/>
      </c>
      <c r="N230" s="10" t="n"/>
      <c r="O230" s="10" t="n"/>
      <c r="P230" s="14">
        <f>IF(M230="","",IF(ISNUMBER(M230),IF(M230&lt;=0,"CHYBA",""),"CHYBA"))</f>
        <v/>
      </c>
      <c r="Q230" s="14">
        <f>IF(OR(V230=0,B230="",K230=""),"",IFERROR(IF(X230=0,IF(AND(COUNTIFS('Vozidlá'!$A$6:$A$6,B230&amp;"",'Vozidlá'!$L$6:$L$6,"&lt;&gt;")=1,ROUND(K230,1)=ROUND(INDEX('Vozidlá'!$L$6:$L$6,MATCH(B230,'Vozidlá'!$A$6:$A$6,0)),1)),"","CHYBA"),IF(AND(INDEX($L$1:$L$1505,X230)&lt;&gt;"",ROUND(K230,1)=ROUND(INDEX($L$1:$L$1505,X230),1)),"","CHYBA")),"CHYBA"))</f>
        <v/>
      </c>
      <c r="R230" s="14">
        <f>IF(V230=0,"",IF(OR(NOT(ISNUMBER(A230)),B230="",C230="",NOT(ISNUMBER(D230)),NOT(ISNUMBER(E230)),NOT(ISNUMBER(F230)),NOT(ISNUMBER(G230)),I230="",J230="",NOT(ISNUMBER(K230)),NOT(ISNUMBER(L230)),AND(N230&lt;&gt;"Podnikateľská",N230&lt;&gt;"Súkromná"),AND(N230="Podnikateľská",H230=""),COUNTIFS('Vodiči'!$C$6:$C$8,C230&amp;"")&lt;&gt;1,COUNTIFS('Vozidlá'!$A$6:$A$6,B230&amp;"",'Vozidlá'!$B$6:$B$6,"&lt;&gt;")&lt;&gt;1,COUNTIFS('Vozidlá'!$A$6:$A$6,B230&amp;"",'Vozidlá'!$C$6:$C$6,"&lt;&gt;")&lt;&gt;1,COUNTIFS('Vozidlá'!$A$6:$A$6,B230&amp;"",'Vozidlá'!$D$6:$D$6,"&lt;&gt;")&lt;&gt;1,COUNTIFS('Vozidlá'!$A$6:$A$6,B230&amp;"",'Vozidlá'!$E$6:$E$6,"&lt;&gt;")&lt;&gt;1,COUNTIFS('Vozidlá'!$A$6:$A$6,B230&amp;"",'Vozidlá'!$K$6:$K$6,"&lt;&gt;")&lt;&gt;1,COUNTIFS('Vozidlá'!$A$6:$A$6,B230&amp;"",'Vozidlá'!$L$6:$L$6,"&lt;&gt;")&lt;&gt;1),"CHYBA",""))</f>
        <v/>
      </c>
      <c r="S230" s="14">
        <f>IF(V230=0,"",IF(N230="Podnikateľská",IF(H230="","",IF(OR(LEN(TRIM(SUBSTITUTE(SUBSTITUTE(H230,".",""),",","")))&lt;12,ISNUMBER(MATCH(TRIM(SUBSTITUTE(SUBSTITUTE(H230,".",""),",","")),'Zoznamy'!$G$2:$G$41,0))),"PREVERIŤ","")),IF(AND(N230="Súkromná",IFERROR(INDEX('Vozidlá'!$O$6:$O$6,MATCH(B230,'Vozidlá'!$A$6:$A$6,0))="áno",FALSE)),"PREVERIŤ","")))</f>
        <v/>
      </c>
      <c r="T230" s="14">
        <f>IF(OR(D230="",E230="",F230="",G230=""),"",IFERROR(IF(OR(F230+G230&lt;D230+E230,D230&lt;DATE(2027,1,1),D230&gt;=DATE(2028,1,1)),"CHYBA",""),"CHYBA"))</f>
        <v/>
      </c>
      <c r="U230" s="14">
        <f>IF(OR(V230=0,A230=""),"",IF(COUNTIFS($A$6:$A$1505,A230&amp;"",$B$6:$B$1505,B230&amp;"")&gt;1,"CHYBA",IF(X230="","",IF(X230=0,"",IFERROR(IF(INDEX($A$1:$A$1505,X230)="","",IF(A230=INDEX($A$1:$A$1505,X230)+1,"","PREVERIŤ")),"PREVERIŤ")))))</f>
        <v/>
      </c>
      <c r="V230" s="14">
        <f>IF(OR(A230&lt;&gt;"",B230&lt;&gt;"",C230&lt;&gt;"",D230&lt;&gt;"",E230&lt;&gt;"",F230&lt;&gt;"",G230&lt;&gt;"",H230&lt;&gt;"",I230&lt;&gt;"",J230&lt;&gt;"",K230&lt;&gt;"",L230&lt;&gt;"",N230&lt;&gt;"",O230&lt;&gt;""),1,0)</f>
        <v/>
      </c>
      <c r="W230" s="14">
        <f>IF(OR(V230=0,B230=""),"",COUNTIFS($B$6:B230,B230&amp;""))</f>
        <v/>
      </c>
      <c r="X230" s="14">
        <f>IF(OR(V230=0,B230=""),"",IF(W230=1,0,SUMIFS($Y$5:Y229,$B$5:B229,B230&amp;"",$W$5:W229,W230-1)))</f>
        <v/>
      </c>
      <c r="Y230" s="14">
        <f>IF(V230=0,"",ROW($A230))</f>
        <v/>
      </c>
    </row>
    <row r="231">
      <c r="A231" s="10" t="n"/>
      <c r="B231" s="10" t="n"/>
      <c r="C231" s="10" t="n"/>
      <c r="D231" s="12" t="n"/>
      <c r="E231" s="18" t="n"/>
      <c r="F231" s="12" t="n"/>
      <c r="G231" s="18" t="n"/>
      <c r="H231" s="10" t="n"/>
      <c r="I231" s="10" t="n"/>
      <c r="J231" s="10" t="n"/>
      <c r="K231" s="13" t="n"/>
      <c r="L231" s="13" t="n"/>
      <c r="M231" s="19">
        <f>IF(OR(K231="",L231=""),"",IF(AND(ISNUMBER(K231),ISNUMBER(L231)),L231-K231,"CHYBA"))</f>
        <v/>
      </c>
      <c r="N231" s="10" t="n"/>
      <c r="O231" s="10" t="n"/>
      <c r="P231" s="14">
        <f>IF(M231="","",IF(ISNUMBER(M231),IF(M231&lt;=0,"CHYBA",""),"CHYBA"))</f>
        <v/>
      </c>
      <c r="Q231" s="14">
        <f>IF(OR(V231=0,B231="",K231=""),"",IFERROR(IF(X231=0,IF(AND(COUNTIFS('Vozidlá'!$A$6:$A$6,B231&amp;"",'Vozidlá'!$L$6:$L$6,"&lt;&gt;")=1,ROUND(K231,1)=ROUND(INDEX('Vozidlá'!$L$6:$L$6,MATCH(B231,'Vozidlá'!$A$6:$A$6,0)),1)),"","CHYBA"),IF(AND(INDEX($L$1:$L$1505,X231)&lt;&gt;"",ROUND(K231,1)=ROUND(INDEX($L$1:$L$1505,X231),1)),"","CHYBA")),"CHYBA"))</f>
        <v/>
      </c>
      <c r="R231" s="14">
        <f>IF(V231=0,"",IF(OR(NOT(ISNUMBER(A231)),B231="",C231="",NOT(ISNUMBER(D231)),NOT(ISNUMBER(E231)),NOT(ISNUMBER(F231)),NOT(ISNUMBER(G231)),I231="",J231="",NOT(ISNUMBER(K231)),NOT(ISNUMBER(L231)),AND(N231&lt;&gt;"Podnikateľská",N231&lt;&gt;"Súkromná"),AND(N231="Podnikateľská",H231=""),COUNTIFS('Vodiči'!$C$6:$C$8,C231&amp;"")&lt;&gt;1,COUNTIFS('Vozidlá'!$A$6:$A$6,B231&amp;"",'Vozidlá'!$B$6:$B$6,"&lt;&gt;")&lt;&gt;1,COUNTIFS('Vozidlá'!$A$6:$A$6,B231&amp;"",'Vozidlá'!$C$6:$C$6,"&lt;&gt;")&lt;&gt;1,COUNTIFS('Vozidlá'!$A$6:$A$6,B231&amp;"",'Vozidlá'!$D$6:$D$6,"&lt;&gt;")&lt;&gt;1,COUNTIFS('Vozidlá'!$A$6:$A$6,B231&amp;"",'Vozidlá'!$E$6:$E$6,"&lt;&gt;")&lt;&gt;1,COUNTIFS('Vozidlá'!$A$6:$A$6,B231&amp;"",'Vozidlá'!$K$6:$K$6,"&lt;&gt;")&lt;&gt;1,COUNTIFS('Vozidlá'!$A$6:$A$6,B231&amp;"",'Vozidlá'!$L$6:$L$6,"&lt;&gt;")&lt;&gt;1),"CHYBA",""))</f>
        <v/>
      </c>
      <c r="S231" s="14">
        <f>IF(V231=0,"",IF(N231="Podnikateľská",IF(H231="","",IF(OR(LEN(TRIM(SUBSTITUTE(SUBSTITUTE(H231,".",""),",","")))&lt;12,ISNUMBER(MATCH(TRIM(SUBSTITUTE(SUBSTITUTE(H231,".",""),",","")),'Zoznamy'!$G$2:$G$41,0))),"PREVERIŤ","")),IF(AND(N231="Súkromná",IFERROR(INDEX('Vozidlá'!$O$6:$O$6,MATCH(B231,'Vozidlá'!$A$6:$A$6,0))="áno",FALSE)),"PREVERIŤ","")))</f>
        <v/>
      </c>
      <c r="T231" s="14">
        <f>IF(OR(D231="",E231="",F231="",G231=""),"",IFERROR(IF(OR(F231+G231&lt;D231+E231,D231&lt;DATE(2027,1,1),D231&gt;=DATE(2028,1,1)),"CHYBA",""),"CHYBA"))</f>
        <v/>
      </c>
      <c r="U231" s="14">
        <f>IF(OR(V231=0,A231=""),"",IF(COUNTIFS($A$6:$A$1505,A231&amp;"",$B$6:$B$1505,B231&amp;"")&gt;1,"CHYBA",IF(X231="","",IF(X231=0,"",IFERROR(IF(INDEX($A$1:$A$1505,X231)="","",IF(A231=INDEX($A$1:$A$1505,X231)+1,"","PREVERIŤ")),"PREVERIŤ")))))</f>
        <v/>
      </c>
      <c r="V231" s="14">
        <f>IF(OR(A231&lt;&gt;"",B231&lt;&gt;"",C231&lt;&gt;"",D231&lt;&gt;"",E231&lt;&gt;"",F231&lt;&gt;"",G231&lt;&gt;"",H231&lt;&gt;"",I231&lt;&gt;"",J231&lt;&gt;"",K231&lt;&gt;"",L231&lt;&gt;"",N231&lt;&gt;"",O231&lt;&gt;""),1,0)</f>
        <v/>
      </c>
      <c r="W231" s="14">
        <f>IF(OR(V231=0,B231=""),"",COUNTIFS($B$6:B231,B231&amp;""))</f>
        <v/>
      </c>
      <c r="X231" s="14">
        <f>IF(OR(V231=0,B231=""),"",IF(W231=1,0,SUMIFS($Y$5:Y230,$B$5:B230,B231&amp;"",$W$5:W230,W231-1)))</f>
        <v/>
      </c>
      <c r="Y231" s="14">
        <f>IF(V231=0,"",ROW($A231))</f>
        <v/>
      </c>
    </row>
    <row r="232">
      <c r="A232" s="10" t="n"/>
      <c r="B232" s="10" t="n"/>
      <c r="C232" s="10" t="n"/>
      <c r="D232" s="12" t="n"/>
      <c r="E232" s="18" t="n"/>
      <c r="F232" s="12" t="n"/>
      <c r="G232" s="18" t="n"/>
      <c r="H232" s="10" t="n"/>
      <c r="I232" s="10" t="n"/>
      <c r="J232" s="10" t="n"/>
      <c r="K232" s="13" t="n"/>
      <c r="L232" s="13" t="n"/>
      <c r="M232" s="19">
        <f>IF(OR(K232="",L232=""),"",IF(AND(ISNUMBER(K232),ISNUMBER(L232)),L232-K232,"CHYBA"))</f>
        <v/>
      </c>
      <c r="N232" s="10" t="n"/>
      <c r="O232" s="10" t="n"/>
      <c r="P232" s="14">
        <f>IF(M232="","",IF(ISNUMBER(M232),IF(M232&lt;=0,"CHYBA",""),"CHYBA"))</f>
        <v/>
      </c>
      <c r="Q232" s="14">
        <f>IF(OR(V232=0,B232="",K232=""),"",IFERROR(IF(X232=0,IF(AND(COUNTIFS('Vozidlá'!$A$6:$A$6,B232&amp;"",'Vozidlá'!$L$6:$L$6,"&lt;&gt;")=1,ROUND(K232,1)=ROUND(INDEX('Vozidlá'!$L$6:$L$6,MATCH(B232,'Vozidlá'!$A$6:$A$6,0)),1)),"","CHYBA"),IF(AND(INDEX($L$1:$L$1505,X232)&lt;&gt;"",ROUND(K232,1)=ROUND(INDEX($L$1:$L$1505,X232),1)),"","CHYBA")),"CHYBA"))</f>
        <v/>
      </c>
      <c r="R232" s="14">
        <f>IF(V232=0,"",IF(OR(NOT(ISNUMBER(A232)),B232="",C232="",NOT(ISNUMBER(D232)),NOT(ISNUMBER(E232)),NOT(ISNUMBER(F232)),NOT(ISNUMBER(G232)),I232="",J232="",NOT(ISNUMBER(K232)),NOT(ISNUMBER(L232)),AND(N232&lt;&gt;"Podnikateľská",N232&lt;&gt;"Súkromná"),AND(N232="Podnikateľská",H232=""),COUNTIFS('Vodiči'!$C$6:$C$8,C232&amp;"")&lt;&gt;1,COUNTIFS('Vozidlá'!$A$6:$A$6,B232&amp;"",'Vozidlá'!$B$6:$B$6,"&lt;&gt;")&lt;&gt;1,COUNTIFS('Vozidlá'!$A$6:$A$6,B232&amp;"",'Vozidlá'!$C$6:$C$6,"&lt;&gt;")&lt;&gt;1,COUNTIFS('Vozidlá'!$A$6:$A$6,B232&amp;"",'Vozidlá'!$D$6:$D$6,"&lt;&gt;")&lt;&gt;1,COUNTIFS('Vozidlá'!$A$6:$A$6,B232&amp;"",'Vozidlá'!$E$6:$E$6,"&lt;&gt;")&lt;&gt;1,COUNTIFS('Vozidlá'!$A$6:$A$6,B232&amp;"",'Vozidlá'!$K$6:$K$6,"&lt;&gt;")&lt;&gt;1,COUNTIFS('Vozidlá'!$A$6:$A$6,B232&amp;"",'Vozidlá'!$L$6:$L$6,"&lt;&gt;")&lt;&gt;1),"CHYBA",""))</f>
        <v/>
      </c>
      <c r="S232" s="14">
        <f>IF(V232=0,"",IF(N232="Podnikateľská",IF(H232="","",IF(OR(LEN(TRIM(SUBSTITUTE(SUBSTITUTE(H232,".",""),",","")))&lt;12,ISNUMBER(MATCH(TRIM(SUBSTITUTE(SUBSTITUTE(H232,".",""),",","")),'Zoznamy'!$G$2:$G$41,0))),"PREVERIŤ","")),IF(AND(N232="Súkromná",IFERROR(INDEX('Vozidlá'!$O$6:$O$6,MATCH(B232,'Vozidlá'!$A$6:$A$6,0))="áno",FALSE)),"PREVERIŤ","")))</f>
        <v/>
      </c>
      <c r="T232" s="14">
        <f>IF(OR(D232="",E232="",F232="",G232=""),"",IFERROR(IF(OR(F232+G232&lt;D232+E232,D232&lt;DATE(2027,1,1),D232&gt;=DATE(2028,1,1)),"CHYBA",""),"CHYBA"))</f>
        <v/>
      </c>
      <c r="U232" s="14">
        <f>IF(OR(V232=0,A232=""),"",IF(COUNTIFS($A$6:$A$1505,A232&amp;"",$B$6:$B$1505,B232&amp;"")&gt;1,"CHYBA",IF(X232="","",IF(X232=0,"",IFERROR(IF(INDEX($A$1:$A$1505,X232)="","",IF(A232=INDEX($A$1:$A$1505,X232)+1,"","PREVERIŤ")),"PREVERIŤ")))))</f>
        <v/>
      </c>
      <c r="V232" s="14">
        <f>IF(OR(A232&lt;&gt;"",B232&lt;&gt;"",C232&lt;&gt;"",D232&lt;&gt;"",E232&lt;&gt;"",F232&lt;&gt;"",G232&lt;&gt;"",H232&lt;&gt;"",I232&lt;&gt;"",J232&lt;&gt;"",K232&lt;&gt;"",L232&lt;&gt;"",N232&lt;&gt;"",O232&lt;&gt;""),1,0)</f>
        <v/>
      </c>
      <c r="W232" s="14">
        <f>IF(OR(V232=0,B232=""),"",COUNTIFS($B$6:B232,B232&amp;""))</f>
        <v/>
      </c>
      <c r="X232" s="14">
        <f>IF(OR(V232=0,B232=""),"",IF(W232=1,0,SUMIFS($Y$5:Y231,$B$5:B231,B232&amp;"",$W$5:W231,W232-1)))</f>
        <v/>
      </c>
      <c r="Y232" s="14">
        <f>IF(V232=0,"",ROW($A232))</f>
        <v/>
      </c>
    </row>
    <row r="233">
      <c r="A233" s="10" t="n"/>
      <c r="B233" s="10" t="n"/>
      <c r="C233" s="10" t="n"/>
      <c r="D233" s="12" t="n"/>
      <c r="E233" s="18" t="n"/>
      <c r="F233" s="12" t="n"/>
      <c r="G233" s="18" t="n"/>
      <c r="H233" s="10" t="n"/>
      <c r="I233" s="10" t="n"/>
      <c r="J233" s="10" t="n"/>
      <c r="K233" s="13" t="n"/>
      <c r="L233" s="13" t="n"/>
      <c r="M233" s="19">
        <f>IF(OR(K233="",L233=""),"",IF(AND(ISNUMBER(K233),ISNUMBER(L233)),L233-K233,"CHYBA"))</f>
        <v/>
      </c>
      <c r="N233" s="10" t="n"/>
      <c r="O233" s="10" t="n"/>
      <c r="P233" s="14">
        <f>IF(M233="","",IF(ISNUMBER(M233),IF(M233&lt;=0,"CHYBA",""),"CHYBA"))</f>
        <v/>
      </c>
      <c r="Q233" s="14">
        <f>IF(OR(V233=0,B233="",K233=""),"",IFERROR(IF(X233=0,IF(AND(COUNTIFS('Vozidlá'!$A$6:$A$6,B233&amp;"",'Vozidlá'!$L$6:$L$6,"&lt;&gt;")=1,ROUND(K233,1)=ROUND(INDEX('Vozidlá'!$L$6:$L$6,MATCH(B233,'Vozidlá'!$A$6:$A$6,0)),1)),"","CHYBA"),IF(AND(INDEX($L$1:$L$1505,X233)&lt;&gt;"",ROUND(K233,1)=ROUND(INDEX($L$1:$L$1505,X233),1)),"","CHYBA")),"CHYBA"))</f>
        <v/>
      </c>
      <c r="R233" s="14">
        <f>IF(V233=0,"",IF(OR(NOT(ISNUMBER(A233)),B233="",C233="",NOT(ISNUMBER(D233)),NOT(ISNUMBER(E233)),NOT(ISNUMBER(F233)),NOT(ISNUMBER(G233)),I233="",J233="",NOT(ISNUMBER(K233)),NOT(ISNUMBER(L233)),AND(N233&lt;&gt;"Podnikateľská",N233&lt;&gt;"Súkromná"),AND(N233="Podnikateľská",H233=""),COUNTIFS('Vodiči'!$C$6:$C$8,C233&amp;"")&lt;&gt;1,COUNTIFS('Vozidlá'!$A$6:$A$6,B233&amp;"",'Vozidlá'!$B$6:$B$6,"&lt;&gt;")&lt;&gt;1,COUNTIFS('Vozidlá'!$A$6:$A$6,B233&amp;"",'Vozidlá'!$C$6:$C$6,"&lt;&gt;")&lt;&gt;1,COUNTIFS('Vozidlá'!$A$6:$A$6,B233&amp;"",'Vozidlá'!$D$6:$D$6,"&lt;&gt;")&lt;&gt;1,COUNTIFS('Vozidlá'!$A$6:$A$6,B233&amp;"",'Vozidlá'!$E$6:$E$6,"&lt;&gt;")&lt;&gt;1,COUNTIFS('Vozidlá'!$A$6:$A$6,B233&amp;"",'Vozidlá'!$K$6:$K$6,"&lt;&gt;")&lt;&gt;1,COUNTIFS('Vozidlá'!$A$6:$A$6,B233&amp;"",'Vozidlá'!$L$6:$L$6,"&lt;&gt;")&lt;&gt;1),"CHYBA",""))</f>
        <v/>
      </c>
      <c r="S233" s="14">
        <f>IF(V233=0,"",IF(N233="Podnikateľská",IF(H233="","",IF(OR(LEN(TRIM(SUBSTITUTE(SUBSTITUTE(H233,".",""),",","")))&lt;12,ISNUMBER(MATCH(TRIM(SUBSTITUTE(SUBSTITUTE(H233,".",""),",","")),'Zoznamy'!$G$2:$G$41,0))),"PREVERIŤ","")),IF(AND(N233="Súkromná",IFERROR(INDEX('Vozidlá'!$O$6:$O$6,MATCH(B233,'Vozidlá'!$A$6:$A$6,0))="áno",FALSE)),"PREVERIŤ","")))</f>
        <v/>
      </c>
      <c r="T233" s="14">
        <f>IF(OR(D233="",E233="",F233="",G233=""),"",IFERROR(IF(OR(F233+G233&lt;D233+E233,D233&lt;DATE(2027,1,1),D233&gt;=DATE(2028,1,1)),"CHYBA",""),"CHYBA"))</f>
        <v/>
      </c>
      <c r="U233" s="14">
        <f>IF(OR(V233=0,A233=""),"",IF(COUNTIFS($A$6:$A$1505,A233&amp;"",$B$6:$B$1505,B233&amp;"")&gt;1,"CHYBA",IF(X233="","",IF(X233=0,"",IFERROR(IF(INDEX($A$1:$A$1505,X233)="","",IF(A233=INDEX($A$1:$A$1505,X233)+1,"","PREVERIŤ")),"PREVERIŤ")))))</f>
        <v/>
      </c>
      <c r="V233" s="14">
        <f>IF(OR(A233&lt;&gt;"",B233&lt;&gt;"",C233&lt;&gt;"",D233&lt;&gt;"",E233&lt;&gt;"",F233&lt;&gt;"",G233&lt;&gt;"",H233&lt;&gt;"",I233&lt;&gt;"",J233&lt;&gt;"",K233&lt;&gt;"",L233&lt;&gt;"",N233&lt;&gt;"",O233&lt;&gt;""),1,0)</f>
        <v/>
      </c>
      <c r="W233" s="14">
        <f>IF(OR(V233=0,B233=""),"",COUNTIFS($B$6:B233,B233&amp;""))</f>
        <v/>
      </c>
      <c r="X233" s="14">
        <f>IF(OR(V233=0,B233=""),"",IF(W233=1,0,SUMIFS($Y$5:Y232,$B$5:B232,B233&amp;"",$W$5:W232,W233-1)))</f>
        <v/>
      </c>
      <c r="Y233" s="14">
        <f>IF(V233=0,"",ROW($A233))</f>
        <v/>
      </c>
    </row>
    <row r="234">
      <c r="A234" s="10" t="n"/>
      <c r="B234" s="10" t="n"/>
      <c r="C234" s="10" t="n"/>
      <c r="D234" s="12" t="n"/>
      <c r="E234" s="18" t="n"/>
      <c r="F234" s="12" t="n"/>
      <c r="G234" s="18" t="n"/>
      <c r="H234" s="10" t="n"/>
      <c r="I234" s="10" t="n"/>
      <c r="J234" s="10" t="n"/>
      <c r="K234" s="13" t="n"/>
      <c r="L234" s="13" t="n"/>
      <c r="M234" s="19">
        <f>IF(OR(K234="",L234=""),"",IF(AND(ISNUMBER(K234),ISNUMBER(L234)),L234-K234,"CHYBA"))</f>
        <v/>
      </c>
      <c r="N234" s="10" t="n"/>
      <c r="O234" s="10" t="n"/>
      <c r="P234" s="14">
        <f>IF(M234="","",IF(ISNUMBER(M234),IF(M234&lt;=0,"CHYBA",""),"CHYBA"))</f>
        <v/>
      </c>
      <c r="Q234" s="14">
        <f>IF(OR(V234=0,B234="",K234=""),"",IFERROR(IF(X234=0,IF(AND(COUNTIFS('Vozidlá'!$A$6:$A$6,B234&amp;"",'Vozidlá'!$L$6:$L$6,"&lt;&gt;")=1,ROUND(K234,1)=ROUND(INDEX('Vozidlá'!$L$6:$L$6,MATCH(B234,'Vozidlá'!$A$6:$A$6,0)),1)),"","CHYBA"),IF(AND(INDEX($L$1:$L$1505,X234)&lt;&gt;"",ROUND(K234,1)=ROUND(INDEX($L$1:$L$1505,X234),1)),"","CHYBA")),"CHYBA"))</f>
        <v/>
      </c>
      <c r="R234" s="14">
        <f>IF(V234=0,"",IF(OR(NOT(ISNUMBER(A234)),B234="",C234="",NOT(ISNUMBER(D234)),NOT(ISNUMBER(E234)),NOT(ISNUMBER(F234)),NOT(ISNUMBER(G234)),I234="",J234="",NOT(ISNUMBER(K234)),NOT(ISNUMBER(L234)),AND(N234&lt;&gt;"Podnikateľská",N234&lt;&gt;"Súkromná"),AND(N234="Podnikateľská",H234=""),COUNTIFS('Vodiči'!$C$6:$C$8,C234&amp;"")&lt;&gt;1,COUNTIFS('Vozidlá'!$A$6:$A$6,B234&amp;"",'Vozidlá'!$B$6:$B$6,"&lt;&gt;")&lt;&gt;1,COUNTIFS('Vozidlá'!$A$6:$A$6,B234&amp;"",'Vozidlá'!$C$6:$C$6,"&lt;&gt;")&lt;&gt;1,COUNTIFS('Vozidlá'!$A$6:$A$6,B234&amp;"",'Vozidlá'!$D$6:$D$6,"&lt;&gt;")&lt;&gt;1,COUNTIFS('Vozidlá'!$A$6:$A$6,B234&amp;"",'Vozidlá'!$E$6:$E$6,"&lt;&gt;")&lt;&gt;1,COUNTIFS('Vozidlá'!$A$6:$A$6,B234&amp;"",'Vozidlá'!$K$6:$K$6,"&lt;&gt;")&lt;&gt;1,COUNTIFS('Vozidlá'!$A$6:$A$6,B234&amp;"",'Vozidlá'!$L$6:$L$6,"&lt;&gt;")&lt;&gt;1),"CHYBA",""))</f>
        <v/>
      </c>
      <c r="S234" s="14">
        <f>IF(V234=0,"",IF(N234="Podnikateľská",IF(H234="","",IF(OR(LEN(TRIM(SUBSTITUTE(SUBSTITUTE(H234,".",""),",","")))&lt;12,ISNUMBER(MATCH(TRIM(SUBSTITUTE(SUBSTITUTE(H234,".",""),",","")),'Zoznamy'!$G$2:$G$41,0))),"PREVERIŤ","")),IF(AND(N234="Súkromná",IFERROR(INDEX('Vozidlá'!$O$6:$O$6,MATCH(B234,'Vozidlá'!$A$6:$A$6,0))="áno",FALSE)),"PREVERIŤ","")))</f>
        <v/>
      </c>
      <c r="T234" s="14">
        <f>IF(OR(D234="",E234="",F234="",G234=""),"",IFERROR(IF(OR(F234+G234&lt;D234+E234,D234&lt;DATE(2027,1,1),D234&gt;=DATE(2028,1,1)),"CHYBA",""),"CHYBA"))</f>
        <v/>
      </c>
      <c r="U234" s="14">
        <f>IF(OR(V234=0,A234=""),"",IF(COUNTIFS($A$6:$A$1505,A234&amp;"",$B$6:$B$1505,B234&amp;"")&gt;1,"CHYBA",IF(X234="","",IF(X234=0,"",IFERROR(IF(INDEX($A$1:$A$1505,X234)="","",IF(A234=INDEX($A$1:$A$1505,X234)+1,"","PREVERIŤ")),"PREVERIŤ")))))</f>
        <v/>
      </c>
      <c r="V234" s="14">
        <f>IF(OR(A234&lt;&gt;"",B234&lt;&gt;"",C234&lt;&gt;"",D234&lt;&gt;"",E234&lt;&gt;"",F234&lt;&gt;"",G234&lt;&gt;"",H234&lt;&gt;"",I234&lt;&gt;"",J234&lt;&gt;"",K234&lt;&gt;"",L234&lt;&gt;"",N234&lt;&gt;"",O234&lt;&gt;""),1,0)</f>
        <v/>
      </c>
      <c r="W234" s="14">
        <f>IF(OR(V234=0,B234=""),"",COUNTIFS($B$6:B234,B234&amp;""))</f>
        <v/>
      </c>
      <c r="X234" s="14">
        <f>IF(OR(V234=0,B234=""),"",IF(W234=1,0,SUMIFS($Y$5:Y233,$B$5:B233,B234&amp;"",$W$5:W233,W234-1)))</f>
        <v/>
      </c>
      <c r="Y234" s="14">
        <f>IF(V234=0,"",ROW($A234))</f>
        <v/>
      </c>
    </row>
    <row r="235">
      <c r="A235" s="10" t="n"/>
      <c r="B235" s="10" t="n"/>
      <c r="C235" s="10" t="n"/>
      <c r="D235" s="12" t="n"/>
      <c r="E235" s="18" t="n"/>
      <c r="F235" s="12" t="n"/>
      <c r="G235" s="18" t="n"/>
      <c r="H235" s="10" t="n"/>
      <c r="I235" s="10" t="n"/>
      <c r="J235" s="10" t="n"/>
      <c r="K235" s="13" t="n"/>
      <c r="L235" s="13" t="n"/>
      <c r="M235" s="19">
        <f>IF(OR(K235="",L235=""),"",IF(AND(ISNUMBER(K235),ISNUMBER(L235)),L235-K235,"CHYBA"))</f>
        <v/>
      </c>
      <c r="N235" s="10" t="n"/>
      <c r="O235" s="10" t="n"/>
      <c r="P235" s="14">
        <f>IF(M235="","",IF(ISNUMBER(M235),IF(M235&lt;=0,"CHYBA",""),"CHYBA"))</f>
        <v/>
      </c>
      <c r="Q235" s="14">
        <f>IF(OR(V235=0,B235="",K235=""),"",IFERROR(IF(X235=0,IF(AND(COUNTIFS('Vozidlá'!$A$6:$A$6,B235&amp;"",'Vozidlá'!$L$6:$L$6,"&lt;&gt;")=1,ROUND(K235,1)=ROUND(INDEX('Vozidlá'!$L$6:$L$6,MATCH(B235,'Vozidlá'!$A$6:$A$6,0)),1)),"","CHYBA"),IF(AND(INDEX($L$1:$L$1505,X235)&lt;&gt;"",ROUND(K235,1)=ROUND(INDEX($L$1:$L$1505,X235),1)),"","CHYBA")),"CHYBA"))</f>
        <v/>
      </c>
      <c r="R235" s="14">
        <f>IF(V235=0,"",IF(OR(NOT(ISNUMBER(A235)),B235="",C235="",NOT(ISNUMBER(D235)),NOT(ISNUMBER(E235)),NOT(ISNUMBER(F235)),NOT(ISNUMBER(G235)),I235="",J235="",NOT(ISNUMBER(K235)),NOT(ISNUMBER(L235)),AND(N235&lt;&gt;"Podnikateľská",N235&lt;&gt;"Súkromná"),AND(N235="Podnikateľská",H235=""),COUNTIFS('Vodiči'!$C$6:$C$8,C235&amp;"")&lt;&gt;1,COUNTIFS('Vozidlá'!$A$6:$A$6,B235&amp;"",'Vozidlá'!$B$6:$B$6,"&lt;&gt;")&lt;&gt;1,COUNTIFS('Vozidlá'!$A$6:$A$6,B235&amp;"",'Vozidlá'!$C$6:$C$6,"&lt;&gt;")&lt;&gt;1,COUNTIFS('Vozidlá'!$A$6:$A$6,B235&amp;"",'Vozidlá'!$D$6:$D$6,"&lt;&gt;")&lt;&gt;1,COUNTIFS('Vozidlá'!$A$6:$A$6,B235&amp;"",'Vozidlá'!$E$6:$E$6,"&lt;&gt;")&lt;&gt;1,COUNTIFS('Vozidlá'!$A$6:$A$6,B235&amp;"",'Vozidlá'!$K$6:$K$6,"&lt;&gt;")&lt;&gt;1,COUNTIFS('Vozidlá'!$A$6:$A$6,B235&amp;"",'Vozidlá'!$L$6:$L$6,"&lt;&gt;")&lt;&gt;1),"CHYBA",""))</f>
        <v/>
      </c>
      <c r="S235" s="14">
        <f>IF(V235=0,"",IF(N235="Podnikateľská",IF(H235="","",IF(OR(LEN(TRIM(SUBSTITUTE(SUBSTITUTE(H235,".",""),",","")))&lt;12,ISNUMBER(MATCH(TRIM(SUBSTITUTE(SUBSTITUTE(H235,".",""),",","")),'Zoznamy'!$G$2:$G$41,0))),"PREVERIŤ","")),IF(AND(N235="Súkromná",IFERROR(INDEX('Vozidlá'!$O$6:$O$6,MATCH(B235,'Vozidlá'!$A$6:$A$6,0))="áno",FALSE)),"PREVERIŤ","")))</f>
        <v/>
      </c>
      <c r="T235" s="14">
        <f>IF(OR(D235="",E235="",F235="",G235=""),"",IFERROR(IF(OR(F235+G235&lt;D235+E235,D235&lt;DATE(2027,1,1),D235&gt;=DATE(2028,1,1)),"CHYBA",""),"CHYBA"))</f>
        <v/>
      </c>
      <c r="U235" s="14">
        <f>IF(OR(V235=0,A235=""),"",IF(COUNTIFS($A$6:$A$1505,A235&amp;"",$B$6:$B$1505,B235&amp;"")&gt;1,"CHYBA",IF(X235="","",IF(X235=0,"",IFERROR(IF(INDEX($A$1:$A$1505,X235)="","",IF(A235=INDEX($A$1:$A$1505,X235)+1,"","PREVERIŤ")),"PREVERIŤ")))))</f>
        <v/>
      </c>
      <c r="V235" s="14">
        <f>IF(OR(A235&lt;&gt;"",B235&lt;&gt;"",C235&lt;&gt;"",D235&lt;&gt;"",E235&lt;&gt;"",F235&lt;&gt;"",G235&lt;&gt;"",H235&lt;&gt;"",I235&lt;&gt;"",J235&lt;&gt;"",K235&lt;&gt;"",L235&lt;&gt;"",N235&lt;&gt;"",O235&lt;&gt;""),1,0)</f>
        <v/>
      </c>
      <c r="W235" s="14">
        <f>IF(OR(V235=0,B235=""),"",COUNTIFS($B$6:B235,B235&amp;""))</f>
        <v/>
      </c>
      <c r="X235" s="14">
        <f>IF(OR(V235=0,B235=""),"",IF(W235=1,0,SUMIFS($Y$5:Y234,$B$5:B234,B235&amp;"",$W$5:W234,W235-1)))</f>
        <v/>
      </c>
      <c r="Y235" s="14">
        <f>IF(V235=0,"",ROW($A235))</f>
        <v/>
      </c>
    </row>
    <row r="236">
      <c r="A236" s="10" t="n"/>
      <c r="B236" s="10" t="n"/>
      <c r="C236" s="10" t="n"/>
      <c r="D236" s="12" t="n"/>
      <c r="E236" s="18" t="n"/>
      <c r="F236" s="12" t="n"/>
      <c r="G236" s="18" t="n"/>
      <c r="H236" s="10" t="n"/>
      <c r="I236" s="10" t="n"/>
      <c r="J236" s="10" t="n"/>
      <c r="K236" s="13" t="n"/>
      <c r="L236" s="13" t="n"/>
      <c r="M236" s="19">
        <f>IF(OR(K236="",L236=""),"",IF(AND(ISNUMBER(K236),ISNUMBER(L236)),L236-K236,"CHYBA"))</f>
        <v/>
      </c>
      <c r="N236" s="10" t="n"/>
      <c r="O236" s="10" t="n"/>
      <c r="P236" s="14">
        <f>IF(M236="","",IF(ISNUMBER(M236),IF(M236&lt;=0,"CHYBA",""),"CHYBA"))</f>
        <v/>
      </c>
      <c r="Q236" s="14">
        <f>IF(OR(V236=0,B236="",K236=""),"",IFERROR(IF(X236=0,IF(AND(COUNTIFS('Vozidlá'!$A$6:$A$6,B236&amp;"",'Vozidlá'!$L$6:$L$6,"&lt;&gt;")=1,ROUND(K236,1)=ROUND(INDEX('Vozidlá'!$L$6:$L$6,MATCH(B236,'Vozidlá'!$A$6:$A$6,0)),1)),"","CHYBA"),IF(AND(INDEX($L$1:$L$1505,X236)&lt;&gt;"",ROUND(K236,1)=ROUND(INDEX($L$1:$L$1505,X236),1)),"","CHYBA")),"CHYBA"))</f>
        <v/>
      </c>
      <c r="R236" s="14">
        <f>IF(V236=0,"",IF(OR(NOT(ISNUMBER(A236)),B236="",C236="",NOT(ISNUMBER(D236)),NOT(ISNUMBER(E236)),NOT(ISNUMBER(F236)),NOT(ISNUMBER(G236)),I236="",J236="",NOT(ISNUMBER(K236)),NOT(ISNUMBER(L236)),AND(N236&lt;&gt;"Podnikateľská",N236&lt;&gt;"Súkromná"),AND(N236="Podnikateľská",H236=""),COUNTIFS('Vodiči'!$C$6:$C$8,C236&amp;"")&lt;&gt;1,COUNTIFS('Vozidlá'!$A$6:$A$6,B236&amp;"",'Vozidlá'!$B$6:$B$6,"&lt;&gt;")&lt;&gt;1,COUNTIFS('Vozidlá'!$A$6:$A$6,B236&amp;"",'Vozidlá'!$C$6:$C$6,"&lt;&gt;")&lt;&gt;1,COUNTIFS('Vozidlá'!$A$6:$A$6,B236&amp;"",'Vozidlá'!$D$6:$D$6,"&lt;&gt;")&lt;&gt;1,COUNTIFS('Vozidlá'!$A$6:$A$6,B236&amp;"",'Vozidlá'!$E$6:$E$6,"&lt;&gt;")&lt;&gt;1,COUNTIFS('Vozidlá'!$A$6:$A$6,B236&amp;"",'Vozidlá'!$K$6:$K$6,"&lt;&gt;")&lt;&gt;1,COUNTIFS('Vozidlá'!$A$6:$A$6,B236&amp;"",'Vozidlá'!$L$6:$L$6,"&lt;&gt;")&lt;&gt;1),"CHYBA",""))</f>
        <v/>
      </c>
      <c r="S236" s="14">
        <f>IF(V236=0,"",IF(N236="Podnikateľská",IF(H236="","",IF(OR(LEN(TRIM(SUBSTITUTE(SUBSTITUTE(H236,".",""),",","")))&lt;12,ISNUMBER(MATCH(TRIM(SUBSTITUTE(SUBSTITUTE(H236,".",""),",","")),'Zoznamy'!$G$2:$G$41,0))),"PREVERIŤ","")),IF(AND(N236="Súkromná",IFERROR(INDEX('Vozidlá'!$O$6:$O$6,MATCH(B236,'Vozidlá'!$A$6:$A$6,0))="áno",FALSE)),"PREVERIŤ","")))</f>
        <v/>
      </c>
      <c r="T236" s="14">
        <f>IF(OR(D236="",E236="",F236="",G236=""),"",IFERROR(IF(OR(F236+G236&lt;D236+E236,D236&lt;DATE(2027,1,1),D236&gt;=DATE(2028,1,1)),"CHYBA",""),"CHYBA"))</f>
        <v/>
      </c>
      <c r="U236" s="14">
        <f>IF(OR(V236=0,A236=""),"",IF(COUNTIFS($A$6:$A$1505,A236&amp;"",$B$6:$B$1505,B236&amp;"")&gt;1,"CHYBA",IF(X236="","",IF(X236=0,"",IFERROR(IF(INDEX($A$1:$A$1505,X236)="","",IF(A236=INDEX($A$1:$A$1505,X236)+1,"","PREVERIŤ")),"PREVERIŤ")))))</f>
        <v/>
      </c>
      <c r="V236" s="14">
        <f>IF(OR(A236&lt;&gt;"",B236&lt;&gt;"",C236&lt;&gt;"",D236&lt;&gt;"",E236&lt;&gt;"",F236&lt;&gt;"",G236&lt;&gt;"",H236&lt;&gt;"",I236&lt;&gt;"",J236&lt;&gt;"",K236&lt;&gt;"",L236&lt;&gt;"",N236&lt;&gt;"",O236&lt;&gt;""),1,0)</f>
        <v/>
      </c>
      <c r="W236" s="14">
        <f>IF(OR(V236=0,B236=""),"",COUNTIFS($B$6:B236,B236&amp;""))</f>
        <v/>
      </c>
      <c r="X236" s="14">
        <f>IF(OR(V236=0,B236=""),"",IF(W236=1,0,SUMIFS($Y$5:Y235,$B$5:B235,B236&amp;"",$W$5:W235,W236-1)))</f>
        <v/>
      </c>
      <c r="Y236" s="14">
        <f>IF(V236=0,"",ROW($A236))</f>
        <v/>
      </c>
    </row>
    <row r="237">
      <c r="A237" s="10" t="n"/>
      <c r="B237" s="10" t="n"/>
      <c r="C237" s="10" t="n"/>
      <c r="D237" s="12" t="n"/>
      <c r="E237" s="18" t="n"/>
      <c r="F237" s="12" t="n"/>
      <c r="G237" s="18" t="n"/>
      <c r="H237" s="10" t="n"/>
      <c r="I237" s="10" t="n"/>
      <c r="J237" s="10" t="n"/>
      <c r="K237" s="13" t="n"/>
      <c r="L237" s="13" t="n"/>
      <c r="M237" s="19">
        <f>IF(OR(K237="",L237=""),"",IF(AND(ISNUMBER(K237),ISNUMBER(L237)),L237-K237,"CHYBA"))</f>
        <v/>
      </c>
      <c r="N237" s="10" t="n"/>
      <c r="O237" s="10" t="n"/>
      <c r="P237" s="14">
        <f>IF(M237="","",IF(ISNUMBER(M237),IF(M237&lt;=0,"CHYBA",""),"CHYBA"))</f>
        <v/>
      </c>
      <c r="Q237" s="14">
        <f>IF(OR(V237=0,B237="",K237=""),"",IFERROR(IF(X237=0,IF(AND(COUNTIFS('Vozidlá'!$A$6:$A$6,B237&amp;"",'Vozidlá'!$L$6:$L$6,"&lt;&gt;")=1,ROUND(K237,1)=ROUND(INDEX('Vozidlá'!$L$6:$L$6,MATCH(B237,'Vozidlá'!$A$6:$A$6,0)),1)),"","CHYBA"),IF(AND(INDEX($L$1:$L$1505,X237)&lt;&gt;"",ROUND(K237,1)=ROUND(INDEX($L$1:$L$1505,X237),1)),"","CHYBA")),"CHYBA"))</f>
        <v/>
      </c>
      <c r="R237" s="14">
        <f>IF(V237=0,"",IF(OR(NOT(ISNUMBER(A237)),B237="",C237="",NOT(ISNUMBER(D237)),NOT(ISNUMBER(E237)),NOT(ISNUMBER(F237)),NOT(ISNUMBER(G237)),I237="",J237="",NOT(ISNUMBER(K237)),NOT(ISNUMBER(L237)),AND(N237&lt;&gt;"Podnikateľská",N237&lt;&gt;"Súkromná"),AND(N237="Podnikateľská",H237=""),COUNTIFS('Vodiči'!$C$6:$C$8,C237&amp;"")&lt;&gt;1,COUNTIFS('Vozidlá'!$A$6:$A$6,B237&amp;"",'Vozidlá'!$B$6:$B$6,"&lt;&gt;")&lt;&gt;1,COUNTIFS('Vozidlá'!$A$6:$A$6,B237&amp;"",'Vozidlá'!$C$6:$C$6,"&lt;&gt;")&lt;&gt;1,COUNTIFS('Vozidlá'!$A$6:$A$6,B237&amp;"",'Vozidlá'!$D$6:$D$6,"&lt;&gt;")&lt;&gt;1,COUNTIFS('Vozidlá'!$A$6:$A$6,B237&amp;"",'Vozidlá'!$E$6:$E$6,"&lt;&gt;")&lt;&gt;1,COUNTIFS('Vozidlá'!$A$6:$A$6,B237&amp;"",'Vozidlá'!$K$6:$K$6,"&lt;&gt;")&lt;&gt;1,COUNTIFS('Vozidlá'!$A$6:$A$6,B237&amp;"",'Vozidlá'!$L$6:$L$6,"&lt;&gt;")&lt;&gt;1),"CHYBA",""))</f>
        <v/>
      </c>
      <c r="S237" s="14">
        <f>IF(V237=0,"",IF(N237="Podnikateľská",IF(H237="","",IF(OR(LEN(TRIM(SUBSTITUTE(SUBSTITUTE(H237,".",""),",","")))&lt;12,ISNUMBER(MATCH(TRIM(SUBSTITUTE(SUBSTITUTE(H237,".",""),",","")),'Zoznamy'!$G$2:$G$41,0))),"PREVERIŤ","")),IF(AND(N237="Súkromná",IFERROR(INDEX('Vozidlá'!$O$6:$O$6,MATCH(B237,'Vozidlá'!$A$6:$A$6,0))="áno",FALSE)),"PREVERIŤ","")))</f>
        <v/>
      </c>
      <c r="T237" s="14">
        <f>IF(OR(D237="",E237="",F237="",G237=""),"",IFERROR(IF(OR(F237+G237&lt;D237+E237,D237&lt;DATE(2027,1,1),D237&gt;=DATE(2028,1,1)),"CHYBA",""),"CHYBA"))</f>
        <v/>
      </c>
      <c r="U237" s="14">
        <f>IF(OR(V237=0,A237=""),"",IF(COUNTIFS($A$6:$A$1505,A237&amp;"",$B$6:$B$1505,B237&amp;"")&gt;1,"CHYBA",IF(X237="","",IF(X237=0,"",IFERROR(IF(INDEX($A$1:$A$1505,X237)="","",IF(A237=INDEX($A$1:$A$1505,X237)+1,"","PREVERIŤ")),"PREVERIŤ")))))</f>
        <v/>
      </c>
      <c r="V237" s="14">
        <f>IF(OR(A237&lt;&gt;"",B237&lt;&gt;"",C237&lt;&gt;"",D237&lt;&gt;"",E237&lt;&gt;"",F237&lt;&gt;"",G237&lt;&gt;"",H237&lt;&gt;"",I237&lt;&gt;"",J237&lt;&gt;"",K237&lt;&gt;"",L237&lt;&gt;"",N237&lt;&gt;"",O237&lt;&gt;""),1,0)</f>
        <v/>
      </c>
      <c r="W237" s="14">
        <f>IF(OR(V237=0,B237=""),"",COUNTIFS($B$6:B237,B237&amp;""))</f>
        <v/>
      </c>
      <c r="X237" s="14">
        <f>IF(OR(V237=0,B237=""),"",IF(W237=1,0,SUMIFS($Y$5:Y236,$B$5:B236,B237&amp;"",$W$5:W236,W237-1)))</f>
        <v/>
      </c>
      <c r="Y237" s="14">
        <f>IF(V237=0,"",ROW($A237))</f>
        <v/>
      </c>
    </row>
    <row r="238">
      <c r="A238" s="10" t="n"/>
      <c r="B238" s="10" t="n"/>
      <c r="C238" s="10" t="n"/>
      <c r="D238" s="12" t="n"/>
      <c r="E238" s="18" t="n"/>
      <c r="F238" s="12" t="n"/>
      <c r="G238" s="18" t="n"/>
      <c r="H238" s="10" t="n"/>
      <c r="I238" s="10" t="n"/>
      <c r="J238" s="10" t="n"/>
      <c r="K238" s="13" t="n"/>
      <c r="L238" s="13" t="n"/>
      <c r="M238" s="19">
        <f>IF(OR(K238="",L238=""),"",IF(AND(ISNUMBER(K238),ISNUMBER(L238)),L238-K238,"CHYBA"))</f>
        <v/>
      </c>
      <c r="N238" s="10" t="n"/>
      <c r="O238" s="10" t="n"/>
      <c r="P238" s="14">
        <f>IF(M238="","",IF(ISNUMBER(M238),IF(M238&lt;=0,"CHYBA",""),"CHYBA"))</f>
        <v/>
      </c>
      <c r="Q238" s="14">
        <f>IF(OR(V238=0,B238="",K238=""),"",IFERROR(IF(X238=0,IF(AND(COUNTIFS('Vozidlá'!$A$6:$A$6,B238&amp;"",'Vozidlá'!$L$6:$L$6,"&lt;&gt;")=1,ROUND(K238,1)=ROUND(INDEX('Vozidlá'!$L$6:$L$6,MATCH(B238,'Vozidlá'!$A$6:$A$6,0)),1)),"","CHYBA"),IF(AND(INDEX($L$1:$L$1505,X238)&lt;&gt;"",ROUND(K238,1)=ROUND(INDEX($L$1:$L$1505,X238),1)),"","CHYBA")),"CHYBA"))</f>
        <v/>
      </c>
      <c r="R238" s="14">
        <f>IF(V238=0,"",IF(OR(NOT(ISNUMBER(A238)),B238="",C238="",NOT(ISNUMBER(D238)),NOT(ISNUMBER(E238)),NOT(ISNUMBER(F238)),NOT(ISNUMBER(G238)),I238="",J238="",NOT(ISNUMBER(K238)),NOT(ISNUMBER(L238)),AND(N238&lt;&gt;"Podnikateľská",N238&lt;&gt;"Súkromná"),AND(N238="Podnikateľská",H238=""),COUNTIFS('Vodiči'!$C$6:$C$8,C238&amp;"")&lt;&gt;1,COUNTIFS('Vozidlá'!$A$6:$A$6,B238&amp;"",'Vozidlá'!$B$6:$B$6,"&lt;&gt;")&lt;&gt;1,COUNTIFS('Vozidlá'!$A$6:$A$6,B238&amp;"",'Vozidlá'!$C$6:$C$6,"&lt;&gt;")&lt;&gt;1,COUNTIFS('Vozidlá'!$A$6:$A$6,B238&amp;"",'Vozidlá'!$D$6:$D$6,"&lt;&gt;")&lt;&gt;1,COUNTIFS('Vozidlá'!$A$6:$A$6,B238&amp;"",'Vozidlá'!$E$6:$E$6,"&lt;&gt;")&lt;&gt;1,COUNTIFS('Vozidlá'!$A$6:$A$6,B238&amp;"",'Vozidlá'!$K$6:$K$6,"&lt;&gt;")&lt;&gt;1,COUNTIFS('Vozidlá'!$A$6:$A$6,B238&amp;"",'Vozidlá'!$L$6:$L$6,"&lt;&gt;")&lt;&gt;1),"CHYBA",""))</f>
        <v/>
      </c>
      <c r="S238" s="14">
        <f>IF(V238=0,"",IF(N238="Podnikateľská",IF(H238="","",IF(OR(LEN(TRIM(SUBSTITUTE(SUBSTITUTE(H238,".",""),",","")))&lt;12,ISNUMBER(MATCH(TRIM(SUBSTITUTE(SUBSTITUTE(H238,".",""),",","")),'Zoznamy'!$G$2:$G$41,0))),"PREVERIŤ","")),IF(AND(N238="Súkromná",IFERROR(INDEX('Vozidlá'!$O$6:$O$6,MATCH(B238,'Vozidlá'!$A$6:$A$6,0))="áno",FALSE)),"PREVERIŤ","")))</f>
        <v/>
      </c>
      <c r="T238" s="14">
        <f>IF(OR(D238="",E238="",F238="",G238=""),"",IFERROR(IF(OR(F238+G238&lt;D238+E238,D238&lt;DATE(2027,1,1),D238&gt;=DATE(2028,1,1)),"CHYBA",""),"CHYBA"))</f>
        <v/>
      </c>
      <c r="U238" s="14">
        <f>IF(OR(V238=0,A238=""),"",IF(COUNTIFS($A$6:$A$1505,A238&amp;"",$B$6:$B$1505,B238&amp;"")&gt;1,"CHYBA",IF(X238="","",IF(X238=0,"",IFERROR(IF(INDEX($A$1:$A$1505,X238)="","",IF(A238=INDEX($A$1:$A$1505,X238)+1,"","PREVERIŤ")),"PREVERIŤ")))))</f>
        <v/>
      </c>
      <c r="V238" s="14">
        <f>IF(OR(A238&lt;&gt;"",B238&lt;&gt;"",C238&lt;&gt;"",D238&lt;&gt;"",E238&lt;&gt;"",F238&lt;&gt;"",G238&lt;&gt;"",H238&lt;&gt;"",I238&lt;&gt;"",J238&lt;&gt;"",K238&lt;&gt;"",L238&lt;&gt;"",N238&lt;&gt;"",O238&lt;&gt;""),1,0)</f>
        <v/>
      </c>
      <c r="W238" s="14">
        <f>IF(OR(V238=0,B238=""),"",COUNTIFS($B$6:B238,B238&amp;""))</f>
        <v/>
      </c>
      <c r="X238" s="14">
        <f>IF(OR(V238=0,B238=""),"",IF(W238=1,0,SUMIFS($Y$5:Y237,$B$5:B237,B238&amp;"",$W$5:W237,W238-1)))</f>
        <v/>
      </c>
      <c r="Y238" s="14">
        <f>IF(V238=0,"",ROW($A238))</f>
        <v/>
      </c>
    </row>
    <row r="239">
      <c r="A239" s="10" t="n"/>
      <c r="B239" s="10" t="n"/>
      <c r="C239" s="10" t="n"/>
      <c r="D239" s="12" t="n"/>
      <c r="E239" s="18" t="n"/>
      <c r="F239" s="12" t="n"/>
      <c r="G239" s="18" t="n"/>
      <c r="H239" s="10" t="n"/>
      <c r="I239" s="10" t="n"/>
      <c r="J239" s="10" t="n"/>
      <c r="K239" s="13" t="n"/>
      <c r="L239" s="13" t="n"/>
      <c r="M239" s="19">
        <f>IF(OR(K239="",L239=""),"",IF(AND(ISNUMBER(K239),ISNUMBER(L239)),L239-K239,"CHYBA"))</f>
        <v/>
      </c>
      <c r="N239" s="10" t="n"/>
      <c r="O239" s="10" t="n"/>
      <c r="P239" s="14">
        <f>IF(M239="","",IF(ISNUMBER(M239),IF(M239&lt;=0,"CHYBA",""),"CHYBA"))</f>
        <v/>
      </c>
      <c r="Q239" s="14">
        <f>IF(OR(V239=0,B239="",K239=""),"",IFERROR(IF(X239=0,IF(AND(COUNTIFS('Vozidlá'!$A$6:$A$6,B239&amp;"",'Vozidlá'!$L$6:$L$6,"&lt;&gt;")=1,ROUND(K239,1)=ROUND(INDEX('Vozidlá'!$L$6:$L$6,MATCH(B239,'Vozidlá'!$A$6:$A$6,0)),1)),"","CHYBA"),IF(AND(INDEX($L$1:$L$1505,X239)&lt;&gt;"",ROUND(K239,1)=ROUND(INDEX($L$1:$L$1505,X239),1)),"","CHYBA")),"CHYBA"))</f>
        <v/>
      </c>
      <c r="R239" s="14">
        <f>IF(V239=0,"",IF(OR(NOT(ISNUMBER(A239)),B239="",C239="",NOT(ISNUMBER(D239)),NOT(ISNUMBER(E239)),NOT(ISNUMBER(F239)),NOT(ISNUMBER(G239)),I239="",J239="",NOT(ISNUMBER(K239)),NOT(ISNUMBER(L239)),AND(N239&lt;&gt;"Podnikateľská",N239&lt;&gt;"Súkromná"),AND(N239="Podnikateľská",H239=""),COUNTIFS('Vodiči'!$C$6:$C$8,C239&amp;"")&lt;&gt;1,COUNTIFS('Vozidlá'!$A$6:$A$6,B239&amp;"",'Vozidlá'!$B$6:$B$6,"&lt;&gt;")&lt;&gt;1,COUNTIFS('Vozidlá'!$A$6:$A$6,B239&amp;"",'Vozidlá'!$C$6:$C$6,"&lt;&gt;")&lt;&gt;1,COUNTIFS('Vozidlá'!$A$6:$A$6,B239&amp;"",'Vozidlá'!$D$6:$D$6,"&lt;&gt;")&lt;&gt;1,COUNTIFS('Vozidlá'!$A$6:$A$6,B239&amp;"",'Vozidlá'!$E$6:$E$6,"&lt;&gt;")&lt;&gt;1,COUNTIFS('Vozidlá'!$A$6:$A$6,B239&amp;"",'Vozidlá'!$K$6:$K$6,"&lt;&gt;")&lt;&gt;1,COUNTIFS('Vozidlá'!$A$6:$A$6,B239&amp;"",'Vozidlá'!$L$6:$L$6,"&lt;&gt;")&lt;&gt;1),"CHYBA",""))</f>
        <v/>
      </c>
      <c r="S239" s="14">
        <f>IF(V239=0,"",IF(N239="Podnikateľská",IF(H239="","",IF(OR(LEN(TRIM(SUBSTITUTE(SUBSTITUTE(H239,".",""),",","")))&lt;12,ISNUMBER(MATCH(TRIM(SUBSTITUTE(SUBSTITUTE(H239,".",""),",","")),'Zoznamy'!$G$2:$G$41,0))),"PREVERIŤ","")),IF(AND(N239="Súkromná",IFERROR(INDEX('Vozidlá'!$O$6:$O$6,MATCH(B239,'Vozidlá'!$A$6:$A$6,0))="áno",FALSE)),"PREVERIŤ","")))</f>
        <v/>
      </c>
      <c r="T239" s="14">
        <f>IF(OR(D239="",E239="",F239="",G239=""),"",IFERROR(IF(OR(F239+G239&lt;D239+E239,D239&lt;DATE(2027,1,1),D239&gt;=DATE(2028,1,1)),"CHYBA",""),"CHYBA"))</f>
        <v/>
      </c>
      <c r="U239" s="14">
        <f>IF(OR(V239=0,A239=""),"",IF(COUNTIFS($A$6:$A$1505,A239&amp;"",$B$6:$B$1505,B239&amp;"")&gt;1,"CHYBA",IF(X239="","",IF(X239=0,"",IFERROR(IF(INDEX($A$1:$A$1505,X239)="","",IF(A239=INDEX($A$1:$A$1505,X239)+1,"","PREVERIŤ")),"PREVERIŤ")))))</f>
        <v/>
      </c>
      <c r="V239" s="14">
        <f>IF(OR(A239&lt;&gt;"",B239&lt;&gt;"",C239&lt;&gt;"",D239&lt;&gt;"",E239&lt;&gt;"",F239&lt;&gt;"",G239&lt;&gt;"",H239&lt;&gt;"",I239&lt;&gt;"",J239&lt;&gt;"",K239&lt;&gt;"",L239&lt;&gt;"",N239&lt;&gt;"",O239&lt;&gt;""),1,0)</f>
        <v/>
      </c>
      <c r="W239" s="14">
        <f>IF(OR(V239=0,B239=""),"",COUNTIFS($B$6:B239,B239&amp;""))</f>
        <v/>
      </c>
      <c r="X239" s="14">
        <f>IF(OR(V239=0,B239=""),"",IF(W239=1,0,SUMIFS($Y$5:Y238,$B$5:B238,B239&amp;"",$W$5:W238,W239-1)))</f>
        <v/>
      </c>
      <c r="Y239" s="14">
        <f>IF(V239=0,"",ROW($A239))</f>
        <v/>
      </c>
    </row>
    <row r="240">
      <c r="A240" s="10" t="n"/>
      <c r="B240" s="10" t="n"/>
      <c r="C240" s="10" t="n"/>
      <c r="D240" s="12" t="n"/>
      <c r="E240" s="18" t="n"/>
      <c r="F240" s="12" t="n"/>
      <c r="G240" s="18" t="n"/>
      <c r="H240" s="10" t="n"/>
      <c r="I240" s="10" t="n"/>
      <c r="J240" s="10" t="n"/>
      <c r="K240" s="13" t="n"/>
      <c r="L240" s="13" t="n"/>
      <c r="M240" s="19">
        <f>IF(OR(K240="",L240=""),"",IF(AND(ISNUMBER(K240),ISNUMBER(L240)),L240-K240,"CHYBA"))</f>
        <v/>
      </c>
      <c r="N240" s="10" t="n"/>
      <c r="O240" s="10" t="n"/>
      <c r="P240" s="14">
        <f>IF(M240="","",IF(ISNUMBER(M240),IF(M240&lt;=0,"CHYBA",""),"CHYBA"))</f>
        <v/>
      </c>
      <c r="Q240" s="14">
        <f>IF(OR(V240=0,B240="",K240=""),"",IFERROR(IF(X240=0,IF(AND(COUNTIFS('Vozidlá'!$A$6:$A$6,B240&amp;"",'Vozidlá'!$L$6:$L$6,"&lt;&gt;")=1,ROUND(K240,1)=ROUND(INDEX('Vozidlá'!$L$6:$L$6,MATCH(B240,'Vozidlá'!$A$6:$A$6,0)),1)),"","CHYBA"),IF(AND(INDEX($L$1:$L$1505,X240)&lt;&gt;"",ROUND(K240,1)=ROUND(INDEX($L$1:$L$1505,X240),1)),"","CHYBA")),"CHYBA"))</f>
        <v/>
      </c>
      <c r="R240" s="14">
        <f>IF(V240=0,"",IF(OR(NOT(ISNUMBER(A240)),B240="",C240="",NOT(ISNUMBER(D240)),NOT(ISNUMBER(E240)),NOT(ISNUMBER(F240)),NOT(ISNUMBER(G240)),I240="",J240="",NOT(ISNUMBER(K240)),NOT(ISNUMBER(L240)),AND(N240&lt;&gt;"Podnikateľská",N240&lt;&gt;"Súkromná"),AND(N240="Podnikateľská",H240=""),COUNTIFS('Vodiči'!$C$6:$C$8,C240&amp;"")&lt;&gt;1,COUNTIFS('Vozidlá'!$A$6:$A$6,B240&amp;"",'Vozidlá'!$B$6:$B$6,"&lt;&gt;")&lt;&gt;1,COUNTIFS('Vozidlá'!$A$6:$A$6,B240&amp;"",'Vozidlá'!$C$6:$C$6,"&lt;&gt;")&lt;&gt;1,COUNTIFS('Vozidlá'!$A$6:$A$6,B240&amp;"",'Vozidlá'!$D$6:$D$6,"&lt;&gt;")&lt;&gt;1,COUNTIFS('Vozidlá'!$A$6:$A$6,B240&amp;"",'Vozidlá'!$E$6:$E$6,"&lt;&gt;")&lt;&gt;1,COUNTIFS('Vozidlá'!$A$6:$A$6,B240&amp;"",'Vozidlá'!$K$6:$K$6,"&lt;&gt;")&lt;&gt;1,COUNTIFS('Vozidlá'!$A$6:$A$6,B240&amp;"",'Vozidlá'!$L$6:$L$6,"&lt;&gt;")&lt;&gt;1),"CHYBA",""))</f>
        <v/>
      </c>
      <c r="S240" s="14">
        <f>IF(V240=0,"",IF(N240="Podnikateľská",IF(H240="","",IF(OR(LEN(TRIM(SUBSTITUTE(SUBSTITUTE(H240,".",""),",","")))&lt;12,ISNUMBER(MATCH(TRIM(SUBSTITUTE(SUBSTITUTE(H240,".",""),",","")),'Zoznamy'!$G$2:$G$41,0))),"PREVERIŤ","")),IF(AND(N240="Súkromná",IFERROR(INDEX('Vozidlá'!$O$6:$O$6,MATCH(B240,'Vozidlá'!$A$6:$A$6,0))="áno",FALSE)),"PREVERIŤ","")))</f>
        <v/>
      </c>
      <c r="T240" s="14">
        <f>IF(OR(D240="",E240="",F240="",G240=""),"",IFERROR(IF(OR(F240+G240&lt;D240+E240,D240&lt;DATE(2027,1,1),D240&gt;=DATE(2028,1,1)),"CHYBA",""),"CHYBA"))</f>
        <v/>
      </c>
      <c r="U240" s="14">
        <f>IF(OR(V240=0,A240=""),"",IF(COUNTIFS($A$6:$A$1505,A240&amp;"",$B$6:$B$1505,B240&amp;"")&gt;1,"CHYBA",IF(X240="","",IF(X240=0,"",IFERROR(IF(INDEX($A$1:$A$1505,X240)="","",IF(A240=INDEX($A$1:$A$1505,X240)+1,"","PREVERIŤ")),"PREVERIŤ")))))</f>
        <v/>
      </c>
      <c r="V240" s="14">
        <f>IF(OR(A240&lt;&gt;"",B240&lt;&gt;"",C240&lt;&gt;"",D240&lt;&gt;"",E240&lt;&gt;"",F240&lt;&gt;"",G240&lt;&gt;"",H240&lt;&gt;"",I240&lt;&gt;"",J240&lt;&gt;"",K240&lt;&gt;"",L240&lt;&gt;"",N240&lt;&gt;"",O240&lt;&gt;""),1,0)</f>
        <v/>
      </c>
      <c r="W240" s="14">
        <f>IF(OR(V240=0,B240=""),"",COUNTIFS($B$6:B240,B240&amp;""))</f>
        <v/>
      </c>
      <c r="X240" s="14">
        <f>IF(OR(V240=0,B240=""),"",IF(W240=1,0,SUMIFS($Y$5:Y239,$B$5:B239,B240&amp;"",$W$5:W239,W240-1)))</f>
        <v/>
      </c>
      <c r="Y240" s="14">
        <f>IF(V240=0,"",ROW($A240))</f>
        <v/>
      </c>
    </row>
    <row r="241">
      <c r="A241" s="10" t="n"/>
      <c r="B241" s="10" t="n"/>
      <c r="C241" s="10" t="n"/>
      <c r="D241" s="12" t="n"/>
      <c r="E241" s="18" t="n"/>
      <c r="F241" s="12" t="n"/>
      <c r="G241" s="18" t="n"/>
      <c r="H241" s="10" t="n"/>
      <c r="I241" s="10" t="n"/>
      <c r="J241" s="10" t="n"/>
      <c r="K241" s="13" t="n"/>
      <c r="L241" s="13" t="n"/>
      <c r="M241" s="19">
        <f>IF(OR(K241="",L241=""),"",IF(AND(ISNUMBER(K241),ISNUMBER(L241)),L241-K241,"CHYBA"))</f>
        <v/>
      </c>
      <c r="N241" s="10" t="n"/>
      <c r="O241" s="10" t="n"/>
      <c r="P241" s="14">
        <f>IF(M241="","",IF(ISNUMBER(M241),IF(M241&lt;=0,"CHYBA",""),"CHYBA"))</f>
        <v/>
      </c>
      <c r="Q241" s="14">
        <f>IF(OR(V241=0,B241="",K241=""),"",IFERROR(IF(X241=0,IF(AND(COUNTIFS('Vozidlá'!$A$6:$A$6,B241&amp;"",'Vozidlá'!$L$6:$L$6,"&lt;&gt;")=1,ROUND(K241,1)=ROUND(INDEX('Vozidlá'!$L$6:$L$6,MATCH(B241,'Vozidlá'!$A$6:$A$6,0)),1)),"","CHYBA"),IF(AND(INDEX($L$1:$L$1505,X241)&lt;&gt;"",ROUND(K241,1)=ROUND(INDEX($L$1:$L$1505,X241),1)),"","CHYBA")),"CHYBA"))</f>
        <v/>
      </c>
      <c r="R241" s="14">
        <f>IF(V241=0,"",IF(OR(NOT(ISNUMBER(A241)),B241="",C241="",NOT(ISNUMBER(D241)),NOT(ISNUMBER(E241)),NOT(ISNUMBER(F241)),NOT(ISNUMBER(G241)),I241="",J241="",NOT(ISNUMBER(K241)),NOT(ISNUMBER(L241)),AND(N241&lt;&gt;"Podnikateľská",N241&lt;&gt;"Súkromná"),AND(N241="Podnikateľská",H241=""),COUNTIFS('Vodiči'!$C$6:$C$8,C241&amp;"")&lt;&gt;1,COUNTIFS('Vozidlá'!$A$6:$A$6,B241&amp;"",'Vozidlá'!$B$6:$B$6,"&lt;&gt;")&lt;&gt;1,COUNTIFS('Vozidlá'!$A$6:$A$6,B241&amp;"",'Vozidlá'!$C$6:$C$6,"&lt;&gt;")&lt;&gt;1,COUNTIFS('Vozidlá'!$A$6:$A$6,B241&amp;"",'Vozidlá'!$D$6:$D$6,"&lt;&gt;")&lt;&gt;1,COUNTIFS('Vozidlá'!$A$6:$A$6,B241&amp;"",'Vozidlá'!$E$6:$E$6,"&lt;&gt;")&lt;&gt;1,COUNTIFS('Vozidlá'!$A$6:$A$6,B241&amp;"",'Vozidlá'!$K$6:$K$6,"&lt;&gt;")&lt;&gt;1,COUNTIFS('Vozidlá'!$A$6:$A$6,B241&amp;"",'Vozidlá'!$L$6:$L$6,"&lt;&gt;")&lt;&gt;1),"CHYBA",""))</f>
        <v/>
      </c>
      <c r="S241" s="14">
        <f>IF(V241=0,"",IF(N241="Podnikateľská",IF(H241="","",IF(OR(LEN(TRIM(SUBSTITUTE(SUBSTITUTE(H241,".",""),",","")))&lt;12,ISNUMBER(MATCH(TRIM(SUBSTITUTE(SUBSTITUTE(H241,".",""),",","")),'Zoznamy'!$G$2:$G$41,0))),"PREVERIŤ","")),IF(AND(N241="Súkromná",IFERROR(INDEX('Vozidlá'!$O$6:$O$6,MATCH(B241,'Vozidlá'!$A$6:$A$6,0))="áno",FALSE)),"PREVERIŤ","")))</f>
        <v/>
      </c>
      <c r="T241" s="14">
        <f>IF(OR(D241="",E241="",F241="",G241=""),"",IFERROR(IF(OR(F241+G241&lt;D241+E241,D241&lt;DATE(2027,1,1),D241&gt;=DATE(2028,1,1)),"CHYBA",""),"CHYBA"))</f>
        <v/>
      </c>
      <c r="U241" s="14">
        <f>IF(OR(V241=0,A241=""),"",IF(COUNTIFS($A$6:$A$1505,A241&amp;"",$B$6:$B$1505,B241&amp;"")&gt;1,"CHYBA",IF(X241="","",IF(X241=0,"",IFERROR(IF(INDEX($A$1:$A$1505,X241)="","",IF(A241=INDEX($A$1:$A$1505,X241)+1,"","PREVERIŤ")),"PREVERIŤ")))))</f>
        <v/>
      </c>
      <c r="V241" s="14">
        <f>IF(OR(A241&lt;&gt;"",B241&lt;&gt;"",C241&lt;&gt;"",D241&lt;&gt;"",E241&lt;&gt;"",F241&lt;&gt;"",G241&lt;&gt;"",H241&lt;&gt;"",I241&lt;&gt;"",J241&lt;&gt;"",K241&lt;&gt;"",L241&lt;&gt;"",N241&lt;&gt;"",O241&lt;&gt;""),1,0)</f>
        <v/>
      </c>
      <c r="W241" s="14">
        <f>IF(OR(V241=0,B241=""),"",COUNTIFS($B$6:B241,B241&amp;""))</f>
        <v/>
      </c>
      <c r="X241" s="14">
        <f>IF(OR(V241=0,B241=""),"",IF(W241=1,0,SUMIFS($Y$5:Y240,$B$5:B240,B241&amp;"",$W$5:W240,W241-1)))</f>
        <v/>
      </c>
      <c r="Y241" s="14">
        <f>IF(V241=0,"",ROW($A241))</f>
        <v/>
      </c>
    </row>
    <row r="242">
      <c r="A242" s="10" t="n"/>
      <c r="B242" s="10" t="n"/>
      <c r="C242" s="10" t="n"/>
      <c r="D242" s="12" t="n"/>
      <c r="E242" s="18" t="n"/>
      <c r="F242" s="12" t="n"/>
      <c r="G242" s="18" t="n"/>
      <c r="H242" s="10" t="n"/>
      <c r="I242" s="10" t="n"/>
      <c r="J242" s="10" t="n"/>
      <c r="K242" s="13" t="n"/>
      <c r="L242" s="13" t="n"/>
      <c r="M242" s="19">
        <f>IF(OR(K242="",L242=""),"",IF(AND(ISNUMBER(K242),ISNUMBER(L242)),L242-K242,"CHYBA"))</f>
        <v/>
      </c>
      <c r="N242" s="10" t="n"/>
      <c r="O242" s="10" t="n"/>
      <c r="P242" s="14">
        <f>IF(M242="","",IF(ISNUMBER(M242),IF(M242&lt;=0,"CHYBA",""),"CHYBA"))</f>
        <v/>
      </c>
      <c r="Q242" s="14">
        <f>IF(OR(V242=0,B242="",K242=""),"",IFERROR(IF(X242=0,IF(AND(COUNTIFS('Vozidlá'!$A$6:$A$6,B242&amp;"",'Vozidlá'!$L$6:$L$6,"&lt;&gt;")=1,ROUND(K242,1)=ROUND(INDEX('Vozidlá'!$L$6:$L$6,MATCH(B242,'Vozidlá'!$A$6:$A$6,0)),1)),"","CHYBA"),IF(AND(INDEX($L$1:$L$1505,X242)&lt;&gt;"",ROUND(K242,1)=ROUND(INDEX($L$1:$L$1505,X242),1)),"","CHYBA")),"CHYBA"))</f>
        <v/>
      </c>
      <c r="R242" s="14">
        <f>IF(V242=0,"",IF(OR(NOT(ISNUMBER(A242)),B242="",C242="",NOT(ISNUMBER(D242)),NOT(ISNUMBER(E242)),NOT(ISNUMBER(F242)),NOT(ISNUMBER(G242)),I242="",J242="",NOT(ISNUMBER(K242)),NOT(ISNUMBER(L242)),AND(N242&lt;&gt;"Podnikateľská",N242&lt;&gt;"Súkromná"),AND(N242="Podnikateľská",H242=""),COUNTIFS('Vodiči'!$C$6:$C$8,C242&amp;"")&lt;&gt;1,COUNTIFS('Vozidlá'!$A$6:$A$6,B242&amp;"",'Vozidlá'!$B$6:$B$6,"&lt;&gt;")&lt;&gt;1,COUNTIFS('Vozidlá'!$A$6:$A$6,B242&amp;"",'Vozidlá'!$C$6:$C$6,"&lt;&gt;")&lt;&gt;1,COUNTIFS('Vozidlá'!$A$6:$A$6,B242&amp;"",'Vozidlá'!$D$6:$D$6,"&lt;&gt;")&lt;&gt;1,COUNTIFS('Vozidlá'!$A$6:$A$6,B242&amp;"",'Vozidlá'!$E$6:$E$6,"&lt;&gt;")&lt;&gt;1,COUNTIFS('Vozidlá'!$A$6:$A$6,B242&amp;"",'Vozidlá'!$K$6:$K$6,"&lt;&gt;")&lt;&gt;1,COUNTIFS('Vozidlá'!$A$6:$A$6,B242&amp;"",'Vozidlá'!$L$6:$L$6,"&lt;&gt;")&lt;&gt;1),"CHYBA",""))</f>
        <v/>
      </c>
      <c r="S242" s="14">
        <f>IF(V242=0,"",IF(N242="Podnikateľská",IF(H242="","",IF(OR(LEN(TRIM(SUBSTITUTE(SUBSTITUTE(H242,".",""),",","")))&lt;12,ISNUMBER(MATCH(TRIM(SUBSTITUTE(SUBSTITUTE(H242,".",""),",","")),'Zoznamy'!$G$2:$G$41,0))),"PREVERIŤ","")),IF(AND(N242="Súkromná",IFERROR(INDEX('Vozidlá'!$O$6:$O$6,MATCH(B242,'Vozidlá'!$A$6:$A$6,0))="áno",FALSE)),"PREVERIŤ","")))</f>
        <v/>
      </c>
      <c r="T242" s="14">
        <f>IF(OR(D242="",E242="",F242="",G242=""),"",IFERROR(IF(OR(F242+G242&lt;D242+E242,D242&lt;DATE(2027,1,1),D242&gt;=DATE(2028,1,1)),"CHYBA",""),"CHYBA"))</f>
        <v/>
      </c>
      <c r="U242" s="14">
        <f>IF(OR(V242=0,A242=""),"",IF(COUNTIFS($A$6:$A$1505,A242&amp;"",$B$6:$B$1505,B242&amp;"")&gt;1,"CHYBA",IF(X242="","",IF(X242=0,"",IFERROR(IF(INDEX($A$1:$A$1505,X242)="","",IF(A242=INDEX($A$1:$A$1505,X242)+1,"","PREVERIŤ")),"PREVERIŤ")))))</f>
        <v/>
      </c>
      <c r="V242" s="14">
        <f>IF(OR(A242&lt;&gt;"",B242&lt;&gt;"",C242&lt;&gt;"",D242&lt;&gt;"",E242&lt;&gt;"",F242&lt;&gt;"",G242&lt;&gt;"",H242&lt;&gt;"",I242&lt;&gt;"",J242&lt;&gt;"",K242&lt;&gt;"",L242&lt;&gt;"",N242&lt;&gt;"",O242&lt;&gt;""),1,0)</f>
        <v/>
      </c>
      <c r="W242" s="14">
        <f>IF(OR(V242=0,B242=""),"",COUNTIFS($B$6:B242,B242&amp;""))</f>
        <v/>
      </c>
      <c r="X242" s="14">
        <f>IF(OR(V242=0,B242=""),"",IF(W242=1,0,SUMIFS($Y$5:Y241,$B$5:B241,B242&amp;"",$W$5:W241,W242-1)))</f>
        <v/>
      </c>
      <c r="Y242" s="14">
        <f>IF(V242=0,"",ROW($A242))</f>
        <v/>
      </c>
    </row>
    <row r="243">
      <c r="A243" s="10" t="n"/>
      <c r="B243" s="10" t="n"/>
      <c r="C243" s="10" t="n"/>
      <c r="D243" s="12" t="n"/>
      <c r="E243" s="18" t="n"/>
      <c r="F243" s="12" t="n"/>
      <c r="G243" s="18" t="n"/>
      <c r="H243" s="10" t="n"/>
      <c r="I243" s="10" t="n"/>
      <c r="J243" s="10" t="n"/>
      <c r="K243" s="13" t="n"/>
      <c r="L243" s="13" t="n"/>
      <c r="M243" s="19">
        <f>IF(OR(K243="",L243=""),"",IF(AND(ISNUMBER(K243),ISNUMBER(L243)),L243-K243,"CHYBA"))</f>
        <v/>
      </c>
      <c r="N243" s="10" t="n"/>
      <c r="O243" s="10" t="n"/>
      <c r="P243" s="14">
        <f>IF(M243="","",IF(ISNUMBER(M243),IF(M243&lt;=0,"CHYBA",""),"CHYBA"))</f>
        <v/>
      </c>
      <c r="Q243" s="14">
        <f>IF(OR(V243=0,B243="",K243=""),"",IFERROR(IF(X243=0,IF(AND(COUNTIFS('Vozidlá'!$A$6:$A$6,B243&amp;"",'Vozidlá'!$L$6:$L$6,"&lt;&gt;")=1,ROUND(K243,1)=ROUND(INDEX('Vozidlá'!$L$6:$L$6,MATCH(B243,'Vozidlá'!$A$6:$A$6,0)),1)),"","CHYBA"),IF(AND(INDEX($L$1:$L$1505,X243)&lt;&gt;"",ROUND(K243,1)=ROUND(INDEX($L$1:$L$1505,X243),1)),"","CHYBA")),"CHYBA"))</f>
        <v/>
      </c>
      <c r="R243" s="14">
        <f>IF(V243=0,"",IF(OR(NOT(ISNUMBER(A243)),B243="",C243="",NOT(ISNUMBER(D243)),NOT(ISNUMBER(E243)),NOT(ISNUMBER(F243)),NOT(ISNUMBER(G243)),I243="",J243="",NOT(ISNUMBER(K243)),NOT(ISNUMBER(L243)),AND(N243&lt;&gt;"Podnikateľská",N243&lt;&gt;"Súkromná"),AND(N243="Podnikateľská",H243=""),COUNTIFS('Vodiči'!$C$6:$C$8,C243&amp;"")&lt;&gt;1,COUNTIFS('Vozidlá'!$A$6:$A$6,B243&amp;"",'Vozidlá'!$B$6:$B$6,"&lt;&gt;")&lt;&gt;1,COUNTIFS('Vozidlá'!$A$6:$A$6,B243&amp;"",'Vozidlá'!$C$6:$C$6,"&lt;&gt;")&lt;&gt;1,COUNTIFS('Vozidlá'!$A$6:$A$6,B243&amp;"",'Vozidlá'!$D$6:$D$6,"&lt;&gt;")&lt;&gt;1,COUNTIFS('Vozidlá'!$A$6:$A$6,B243&amp;"",'Vozidlá'!$E$6:$E$6,"&lt;&gt;")&lt;&gt;1,COUNTIFS('Vozidlá'!$A$6:$A$6,B243&amp;"",'Vozidlá'!$K$6:$K$6,"&lt;&gt;")&lt;&gt;1,COUNTIFS('Vozidlá'!$A$6:$A$6,B243&amp;"",'Vozidlá'!$L$6:$L$6,"&lt;&gt;")&lt;&gt;1),"CHYBA",""))</f>
        <v/>
      </c>
      <c r="S243" s="14">
        <f>IF(V243=0,"",IF(N243="Podnikateľská",IF(H243="","",IF(OR(LEN(TRIM(SUBSTITUTE(SUBSTITUTE(H243,".",""),",","")))&lt;12,ISNUMBER(MATCH(TRIM(SUBSTITUTE(SUBSTITUTE(H243,".",""),",","")),'Zoznamy'!$G$2:$G$41,0))),"PREVERIŤ","")),IF(AND(N243="Súkromná",IFERROR(INDEX('Vozidlá'!$O$6:$O$6,MATCH(B243,'Vozidlá'!$A$6:$A$6,0))="áno",FALSE)),"PREVERIŤ","")))</f>
        <v/>
      </c>
      <c r="T243" s="14">
        <f>IF(OR(D243="",E243="",F243="",G243=""),"",IFERROR(IF(OR(F243+G243&lt;D243+E243,D243&lt;DATE(2027,1,1),D243&gt;=DATE(2028,1,1)),"CHYBA",""),"CHYBA"))</f>
        <v/>
      </c>
      <c r="U243" s="14">
        <f>IF(OR(V243=0,A243=""),"",IF(COUNTIFS($A$6:$A$1505,A243&amp;"",$B$6:$B$1505,B243&amp;"")&gt;1,"CHYBA",IF(X243="","",IF(X243=0,"",IFERROR(IF(INDEX($A$1:$A$1505,X243)="","",IF(A243=INDEX($A$1:$A$1505,X243)+1,"","PREVERIŤ")),"PREVERIŤ")))))</f>
        <v/>
      </c>
      <c r="V243" s="14">
        <f>IF(OR(A243&lt;&gt;"",B243&lt;&gt;"",C243&lt;&gt;"",D243&lt;&gt;"",E243&lt;&gt;"",F243&lt;&gt;"",G243&lt;&gt;"",H243&lt;&gt;"",I243&lt;&gt;"",J243&lt;&gt;"",K243&lt;&gt;"",L243&lt;&gt;"",N243&lt;&gt;"",O243&lt;&gt;""),1,0)</f>
        <v/>
      </c>
      <c r="W243" s="14">
        <f>IF(OR(V243=0,B243=""),"",COUNTIFS($B$6:B243,B243&amp;""))</f>
        <v/>
      </c>
      <c r="X243" s="14">
        <f>IF(OR(V243=0,B243=""),"",IF(W243=1,0,SUMIFS($Y$5:Y242,$B$5:B242,B243&amp;"",$W$5:W242,W243-1)))</f>
        <v/>
      </c>
      <c r="Y243" s="14">
        <f>IF(V243=0,"",ROW($A243))</f>
        <v/>
      </c>
    </row>
    <row r="244">
      <c r="A244" s="10" t="n"/>
      <c r="B244" s="10" t="n"/>
      <c r="C244" s="10" t="n"/>
      <c r="D244" s="12" t="n"/>
      <c r="E244" s="18" t="n"/>
      <c r="F244" s="12" t="n"/>
      <c r="G244" s="18" t="n"/>
      <c r="H244" s="10" t="n"/>
      <c r="I244" s="10" t="n"/>
      <c r="J244" s="10" t="n"/>
      <c r="K244" s="13" t="n"/>
      <c r="L244" s="13" t="n"/>
      <c r="M244" s="19">
        <f>IF(OR(K244="",L244=""),"",IF(AND(ISNUMBER(K244),ISNUMBER(L244)),L244-K244,"CHYBA"))</f>
        <v/>
      </c>
      <c r="N244" s="10" t="n"/>
      <c r="O244" s="10" t="n"/>
      <c r="P244" s="14">
        <f>IF(M244="","",IF(ISNUMBER(M244),IF(M244&lt;=0,"CHYBA",""),"CHYBA"))</f>
        <v/>
      </c>
      <c r="Q244" s="14">
        <f>IF(OR(V244=0,B244="",K244=""),"",IFERROR(IF(X244=0,IF(AND(COUNTIFS('Vozidlá'!$A$6:$A$6,B244&amp;"",'Vozidlá'!$L$6:$L$6,"&lt;&gt;")=1,ROUND(K244,1)=ROUND(INDEX('Vozidlá'!$L$6:$L$6,MATCH(B244,'Vozidlá'!$A$6:$A$6,0)),1)),"","CHYBA"),IF(AND(INDEX($L$1:$L$1505,X244)&lt;&gt;"",ROUND(K244,1)=ROUND(INDEX($L$1:$L$1505,X244),1)),"","CHYBA")),"CHYBA"))</f>
        <v/>
      </c>
      <c r="R244" s="14">
        <f>IF(V244=0,"",IF(OR(NOT(ISNUMBER(A244)),B244="",C244="",NOT(ISNUMBER(D244)),NOT(ISNUMBER(E244)),NOT(ISNUMBER(F244)),NOT(ISNUMBER(G244)),I244="",J244="",NOT(ISNUMBER(K244)),NOT(ISNUMBER(L244)),AND(N244&lt;&gt;"Podnikateľská",N244&lt;&gt;"Súkromná"),AND(N244="Podnikateľská",H244=""),COUNTIFS('Vodiči'!$C$6:$C$8,C244&amp;"")&lt;&gt;1,COUNTIFS('Vozidlá'!$A$6:$A$6,B244&amp;"",'Vozidlá'!$B$6:$B$6,"&lt;&gt;")&lt;&gt;1,COUNTIFS('Vozidlá'!$A$6:$A$6,B244&amp;"",'Vozidlá'!$C$6:$C$6,"&lt;&gt;")&lt;&gt;1,COUNTIFS('Vozidlá'!$A$6:$A$6,B244&amp;"",'Vozidlá'!$D$6:$D$6,"&lt;&gt;")&lt;&gt;1,COUNTIFS('Vozidlá'!$A$6:$A$6,B244&amp;"",'Vozidlá'!$E$6:$E$6,"&lt;&gt;")&lt;&gt;1,COUNTIFS('Vozidlá'!$A$6:$A$6,B244&amp;"",'Vozidlá'!$K$6:$K$6,"&lt;&gt;")&lt;&gt;1,COUNTIFS('Vozidlá'!$A$6:$A$6,B244&amp;"",'Vozidlá'!$L$6:$L$6,"&lt;&gt;")&lt;&gt;1),"CHYBA",""))</f>
        <v/>
      </c>
      <c r="S244" s="14">
        <f>IF(V244=0,"",IF(N244="Podnikateľská",IF(H244="","",IF(OR(LEN(TRIM(SUBSTITUTE(SUBSTITUTE(H244,".",""),",","")))&lt;12,ISNUMBER(MATCH(TRIM(SUBSTITUTE(SUBSTITUTE(H244,".",""),",","")),'Zoznamy'!$G$2:$G$41,0))),"PREVERIŤ","")),IF(AND(N244="Súkromná",IFERROR(INDEX('Vozidlá'!$O$6:$O$6,MATCH(B244,'Vozidlá'!$A$6:$A$6,0))="áno",FALSE)),"PREVERIŤ","")))</f>
        <v/>
      </c>
      <c r="T244" s="14">
        <f>IF(OR(D244="",E244="",F244="",G244=""),"",IFERROR(IF(OR(F244+G244&lt;D244+E244,D244&lt;DATE(2027,1,1),D244&gt;=DATE(2028,1,1)),"CHYBA",""),"CHYBA"))</f>
        <v/>
      </c>
      <c r="U244" s="14">
        <f>IF(OR(V244=0,A244=""),"",IF(COUNTIFS($A$6:$A$1505,A244&amp;"",$B$6:$B$1505,B244&amp;"")&gt;1,"CHYBA",IF(X244="","",IF(X244=0,"",IFERROR(IF(INDEX($A$1:$A$1505,X244)="","",IF(A244=INDEX($A$1:$A$1505,X244)+1,"","PREVERIŤ")),"PREVERIŤ")))))</f>
        <v/>
      </c>
      <c r="V244" s="14">
        <f>IF(OR(A244&lt;&gt;"",B244&lt;&gt;"",C244&lt;&gt;"",D244&lt;&gt;"",E244&lt;&gt;"",F244&lt;&gt;"",G244&lt;&gt;"",H244&lt;&gt;"",I244&lt;&gt;"",J244&lt;&gt;"",K244&lt;&gt;"",L244&lt;&gt;"",N244&lt;&gt;"",O244&lt;&gt;""),1,0)</f>
        <v/>
      </c>
      <c r="W244" s="14">
        <f>IF(OR(V244=0,B244=""),"",COUNTIFS($B$6:B244,B244&amp;""))</f>
        <v/>
      </c>
      <c r="X244" s="14">
        <f>IF(OR(V244=0,B244=""),"",IF(W244=1,0,SUMIFS($Y$5:Y243,$B$5:B243,B244&amp;"",$W$5:W243,W244-1)))</f>
        <v/>
      </c>
      <c r="Y244" s="14">
        <f>IF(V244=0,"",ROW($A244))</f>
        <v/>
      </c>
    </row>
    <row r="245">
      <c r="A245" s="10" t="n"/>
      <c r="B245" s="10" t="n"/>
      <c r="C245" s="10" t="n"/>
      <c r="D245" s="12" t="n"/>
      <c r="E245" s="18" t="n"/>
      <c r="F245" s="12" t="n"/>
      <c r="G245" s="18" t="n"/>
      <c r="H245" s="10" t="n"/>
      <c r="I245" s="10" t="n"/>
      <c r="J245" s="10" t="n"/>
      <c r="K245" s="13" t="n"/>
      <c r="L245" s="13" t="n"/>
      <c r="M245" s="19">
        <f>IF(OR(K245="",L245=""),"",IF(AND(ISNUMBER(K245),ISNUMBER(L245)),L245-K245,"CHYBA"))</f>
        <v/>
      </c>
      <c r="N245" s="10" t="n"/>
      <c r="O245" s="10" t="n"/>
      <c r="P245" s="14">
        <f>IF(M245="","",IF(ISNUMBER(M245),IF(M245&lt;=0,"CHYBA",""),"CHYBA"))</f>
        <v/>
      </c>
      <c r="Q245" s="14">
        <f>IF(OR(V245=0,B245="",K245=""),"",IFERROR(IF(X245=0,IF(AND(COUNTIFS('Vozidlá'!$A$6:$A$6,B245&amp;"",'Vozidlá'!$L$6:$L$6,"&lt;&gt;")=1,ROUND(K245,1)=ROUND(INDEX('Vozidlá'!$L$6:$L$6,MATCH(B245,'Vozidlá'!$A$6:$A$6,0)),1)),"","CHYBA"),IF(AND(INDEX($L$1:$L$1505,X245)&lt;&gt;"",ROUND(K245,1)=ROUND(INDEX($L$1:$L$1505,X245),1)),"","CHYBA")),"CHYBA"))</f>
        <v/>
      </c>
      <c r="R245" s="14">
        <f>IF(V245=0,"",IF(OR(NOT(ISNUMBER(A245)),B245="",C245="",NOT(ISNUMBER(D245)),NOT(ISNUMBER(E245)),NOT(ISNUMBER(F245)),NOT(ISNUMBER(G245)),I245="",J245="",NOT(ISNUMBER(K245)),NOT(ISNUMBER(L245)),AND(N245&lt;&gt;"Podnikateľská",N245&lt;&gt;"Súkromná"),AND(N245="Podnikateľská",H245=""),COUNTIFS('Vodiči'!$C$6:$C$8,C245&amp;"")&lt;&gt;1,COUNTIFS('Vozidlá'!$A$6:$A$6,B245&amp;"",'Vozidlá'!$B$6:$B$6,"&lt;&gt;")&lt;&gt;1,COUNTIFS('Vozidlá'!$A$6:$A$6,B245&amp;"",'Vozidlá'!$C$6:$C$6,"&lt;&gt;")&lt;&gt;1,COUNTIFS('Vozidlá'!$A$6:$A$6,B245&amp;"",'Vozidlá'!$D$6:$D$6,"&lt;&gt;")&lt;&gt;1,COUNTIFS('Vozidlá'!$A$6:$A$6,B245&amp;"",'Vozidlá'!$E$6:$E$6,"&lt;&gt;")&lt;&gt;1,COUNTIFS('Vozidlá'!$A$6:$A$6,B245&amp;"",'Vozidlá'!$K$6:$K$6,"&lt;&gt;")&lt;&gt;1,COUNTIFS('Vozidlá'!$A$6:$A$6,B245&amp;"",'Vozidlá'!$L$6:$L$6,"&lt;&gt;")&lt;&gt;1),"CHYBA",""))</f>
        <v/>
      </c>
      <c r="S245" s="14">
        <f>IF(V245=0,"",IF(N245="Podnikateľská",IF(H245="","",IF(OR(LEN(TRIM(SUBSTITUTE(SUBSTITUTE(H245,".",""),",","")))&lt;12,ISNUMBER(MATCH(TRIM(SUBSTITUTE(SUBSTITUTE(H245,".",""),",","")),'Zoznamy'!$G$2:$G$41,0))),"PREVERIŤ","")),IF(AND(N245="Súkromná",IFERROR(INDEX('Vozidlá'!$O$6:$O$6,MATCH(B245,'Vozidlá'!$A$6:$A$6,0))="áno",FALSE)),"PREVERIŤ","")))</f>
        <v/>
      </c>
      <c r="T245" s="14">
        <f>IF(OR(D245="",E245="",F245="",G245=""),"",IFERROR(IF(OR(F245+G245&lt;D245+E245,D245&lt;DATE(2027,1,1),D245&gt;=DATE(2028,1,1)),"CHYBA",""),"CHYBA"))</f>
        <v/>
      </c>
      <c r="U245" s="14">
        <f>IF(OR(V245=0,A245=""),"",IF(COUNTIFS($A$6:$A$1505,A245&amp;"",$B$6:$B$1505,B245&amp;"")&gt;1,"CHYBA",IF(X245="","",IF(X245=0,"",IFERROR(IF(INDEX($A$1:$A$1505,X245)="","",IF(A245=INDEX($A$1:$A$1505,X245)+1,"","PREVERIŤ")),"PREVERIŤ")))))</f>
        <v/>
      </c>
      <c r="V245" s="14">
        <f>IF(OR(A245&lt;&gt;"",B245&lt;&gt;"",C245&lt;&gt;"",D245&lt;&gt;"",E245&lt;&gt;"",F245&lt;&gt;"",G245&lt;&gt;"",H245&lt;&gt;"",I245&lt;&gt;"",J245&lt;&gt;"",K245&lt;&gt;"",L245&lt;&gt;"",N245&lt;&gt;"",O245&lt;&gt;""),1,0)</f>
        <v/>
      </c>
      <c r="W245" s="14">
        <f>IF(OR(V245=0,B245=""),"",COUNTIFS($B$6:B245,B245&amp;""))</f>
        <v/>
      </c>
      <c r="X245" s="14">
        <f>IF(OR(V245=0,B245=""),"",IF(W245=1,0,SUMIFS($Y$5:Y244,$B$5:B244,B245&amp;"",$W$5:W244,W245-1)))</f>
        <v/>
      </c>
      <c r="Y245" s="14">
        <f>IF(V245=0,"",ROW($A245))</f>
        <v/>
      </c>
    </row>
    <row r="246">
      <c r="A246" s="10" t="n"/>
      <c r="B246" s="10" t="n"/>
      <c r="C246" s="10" t="n"/>
      <c r="D246" s="12" t="n"/>
      <c r="E246" s="18" t="n"/>
      <c r="F246" s="12" t="n"/>
      <c r="G246" s="18" t="n"/>
      <c r="H246" s="10" t="n"/>
      <c r="I246" s="10" t="n"/>
      <c r="J246" s="10" t="n"/>
      <c r="K246" s="13" t="n"/>
      <c r="L246" s="13" t="n"/>
      <c r="M246" s="19">
        <f>IF(OR(K246="",L246=""),"",IF(AND(ISNUMBER(K246),ISNUMBER(L246)),L246-K246,"CHYBA"))</f>
        <v/>
      </c>
      <c r="N246" s="10" t="n"/>
      <c r="O246" s="10" t="n"/>
      <c r="P246" s="14">
        <f>IF(M246="","",IF(ISNUMBER(M246),IF(M246&lt;=0,"CHYBA",""),"CHYBA"))</f>
        <v/>
      </c>
      <c r="Q246" s="14">
        <f>IF(OR(V246=0,B246="",K246=""),"",IFERROR(IF(X246=0,IF(AND(COUNTIFS('Vozidlá'!$A$6:$A$6,B246&amp;"",'Vozidlá'!$L$6:$L$6,"&lt;&gt;")=1,ROUND(K246,1)=ROUND(INDEX('Vozidlá'!$L$6:$L$6,MATCH(B246,'Vozidlá'!$A$6:$A$6,0)),1)),"","CHYBA"),IF(AND(INDEX($L$1:$L$1505,X246)&lt;&gt;"",ROUND(K246,1)=ROUND(INDEX($L$1:$L$1505,X246),1)),"","CHYBA")),"CHYBA"))</f>
        <v/>
      </c>
      <c r="R246" s="14">
        <f>IF(V246=0,"",IF(OR(NOT(ISNUMBER(A246)),B246="",C246="",NOT(ISNUMBER(D246)),NOT(ISNUMBER(E246)),NOT(ISNUMBER(F246)),NOT(ISNUMBER(G246)),I246="",J246="",NOT(ISNUMBER(K246)),NOT(ISNUMBER(L246)),AND(N246&lt;&gt;"Podnikateľská",N246&lt;&gt;"Súkromná"),AND(N246="Podnikateľská",H246=""),COUNTIFS('Vodiči'!$C$6:$C$8,C246&amp;"")&lt;&gt;1,COUNTIFS('Vozidlá'!$A$6:$A$6,B246&amp;"",'Vozidlá'!$B$6:$B$6,"&lt;&gt;")&lt;&gt;1,COUNTIFS('Vozidlá'!$A$6:$A$6,B246&amp;"",'Vozidlá'!$C$6:$C$6,"&lt;&gt;")&lt;&gt;1,COUNTIFS('Vozidlá'!$A$6:$A$6,B246&amp;"",'Vozidlá'!$D$6:$D$6,"&lt;&gt;")&lt;&gt;1,COUNTIFS('Vozidlá'!$A$6:$A$6,B246&amp;"",'Vozidlá'!$E$6:$E$6,"&lt;&gt;")&lt;&gt;1,COUNTIFS('Vozidlá'!$A$6:$A$6,B246&amp;"",'Vozidlá'!$K$6:$K$6,"&lt;&gt;")&lt;&gt;1,COUNTIFS('Vozidlá'!$A$6:$A$6,B246&amp;"",'Vozidlá'!$L$6:$L$6,"&lt;&gt;")&lt;&gt;1),"CHYBA",""))</f>
        <v/>
      </c>
      <c r="S246" s="14">
        <f>IF(V246=0,"",IF(N246="Podnikateľská",IF(H246="","",IF(OR(LEN(TRIM(SUBSTITUTE(SUBSTITUTE(H246,".",""),",","")))&lt;12,ISNUMBER(MATCH(TRIM(SUBSTITUTE(SUBSTITUTE(H246,".",""),",","")),'Zoznamy'!$G$2:$G$41,0))),"PREVERIŤ","")),IF(AND(N246="Súkromná",IFERROR(INDEX('Vozidlá'!$O$6:$O$6,MATCH(B246,'Vozidlá'!$A$6:$A$6,0))="áno",FALSE)),"PREVERIŤ","")))</f>
        <v/>
      </c>
      <c r="T246" s="14">
        <f>IF(OR(D246="",E246="",F246="",G246=""),"",IFERROR(IF(OR(F246+G246&lt;D246+E246,D246&lt;DATE(2027,1,1),D246&gt;=DATE(2028,1,1)),"CHYBA",""),"CHYBA"))</f>
        <v/>
      </c>
      <c r="U246" s="14">
        <f>IF(OR(V246=0,A246=""),"",IF(COUNTIFS($A$6:$A$1505,A246&amp;"",$B$6:$B$1505,B246&amp;"")&gt;1,"CHYBA",IF(X246="","",IF(X246=0,"",IFERROR(IF(INDEX($A$1:$A$1505,X246)="","",IF(A246=INDEX($A$1:$A$1505,X246)+1,"","PREVERIŤ")),"PREVERIŤ")))))</f>
        <v/>
      </c>
      <c r="V246" s="14">
        <f>IF(OR(A246&lt;&gt;"",B246&lt;&gt;"",C246&lt;&gt;"",D246&lt;&gt;"",E246&lt;&gt;"",F246&lt;&gt;"",G246&lt;&gt;"",H246&lt;&gt;"",I246&lt;&gt;"",J246&lt;&gt;"",K246&lt;&gt;"",L246&lt;&gt;"",N246&lt;&gt;"",O246&lt;&gt;""),1,0)</f>
        <v/>
      </c>
      <c r="W246" s="14">
        <f>IF(OR(V246=0,B246=""),"",COUNTIFS($B$6:B246,B246&amp;""))</f>
        <v/>
      </c>
      <c r="X246" s="14">
        <f>IF(OR(V246=0,B246=""),"",IF(W246=1,0,SUMIFS($Y$5:Y245,$B$5:B245,B246&amp;"",$W$5:W245,W246-1)))</f>
        <v/>
      </c>
      <c r="Y246" s="14">
        <f>IF(V246=0,"",ROW($A246))</f>
        <v/>
      </c>
    </row>
    <row r="247">
      <c r="A247" s="10" t="n"/>
      <c r="B247" s="10" t="n"/>
      <c r="C247" s="10" t="n"/>
      <c r="D247" s="12" t="n"/>
      <c r="E247" s="18" t="n"/>
      <c r="F247" s="12" t="n"/>
      <c r="G247" s="18" t="n"/>
      <c r="H247" s="10" t="n"/>
      <c r="I247" s="10" t="n"/>
      <c r="J247" s="10" t="n"/>
      <c r="K247" s="13" t="n"/>
      <c r="L247" s="13" t="n"/>
      <c r="M247" s="19">
        <f>IF(OR(K247="",L247=""),"",IF(AND(ISNUMBER(K247),ISNUMBER(L247)),L247-K247,"CHYBA"))</f>
        <v/>
      </c>
      <c r="N247" s="10" t="n"/>
      <c r="O247" s="10" t="n"/>
      <c r="P247" s="14">
        <f>IF(M247="","",IF(ISNUMBER(M247),IF(M247&lt;=0,"CHYBA",""),"CHYBA"))</f>
        <v/>
      </c>
      <c r="Q247" s="14">
        <f>IF(OR(V247=0,B247="",K247=""),"",IFERROR(IF(X247=0,IF(AND(COUNTIFS('Vozidlá'!$A$6:$A$6,B247&amp;"",'Vozidlá'!$L$6:$L$6,"&lt;&gt;")=1,ROUND(K247,1)=ROUND(INDEX('Vozidlá'!$L$6:$L$6,MATCH(B247,'Vozidlá'!$A$6:$A$6,0)),1)),"","CHYBA"),IF(AND(INDEX($L$1:$L$1505,X247)&lt;&gt;"",ROUND(K247,1)=ROUND(INDEX($L$1:$L$1505,X247),1)),"","CHYBA")),"CHYBA"))</f>
        <v/>
      </c>
      <c r="R247" s="14">
        <f>IF(V247=0,"",IF(OR(NOT(ISNUMBER(A247)),B247="",C247="",NOT(ISNUMBER(D247)),NOT(ISNUMBER(E247)),NOT(ISNUMBER(F247)),NOT(ISNUMBER(G247)),I247="",J247="",NOT(ISNUMBER(K247)),NOT(ISNUMBER(L247)),AND(N247&lt;&gt;"Podnikateľská",N247&lt;&gt;"Súkromná"),AND(N247="Podnikateľská",H247=""),COUNTIFS('Vodiči'!$C$6:$C$8,C247&amp;"")&lt;&gt;1,COUNTIFS('Vozidlá'!$A$6:$A$6,B247&amp;"",'Vozidlá'!$B$6:$B$6,"&lt;&gt;")&lt;&gt;1,COUNTIFS('Vozidlá'!$A$6:$A$6,B247&amp;"",'Vozidlá'!$C$6:$C$6,"&lt;&gt;")&lt;&gt;1,COUNTIFS('Vozidlá'!$A$6:$A$6,B247&amp;"",'Vozidlá'!$D$6:$D$6,"&lt;&gt;")&lt;&gt;1,COUNTIFS('Vozidlá'!$A$6:$A$6,B247&amp;"",'Vozidlá'!$E$6:$E$6,"&lt;&gt;")&lt;&gt;1,COUNTIFS('Vozidlá'!$A$6:$A$6,B247&amp;"",'Vozidlá'!$K$6:$K$6,"&lt;&gt;")&lt;&gt;1,COUNTIFS('Vozidlá'!$A$6:$A$6,B247&amp;"",'Vozidlá'!$L$6:$L$6,"&lt;&gt;")&lt;&gt;1),"CHYBA",""))</f>
        <v/>
      </c>
      <c r="S247" s="14">
        <f>IF(V247=0,"",IF(N247="Podnikateľská",IF(H247="","",IF(OR(LEN(TRIM(SUBSTITUTE(SUBSTITUTE(H247,".",""),",","")))&lt;12,ISNUMBER(MATCH(TRIM(SUBSTITUTE(SUBSTITUTE(H247,".",""),",","")),'Zoznamy'!$G$2:$G$41,0))),"PREVERIŤ","")),IF(AND(N247="Súkromná",IFERROR(INDEX('Vozidlá'!$O$6:$O$6,MATCH(B247,'Vozidlá'!$A$6:$A$6,0))="áno",FALSE)),"PREVERIŤ","")))</f>
        <v/>
      </c>
      <c r="T247" s="14">
        <f>IF(OR(D247="",E247="",F247="",G247=""),"",IFERROR(IF(OR(F247+G247&lt;D247+E247,D247&lt;DATE(2027,1,1),D247&gt;=DATE(2028,1,1)),"CHYBA",""),"CHYBA"))</f>
        <v/>
      </c>
      <c r="U247" s="14">
        <f>IF(OR(V247=0,A247=""),"",IF(COUNTIFS($A$6:$A$1505,A247&amp;"",$B$6:$B$1505,B247&amp;"")&gt;1,"CHYBA",IF(X247="","",IF(X247=0,"",IFERROR(IF(INDEX($A$1:$A$1505,X247)="","",IF(A247=INDEX($A$1:$A$1505,X247)+1,"","PREVERIŤ")),"PREVERIŤ")))))</f>
        <v/>
      </c>
      <c r="V247" s="14">
        <f>IF(OR(A247&lt;&gt;"",B247&lt;&gt;"",C247&lt;&gt;"",D247&lt;&gt;"",E247&lt;&gt;"",F247&lt;&gt;"",G247&lt;&gt;"",H247&lt;&gt;"",I247&lt;&gt;"",J247&lt;&gt;"",K247&lt;&gt;"",L247&lt;&gt;"",N247&lt;&gt;"",O247&lt;&gt;""),1,0)</f>
        <v/>
      </c>
      <c r="W247" s="14">
        <f>IF(OR(V247=0,B247=""),"",COUNTIFS($B$6:B247,B247&amp;""))</f>
        <v/>
      </c>
      <c r="X247" s="14">
        <f>IF(OR(V247=0,B247=""),"",IF(W247=1,0,SUMIFS($Y$5:Y246,$B$5:B246,B247&amp;"",$W$5:W246,W247-1)))</f>
        <v/>
      </c>
      <c r="Y247" s="14">
        <f>IF(V247=0,"",ROW($A247))</f>
        <v/>
      </c>
    </row>
    <row r="248">
      <c r="A248" s="10" t="n"/>
      <c r="B248" s="10" t="n"/>
      <c r="C248" s="10" t="n"/>
      <c r="D248" s="12" t="n"/>
      <c r="E248" s="18" t="n"/>
      <c r="F248" s="12" t="n"/>
      <c r="G248" s="18" t="n"/>
      <c r="H248" s="10" t="n"/>
      <c r="I248" s="10" t="n"/>
      <c r="J248" s="10" t="n"/>
      <c r="K248" s="13" t="n"/>
      <c r="L248" s="13" t="n"/>
      <c r="M248" s="19">
        <f>IF(OR(K248="",L248=""),"",IF(AND(ISNUMBER(K248),ISNUMBER(L248)),L248-K248,"CHYBA"))</f>
        <v/>
      </c>
      <c r="N248" s="10" t="n"/>
      <c r="O248" s="10" t="n"/>
      <c r="P248" s="14">
        <f>IF(M248="","",IF(ISNUMBER(M248),IF(M248&lt;=0,"CHYBA",""),"CHYBA"))</f>
        <v/>
      </c>
      <c r="Q248" s="14">
        <f>IF(OR(V248=0,B248="",K248=""),"",IFERROR(IF(X248=0,IF(AND(COUNTIFS('Vozidlá'!$A$6:$A$6,B248&amp;"",'Vozidlá'!$L$6:$L$6,"&lt;&gt;")=1,ROUND(K248,1)=ROUND(INDEX('Vozidlá'!$L$6:$L$6,MATCH(B248,'Vozidlá'!$A$6:$A$6,0)),1)),"","CHYBA"),IF(AND(INDEX($L$1:$L$1505,X248)&lt;&gt;"",ROUND(K248,1)=ROUND(INDEX($L$1:$L$1505,X248),1)),"","CHYBA")),"CHYBA"))</f>
        <v/>
      </c>
      <c r="R248" s="14">
        <f>IF(V248=0,"",IF(OR(NOT(ISNUMBER(A248)),B248="",C248="",NOT(ISNUMBER(D248)),NOT(ISNUMBER(E248)),NOT(ISNUMBER(F248)),NOT(ISNUMBER(G248)),I248="",J248="",NOT(ISNUMBER(K248)),NOT(ISNUMBER(L248)),AND(N248&lt;&gt;"Podnikateľská",N248&lt;&gt;"Súkromná"),AND(N248="Podnikateľská",H248=""),COUNTIFS('Vodiči'!$C$6:$C$8,C248&amp;"")&lt;&gt;1,COUNTIFS('Vozidlá'!$A$6:$A$6,B248&amp;"",'Vozidlá'!$B$6:$B$6,"&lt;&gt;")&lt;&gt;1,COUNTIFS('Vozidlá'!$A$6:$A$6,B248&amp;"",'Vozidlá'!$C$6:$C$6,"&lt;&gt;")&lt;&gt;1,COUNTIFS('Vozidlá'!$A$6:$A$6,B248&amp;"",'Vozidlá'!$D$6:$D$6,"&lt;&gt;")&lt;&gt;1,COUNTIFS('Vozidlá'!$A$6:$A$6,B248&amp;"",'Vozidlá'!$E$6:$E$6,"&lt;&gt;")&lt;&gt;1,COUNTIFS('Vozidlá'!$A$6:$A$6,B248&amp;"",'Vozidlá'!$K$6:$K$6,"&lt;&gt;")&lt;&gt;1,COUNTIFS('Vozidlá'!$A$6:$A$6,B248&amp;"",'Vozidlá'!$L$6:$L$6,"&lt;&gt;")&lt;&gt;1),"CHYBA",""))</f>
        <v/>
      </c>
      <c r="S248" s="14">
        <f>IF(V248=0,"",IF(N248="Podnikateľská",IF(H248="","",IF(OR(LEN(TRIM(SUBSTITUTE(SUBSTITUTE(H248,".",""),",","")))&lt;12,ISNUMBER(MATCH(TRIM(SUBSTITUTE(SUBSTITUTE(H248,".",""),",","")),'Zoznamy'!$G$2:$G$41,0))),"PREVERIŤ","")),IF(AND(N248="Súkromná",IFERROR(INDEX('Vozidlá'!$O$6:$O$6,MATCH(B248,'Vozidlá'!$A$6:$A$6,0))="áno",FALSE)),"PREVERIŤ","")))</f>
        <v/>
      </c>
      <c r="T248" s="14">
        <f>IF(OR(D248="",E248="",F248="",G248=""),"",IFERROR(IF(OR(F248+G248&lt;D248+E248,D248&lt;DATE(2027,1,1),D248&gt;=DATE(2028,1,1)),"CHYBA",""),"CHYBA"))</f>
        <v/>
      </c>
      <c r="U248" s="14">
        <f>IF(OR(V248=0,A248=""),"",IF(COUNTIFS($A$6:$A$1505,A248&amp;"",$B$6:$B$1505,B248&amp;"")&gt;1,"CHYBA",IF(X248="","",IF(X248=0,"",IFERROR(IF(INDEX($A$1:$A$1505,X248)="","",IF(A248=INDEX($A$1:$A$1505,X248)+1,"","PREVERIŤ")),"PREVERIŤ")))))</f>
        <v/>
      </c>
      <c r="V248" s="14">
        <f>IF(OR(A248&lt;&gt;"",B248&lt;&gt;"",C248&lt;&gt;"",D248&lt;&gt;"",E248&lt;&gt;"",F248&lt;&gt;"",G248&lt;&gt;"",H248&lt;&gt;"",I248&lt;&gt;"",J248&lt;&gt;"",K248&lt;&gt;"",L248&lt;&gt;"",N248&lt;&gt;"",O248&lt;&gt;""),1,0)</f>
        <v/>
      </c>
      <c r="W248" s="14">
        <f>IF(OR(V248=0,B248=""),"",COUNTIFS($B$6:B248,B248&amp;""))</f>
        <v/>
      </c>
      <c r="X248" s="14">
        <f>IF(OR(V248=0,B248=""),"",IF(W248=1,0,SUMIFS($Y$5:Y247,$B$5:B247,B248&amp;"",$W$5:W247,W248-1)))</f>
        <v/>
      </c>
      <c r="Y248" s="14">
        <f>IF(V248=0,"",ROW($A248))</f>
        <v/>
      </c>
    </row>
    <row r="249">
      <c r="A249" s="10" t="n"/>
      <c r="B249" s="10" t="n"/>
      <c r="C249" s="10" t="n"/>
      <c r="D249" s="12" t="n"/>
      <c r="E249" s="18" t="n"/>
      <c r="F249" s="12" t="n"/>
      <c r="G249" s="18" t="n"/>
      <c r="H249" s="10" t="n"/>
      <c r="I249" s="10" t="n"/>
      <c r="J249" s="10" t="n"/>
      <c r="K249" s="13" t="n"/>
      <c r="L249" s="13" t="n"/>
      <c r="M249" s="19">
        <f>IF(OR(K249="",L249=""),"",IF(AND(ISNUMBER(K249),ISNUMBER(L249)),L249-K249,"CHYBA"))</f>
        <v/>
      </c>
      <c r="N249" s="10" t="n"/>
      <c r="O249" s="10" t="n"/>
      <c r="P249" s="14">
        <f>IF(M249="","",IF(ISNUMBER(M249),IF(M249&lt;=0,"CHYBA",""),"CHYBA"))</f>
        <v/>
      </c>
      <c r="Q249" s="14">
        <f>IF(OR(V249=0,B249="",K249=""),"",IFERROR(IF(X249=0,IF(AND(COUNTIFS('Vozidlá'!$A$6:$A$6,B249&amp;"",'Vozidlá'!$L$6:$L$6,"&lt;&gt;")=1,ROUND(K249,1)=ROUND(INDEX('Vozidlá'!$L$6:$L$6,MATCH(B249,'Vozidlá'!$A$6:$A$6,0)),1)),"","CHYBA"),IF(AND(INDEX($L$1:$L$1505,X249)&lt;&gt;"",ROUND(K249,1)=ROUND(INDEX($L$1:$L$1505,X249),1)),"","CHYBA")),"CHYBA"))</f>
        <v/>
      </c>
      <c r="R249" s="14">
        <f>IF(V249=0,"",IF(OR(NOT(ISNUMBER(A249)),B249="",C249="",NOT(ISNUMBER(D249)),NOT(ISNUMBER(E249)),NOT(ISNUMBER(F249)),NOT(ISNUMBER(G249)),I249="",J249="",NOT(ISNUMBER(K249)),NOT(ISNUMBER(L249)),AND(N249&lt;&gt;"Podnikateľská",N249&lt;&gt;"Súkromná"),AND(N249="Podnikateľská",H249=""),COUNTIFS('Vodiči'!$C$6:$C$8,C249&amp;"")&lt;&gt;1,COUNTIFS('Vozidlá'!$A$6:$A$6,B249&amp;"",'Vozidlá'!$B$6:$B$6,"&lt;&gt;")&lt;&gt;1,COUNTIFS('Vozidlá'!$A$6:$A$6,B249&amp;"",'Vozidlá'!$C$6:$C$6,"&lt;&gt;")&lt;&gt;1,COUNTIFS('Vozidlá'!$A$6:$A$6,B249&amp;"",'Vozidlá'!$D$6:$D$6,"&lt;&gt;")&lt;&gt;1,COUNTIFS('Vozidlá'!$A$6:$A$6,B249&amp;"",'Vozidlá'!$E$6:$E$6,"&lt;&gt;")&lt;&gt;1,COUNTIFS('Vozidlá'!$A$6:$A$6,B249&amp;"",'Vozidlá'!$K$6:$K$6,"&lt;&gt;")&lt;&gt;1,COUNTIFS('Vozidlá'!$A$6:$A$6,B249&amp;"",'Vozidlá'!$L$6:$L$6,"&lt;&gt;")&lt;&gt;1),"CHYBA",""))</f>
        <v/>
      </c>
      <c r="S249" s="14">
        <f>IF(V249=0,"",IF(N249="Podnikateľská",IF(H249="","",IF(OR(LEN(TRIM(SUBSTITUTE(SUBSTITUTE(H249,".",""),",","")))&lt;12,ISNUMBER(MATCH(TRIM(SUBSTITUTE(SUBSTITUTE(H249,".",""),",","")),'Zoznamy'!$G$2:$G$41,0))),"PREVERIŤ","")),IF(AND(N249="Súkromná",IFERROR(INDEX('Vozidlá'!$O$6:$O$6,MATCH(B249,'Vozidlá'!$A$6:$A$6,0))="áno",FALSE)),"PREVERIŤ","")))</f>
        <v/>
      </c>
      <c r="T249" s="14">
        <f>IF(OR(D249="",E249="",F249="",G249=""),"",IFERROR(IF(OR(F249+G249&lt;D249+E249,D249&lt;DATE(2027,1,1),D249&gt;=DATE(2028,1,1)),"CHYBA",""),"CHYBA"))</f>
        <v/>
      </c>
      <c r="U249" s="14">
        <f>IF(OR(V249=0,A249=""),"",IF(COUNTIFS($A$6:$A$1505,A249&amp;"",$B$6:$B$1505,B249&amp;"")&gt;1,"CHYBA",IF(X249="","",IF(X249=0,"",IFERROR(IF(INDEX($A$1:$A$1505,X249)="","",IF(A249=INDEX($A$1:$A$1505,X249)+1,"","PREVERIŤ")),"PREVERIŤ")))))</f>
        <v/>
      </c>
      <c r="V249" s="14">
        <f>IF(OR(A249&lt;&gt;"",B249&lt;&gt;"",C249&lt;&gt;"",D249&lt;&gt;"",E249&lt;&gt;"",F249&lt;&gt;"",G249&lt;&gt;"",H249&lt;&gt;"",I249&lt;&gt;"",J249&lt;&gt;"",K249&lt;&gt;"",L249&lt;&gt;"",N249&lt;&gt;"",O249&lt;&gt;""),1,0)</f>
        <v/>
      </c>
      <c r="W249" s="14">
        <f>IF(OR(V249=0,B249=""),"",COUNTIFS($B$6:B249,B249&amp;""))</f>
        <v/>
      </c>
      <c r="X249" s="14">
        <f>IF(OR(V249=0,B249=""),"",IF(W249=1,0,SUMIFS($Y$5:Y248,$B$5:B248,B249&amp;"",$W$5:W248,W249-1)))</f>
        <v/>
      </c>
      <c r="Y249" s="14">
        <f>IF(V249=0,"",ROW($A249))</f>
        <v/>
      </c>
    </row>
    <row r="250">
      <c r="A250" s="10" t="n"/>
      <c r="B250" s="10" t="n"/>
      <c r="C250" s="10" t="n"/>
      <c r="D250" s="12" t="n"/>
      <c r="E250" s="18" t="n"/>
      <c r="F250" s="12" t="n"/>
      <c r="G250" s="18" t="n"/>
      <c r="H250" s="10" t="n"/>
      <c r="I250" s="10" t="n"/>
      <c r="J250" s="10" t="n"/>
      <c r="K250" s="13" t="n"/>
      <c r="L250" s="13" t="n"/>
      <c r="M250" s="19">
        <f>IF(OR(K250="",L250=""),"",IF(AND(ISNUMBER(K250),ISNUMBER(L250)),L250-K250,"CHYBA"))</f>
        <v/>
      </c>
      <c r="N250" s="10" t="n"/>
      <c r="O250" s="10" t="n"/>
      <c r="P250" s="14">
        <f>IF(M250="","",IF(ISNUMBER(M250),IF(M250&lt;=0,"CHYBA",""),"CHYBA"))</f>
        <v/>
      </c>
      <c r="Q250" s="14">
        <f>IF(OR(V250=0,B250="",K250=""),"",IFERROR(IF(X250=0,IF(AND(COUNTIFS('Vozidlá'!$A$6:$A$6,B250&amp;"",'Vozidlá'!$L$6:$L$6,"&lt;&gt;")=1,ROUND(K250,1)=ROUND(INDEX('Vozidlá'!$L$6:$L$6,MATCH(B250,'Vozidlá'!$A$6:$A$6,0)),1)),"","CHYBA"),IF(AND(INDEX($L$1:$L$1505,X250)&lt;&gt;"",ROUND(K250,1)=ROUND(INDEX($L$1:$L$1505,X250),1)),"","CHYBA")),"CHYBA"))</f>
        <v/>
      </c>
      <c r="R250" s="14">
        <f>IF(V250=0,"",IF(OR(NOT(ISNUMBER(A250)),B250="",C250="",NOT(ISNUMBER(D250)),NOT(ISNUMBER(E250)),NOT(ISNUMBER(F250)),NOT(ISNUMBER(G250)),I250="",J250="",NOT(ISNUMBER(K250)),NOT(ISNUMBER(L250)),AND(N250&lt;&gt;"Podnikateľská",N250&lt;&gt;"Súkromná"),AND(N250="Podnikateľská",H250=""),COUNTIFS('Vodiči'!$C$6:$C$8,C250&amp;"")&lt;&gt;1,COUNTIFS('Vozidlá'!$A$6:$A$6,B250&amp;"",'Vozidlá'!$B$6:$B$6,"&lt;&gt;")&lt;&gt;1,COUNTIFS('Vozidlá'!$A$6:$A$6,B250&amp;"",'Vozidlá'!$C$6:$C$6,"&lt;&gt;")&lt;&gt;1,COUNTIFS('Vozidlá'!$A$6:$A$6,B250&amp;"",'Vozidlá'!$D$6:$D$6,"&lt;&gt;")&lt;&gt;1,COUNTIFS('Vozidlá'!$A$6:$A$6,B250&amp;"",'Vozidlá'!$E$6:$E$6,"&lt;&gt;")&lt;&gt;1,COUNTIFS('Vozidlá'!$A$6:$A$6,B250&amp;"",'Vozidlá'!$K$6:$K$6,"&lt;&gt;")&lt;&gt;1,COUNTIFS('Vozidlá'!$A$6:$A$6,B250&amp;"",'Vozidlá'!$L$6:$L$6,"&lt;&gt;")&lt;&gt;1),"CHYBA",""))</f>
        <v/>
      </c>
      <c r="S250" s="14">
        <f>IF(V250=0,"",IF(N250="Podnikateľská",IF(H250="","",IF(OR(LEN(TRIM(SUBSTITUTE(SUBSTITUTE(H250,".",""),",","")))&lt;12,ISNUMBER(MATCH(TRIM(SUBSTITUTE(SUBSTITUTE(H250,".",""),",","")),'Zoznamy'!$G$2:$G$41,0))),"PREVERIŤ","")),IF(AND(N250="Súkromná",IFERROR(INDEX('Vozidlá'!$O$6:$O$6,MATCH(B250,'Vozidlá'!$A$6:$A$6,0))="áno",FALSE)),"PREVERIŤ","")))</f>
        <v/>
      </c>
      <c r="T250" s="14">
        <f>IF(OR(D250="",E250="",F250="",G250=""),"",IFERROR(IF(OR(F250+G250&lt;D250+E250,D250&lt;DATE(2027,1,1),D250&gt;=DATE(2028,1,1)),"CHYBA",""),"CHYBA"))</f>
        <v/>
      </c>
      <c r="U250" s="14">
        <f>IF(OR(V250=0,A250=""),"",IF(COUNTIFS($A$6:$A$1505,A250&amp;"",$B$6:$B$1505,B250&amp;"")&gt;1,"CHYBA",IF(X250="","",IF(X250=0,"",IFERROR(IF(INDEX($A$1:$A$1505,X250)="","",IF(A250=INDEX($A$1:$A$1505,X250)+1,"","PREVERIŤ")),"PREVERIŤ")))))</f>
        <v/>
      </c>
      <c r="V250" s="14">
        <f>IF(OR(A250&lt;&gt;"",B250&lt;&gt;"",C250&lt;&gt;"",D250&lt;&gt;"",E250&lt;&gt;"",F250&lt;&gt;"",G250&lt;&gt;"",H250&lt;&gt;"",I250&lt;&gt;"",J250&lt;&gt;"",K250&lt;&gt;"",L250&lt;&gt;"",N250&lt;&gt;"",O250&lt;&gt;""),1,0)</f>
        <v/>
      </c>
      <c r="W250" s="14">
        <f>IF(OR(V250=0,B250=""),"",COUNTIFS($B$6:B250,B250&amp;""))</f>
        <v/>
      </c>
      <c r="X250" s="14">
        <f>IF(OR(V250=0,B250=""),"",IF(W250=1,0,SUMIFS($Y$5:Y249,$B$5:B249,B250&amp;"",$W$5:W249,W250-1)))</f>
        <v/>
      </c>
      <c r="Y250" s="14">
        <f>IF(V250=0,"",ROW($A250))</f>
        <v/>
      </c>
    </row>
    <row r="251">
      <c r="A251" s="10" t="n"/>
      <c r="B251" s="10" t="n"/>
      <c r="C251" s="10" t="n"/>
      <c r="D251" s="12" t="n"/>
      <c r="E251" s="18" t="n"/>
      <c r="F251" s="12" t="n"/>
      <c r="G251" s="18" t="n"/>
      <c r="H251" s="10" t="n"/>
      <c r="I251" s="10" t="n"/>
      <c r="J251" s="10" t="n"/>
      <c r="K251" s="13" t="n"/>
      <c r="L251" s="13" t="n"/>
      <c r="M251" s="19">
        <f>IF(OR(K251="",L251=""),"",IF(AND(ISNUMBER(K251),ISNUMBER(L251)),L251-K251,"CHYBA"))</f>
        <v/>
      </c>
      <c r="N251" s="10" t="n"/>
      <c r="O251" s="10" t="n"/>
      <c r="P251" s="14">
        <f>IF(M251="","",IF(ISNUMBER(M251),IF(M251&lt;=0,"CHYBA",""),"CHYBA"))</f>
        <v/>
      </c>
      <c r="Q251" s="14">
        <f>IF(OR(V251=0,B251="",K251=""),"",IFERROR(IF(X251=0,IF(AND(COUNTIFS('Vozidlá'!$A$6:$A$6,B251&amp;"",'Vozidlá'!$L$6:$L$6,"&lt;&gt;")=1,ROUND(K251,1)=ROUND(INDEX('Vozidlá'!$L$6:$L$6,MATCH(B251,'Vozidlá'!$A$6:$A$6,0)),1)),"","CHYBA"),IF(AND(INDEX($L$1:$L$1505,X251)&lt;&gt;"",ROUND(K251,1)=ROUND(INDEX($L$1:$L$1505,X251),1)),"","CHYBA")),"CHYBA"))</f>
        <v/>
      </c>
      <c r="R251" s="14">
        <f>IF(V251=0,"",IF(OR(NOT(ISNUMBER(A251)),B251="",C251="",NOT(ISNUMBER(D251)),NOT(ISNUMBER(E251)),NOT(ISNUMBER(F251)),NOT(ISNUMBER(G251)),I251="",J251="",NOT(ISNUMBER(K251)),NOT(ISNUMBER(L251)),AND(N251&lt;&gt;"Podnikateľská",N251&lt;&gt;"Súkromná"),AND(N251="Podnikateľská",H251=""),COUNTIFS('Vodiči'!$C$6:$C$8,C251&amp;"")&lt;&gt;1,COUNTIFS('Vozidlá'!$A$6:$A$6,B251&amp;"",'Vozidlá'!$B$6:$B$6,"&lt;&gt;")&lt;&gt;1,COUNTIFS('Vozidlá'!$A$6:$A$6,B251&amp;"",'Vozidlá'!$C$6:$C$6,"&lt;&gt;")&lt;&gt;1,COUNTIFS('Vozidlá'!$A$6:$A$6,B251&amp;"",'Vozidlá'!$D$6:$D$6,"&lt;&gt;")&lt;&gt;1,COUNTIFS('Vozidlá'!$A$6:$A$6,B251&amp;"",'Vozidlá'!$E$6:$E$6,"&lt;&gt;")&lt;&gt;1,COUNTIFS('Vozidlá'!$A$6:$A$6,B251&amp;"",'Vozidlá'!$K$6:$K$6,"&lt;&gt;")&lt;&gt;1,COUNTIFS('Vozidlá'!$A$6:$A$6,B251&amp;"",'Vozidlá'!$L$6:$L$6,"&lt;&gt;")&lt;&gt;1),"CHYBA",""))</f>
        <v/>
      </c>
      <c r="S251" s="14">
        <f>IF(V251=0,"",IF(N251="Podnikateľská",IF(H251="","",IF(OR(LEN(TRIM(SUBSTITUTE(SUBSTITUTE(H251,".",""),",","")))&lt;12,ISNUMBER(MATCH(TRIM(SUBSTITUTE(SUBSTITUTE(H251,".",""),",","")),'Zoznamy'!$G$2:$G$41,0))),"PREVERIŤ","")),IF(AND(N251="Súkromná",IFERROR(INDEX('Vozidlá'!$O$6:$O$6,MATCH(B251,'Vozidlá'!$A$6:$A$6,0))="áno",FALSE)),"PREVERIŤ","")))</f>
        <v/>
      </c>
      <c r="T251" s="14">
        <f>IF(OR(D251="",E251="",F251="",G251=""),"",IFERROR(IF(OR(F251+G251&lt;D251+E251,D251&lt;DATE(2027,1,1),D251&gt;=DATE(2028,1,1)),"CHYBA",""),"CHYBA"))</f>
        <v/>
      </c>
      <c r="U251" s="14">
        <f>IF(OR(V251=0,A251=""),"",IF(COUNTIFS($A$6:$A$1505,A251&amp;"",$B$6:$B$1505,B251&amp;"")&gt;1,"CHYBA",IF(X251="","",IF(X251=0,"",IFERROR(IF(INDEX($A$1:$A$1505,X251)="","",IF(A251=INDEX($A$1:$A$1505,X251)+1,"","PREVERIŤ")),"PREVERIŤ")))))</f>
        <v/>
      </c>
      <c r="V251" s="14">
        <f>IF(OR(A251&lt;&gt;"",B251&lt;&gt;"",C251&lt;&gt;"",D251&lt;&gt;"",E251&lt;&gt;"",F251&lt;&gt;"",G251&lt;&gt;"",H251&lt;&gt;"",I251&lt;&gt;"",J251&lt;&gt;"",K251&lt;&gt;"",L251&lt;&gt;"",N251&lt;&gt;"",O251&lt;&gt;""),1,0)</f>
        <v/>
      </c>
      <c r="W251" s="14">
        <f>IF(OR(V251=0,B251=""),"",COUNTIFS($B$6:B251,B251&amp;""))</f>
        <v/>
      </c>
      <c r="X251" s="14">
        <f>IF(OR(V251=0,B251=""),"",IF(W251=1,0,SUMIFS($Y$5:Y250,$B$5:B250,B251&amp;"",$W$5:W250,W251-1)))</f>
        <v/>
      </c>
      <c r="Y251" s="14">
        <f>IF(V251=0,"",ROW($A251))</f>
        <v/>
      </c>
    </row>
    <row r="252">
      <c r="A252" s="10" t="n"/>
      <c r="B252" s="10" t="n"/>
      <c r="C252" s="10" t="n"/>
      <c r="D252" s="12" t="n"/>
      <c r="E252" s="18" t="n"/>
      <c r="F252" s="12" t="n"/>
      <c r="G252" s="18" t="n"/>
      <c r="H252" s="10" t="n"/>
      <c r="I252" s="10" t="n"/>
      <c r="J252" s="10" t="n"/>
      <c r="K252" s="13" t="n"/>
      <c r="L252" s="13" t="n"/>
      <c r="M252" s="19">
        <f>IF(OR(K252="",L252=""),"",IF(AND(ISNUMBER(K252),ISNUMBER(L252)),L252-K252,"CHYBA"))</f>
        <v/>
      </c>
      <c r="N252" s="10" t="n"/>
      <c r="O252" s="10" t="n"/>
      <c r="P252" s="14">
        <f>IF(M252="","",IF(ISNUMBER(M252),IF(M252&lt;=0,"CHYBA",""),"CHYBA"))</f>
        <v/>
      </c>
      <c r="Q252" s="14">
        <f>IF(OR(V252=0,B252="",K252=""),"",IFERROR(IF(X252=0,IF(AND(COUNTIFS('Vozidlá'!$A$6:$A$6,B252&amp;"",'Vozidlá'!$L$6:$L$6,"&lt;&gt;")=1,ROUND(K252,1)=ROUND(INDEX('Vozidlá'!$L$6:$L$6,MATCH(B252,'Vozidlá'!$A$6:$A$6,0)),1)),"","CHYBA"),IF(AND(INDEX($L$1:$L$1505,X252)&lt;&gt;"",ROUND(K252,1)=ROUND(INDEX($L$1:$L$1505,X252),1)),"","CHYBA")),"CHYBA"))</f>
        <v/>
      </c>
      <c r="R252" s="14">
        <f>IF(V252=0,"",IF(OR(NOT(ISNUMBER(A252)),B252="",C252="",NOT(ISNUMBER(D252)),NOT(ISNUMBER(E252)),NOT(ISNUMBER(F252)),NOT(ISNUMBER(G252)),I252="",J252="",NOT(ISNUMBER(K252)),NOT(ISNUMBER(L252)),AND(N252&lt;&gt;"Podnikateľská",N252&lt;&gt;"Súkromná"),AND(N252="Podnikateľská",H252=""),COUNTIFS('Vodiči'!$C$6:$C$8,C252&amp;"")&lt;&gt;1,COUNTIFS('Vozidlá'!$A$6:$A$6,B252&amp;"",'Vozidlá'!$B$6:$B$6,"&lt;&gt;")&lt;&gt;1,COUNTIFS('Vozidlá'!$A$6:$A$6,B252&amp;"",'Vozidlá'!$C$6:$C$6,"&lt;&gt;")&lt;&gt;1,COUNTIFS('Vozidlá'!$A$6:$A$6,B252&amp;"",'Vozidlá'!$D$6:$D$6,"&lt;&gt;")&lt;&gt;1,COUNTIFS('Vozidlá'!$A$6:$A$6,B252&amp;"",'Vozidlá'!$E$6:$E$6,"&lt;&gt;")&lt;&gt;1,COUNTIFS('Vozidlá'!$A$6:$A$6,B252&amp;"",'Vozidlá'!$K$6:$K$6,"&lt;&gt;")&lt;&gt;1,COUNTIFS('Vozidlá'!$A$6:$A$6,B252&amp;"",'Vozidlá'!$L$6:$L$6,"&lt;&gt;")&lt;&gt;1),"CHYBA",""))</f>
        <v/>
      </c>
      <c r="S252" s="14">
        <f>IF(V252=0,"",IF(N252="Podnikateľská",IF(H252="","",IF(OR(LEN(TRIM(SUBSTITUTE(SUBSTITUTE(H252,".",""),",","")))&lt;12,ISNUMBER(MATCH(TRIM(SUBSTITUTE(SUBSTITUTE(H252,".",""),",","")),'Zoznamy'!$G$2:$G$41,0))),"PREVERIŤ","")),IF(AND(N252="Súkromná",IFERROR(INDEX('Vozidlá'!$O$6:$O$6,MATCH(B252,'Vozidlá'!$A$6:$A$6,0))="áno",FALSE)),"PREVERIŤ","")))</f>
        <v/>
      </c>
      <c r="T252" s="14">
        <f>IF(OR(D252="",E252="",F252="",G252=""),"",IFERROR(IF(OR(F252+G252&lt;D252+E252,D252&lt;DATE(2027,1,1),D252&gt;=DATE(2028,1,1)),"CHYBA",""),"CHYBA"))</f>
        <v/>
      </c>
      <c r="U252" s="14">
        <f>IF(OR(V252=0,A252=""),"",IF(COUNTIFS($A$6:$A$1505,A252&amp;"",$B$6:$B$1505,B252&amp;"")&gt;1,"CHYBA",IF(X252="","",IF(X252=0,"",IFERROR(IF(INDEX($A$1:$A$1505,X252)="","",IF(A252=INDEX($A$1:$A$1505,X252)+1,"","PREVERIŤ")),"PREVERIŤ")))))</f>
        <v/>
      </c>
      <c r="V252" s="14">
        <f>IF(OR(A252&lt;&gt;"",B252&lt;&gt;"",C252&lt;&gt;"",D252&lt;&gt;"",E252&lt;&gt;"",F252&lt;&gt;"",G252&lt;&gt;"",H252&lt;&gt;"",I252&lt;&gt;"",J252&lt;&gt;"",K252&lt;&gt;"",L252&lt;&gt;"",N252&lt;&gt;"",O252&lt;&gt;""),1,0)</f>
        <v/>
      </c>
      <c r="W252" s="14">
        <f>IF(OR(V252=0,B252=""),"",COUNTIFS($B$6:B252,B252&amp;""))</f>
        <v/>
      </c>
      <c r="X252" s="14">
        <f>IF(OR(V252=0,B252=""),"",IF(W252=1,0,SUMIFS($Y$5:Y251,$B$5:B251,B252&amp;"",$W$5:W251,W252-1)))</f>
        <v/>
      </c>
      <c r="Y252" s="14">
        <f>IF(V252=0,"",ROW($A252))</f>
        <v/>
      </c>
    </row>
    <row r="253">
      <c r="A253" s="10" t="n"/>
      <c r="B253" s="10" t="n"/>
      <c r="C253" s="10" t="n"/>
      <c r="D253" s="12" t="n"/>
      <c r="E253" s="18" t="n"/>
      <c r="F253" s="12" t="n"/>
      <c r="G253" s="18" t="n"/>
      <c r="H253" s="10" t="n"/>
      <c r="I253" s="10" t="n"/>
      <c r="J253" s="10" t="n"/>
      <c r="K253" s="13" t="n"/>
      <c r="L253" s="13" t="n"/>
      <c r="M253" s="19">
        <f>IF(OR(K253="",L253=""),"",IF(AND(ISNUMBER(K253),ISNUMBER(L253)),L253-K253,"CHYBA"))</f>
        <v/>
      </c>
      <c r="N253" s="10" t="n"/>
      <c r="O253" s="10" t="n"/>
      <c r="P253" s="14">
        <f>IF(M253="","",IF(ISNUMBER(M253),IF(M253&lt;=0,"CHYBA",""),"CHYBA"))</f>
        <v/>
      </c>
      <c r="Q253" s="14">
        <f>IF(OR(V253=0,B253="",K253=""),"",IFERROR(IF(X253=0,IF(AND(COUNTIFS('Vozidlá'!$A$6:$A$6,B253&amp;"",'Vozidlá'!$L$6:$L$6,"&lt;&gt;")=1,ROUND(K253,1)=ROUND(INDEX('Vozidlá'!$L$6:$L$6,MATCH(B253,'Vozidlá'!$A$6:$A$6,0)),1)),"","CHYBA"),IF(AND(INDEX($L$1:$L$1505,X253)&lt;&gt;"",ROUND(K253,1)=ROUND(INDEX($L$1:$L$1505,X253),1)),"","CHYBA")),"CHYBA"))</f>
        <v/>
      </c>
      <c r="R253" s="14">
        <f>IF(V253=0,"",IF(OR(NOT(ISNUMBER(A253)),B253="",C253="",NOT(ISNUMBER(D253)),NOT(ISNUMBER(E253)),NOT(ISNUMBER(F253)),NOT(ISNUMBER(G253)),I253="",J253="",NOT(ISNUMBER(K253)),NOT(ISNUMBER(L253)),AND(N253&lt;&gt;"Podnikateľská",N253&lt;&gt;"Súkromná"),AND(N253="Podnikateľská",H253=""),COUNTIFS('Vodiči'!$C$6:$C$8,C253&amp;"")&lt;&gt;1,COUNTIFS('Vozidlá'!$A$6:$A$6,B253&amp;"",'Vozidlá'!$B$6:$B$6,"&lt;&gt;")&lt;&gt;1,COUNTIFS('Vozidlá'!$A$6:$A$6,B253&amp;"",'Vozidlá'!$C$6:$C$6,"&lt;&gt;")&lt;&gt;1,COUNTIFS('Vozidlá'!$A$6:$A$6,B253&amp;"",'Vozidlá'!$D$6:$D$6,"&lt;&gt;")&lt;&gt;1,COUNTIFS('Vozidlá'!$A$6:$A$6,B253&amp;"",'Vozidlá'!$E$6:$E$6,"&lt;&gt;")&lt;&gt;1,COUNTIFS('Vozidlá'!$A$6:$A$6,B253&amp;"",'Vozidlá'!$K$6:$K$6,"&lt;&gt;")&lt;&gt;1,COUNTIFS('Vozidlá'!$A$6:$A$6,B253&amp;"",'Vozidlá'!$L$6:$L$6,"&lt;&gt;")&lt;&gt;1),"CHYBA",""))</f>
        <v/>
      </c>
      <c r="S253" s="14">
        <f>IF(V253=0,"",IF(N253="Podnikateľská",IF(H253="","",IF(OR(LEN(TRIM(SUBSTITUTE(SUBSTITUTE(H253,".",""),",","")))&lt;12,ISNUMBER(MATCH(TRIM(SUBSTITUTE(SUBSTITUTE(H253,".",""),",","")),'Zoznamy'!$G$2:$G$41,0))),"PREVERIŤ","")),IF(AND(N253="Súkromná",IFERROR(INDEX('Vozidlá'!$O$6:$O$6,MATCH(B253,'Vozidlá'!$A$6:$A$6,0))="áno",FALSE)),"PREVERIŤ","")))</f>
        <v/>
      </c>
      <c r="T253" s="14">
        <f>IF(OR(D253="",E253="",F253="",G253=""),"",IFERROR(IF(OR(F253+G253&lt;D253+E253,D253&lt;DATE(2027,1,1),D253&gt;=DATE(2028,1,1)),"CHYBA",""),"CHYBA"))</f>
        <v/>
      </c>
      <c r="U253" s="14">
        <f>IF(OR(V253=0,A253=""),"",IF(COUNTIFS($A$6:$A$1505,A253&amp;"",$B$6:$B$1505,B253&amp;"")&gt;1,"CHYBA",IF(X253="","",IF(X253=0,"",IFERROR(IF(INDEX($A$1:$A$1505,X253)="","",IF(A253=INDEX($A$1:$A$1505,X253)+1,"","PREVERIŤ")),"PREVERIŤ")))))</f>
        <v/>
      </c>
      <c r="V253" s="14">
        <f>IF(OR(A253&lt;&gt;"",B253&lt;&gt;"",C253&lt;&gt;"",D253&lt;&gt;"",E253&lt;&gt;"",F253&lt;&gt;"",G253&lt;&gt;"",H253&lt;&gt;"",I253&lt;&gt;"",J253&lt;&gt;"",K253&lt;&gt;"",L253&lt;&gt;"",N253&lt;&gt;"",O253&lt;&gt;""),1,0)</f>
        <v/>
      </c>
      <c r="W253" s="14">
        <f>IF(OR(V253=0,B253=""),"",COUNTIFS($B$6:B253,B253&amp;""))</f>
        <v/>
      </c>
      <c r="X253" s="14">
        <f>IF(OR(V253=0,B253=""),"",IF(W253=1,0,SUMIFS($Y$5:Y252,$B$5:B252,B253&amp;"",$W$5:W252,W253-1)))</f>
        <v/>
      </c>
      <c r="Y253" s="14">
        <f>IF(V253=0,"",ROW($A253))</f>
        <v/>
      </c>
    </row>
    <row r="254">
      <c r="A254" s="10" t="n"/>
      <c r="B254" s="10" t="n"/>
      <c r="C254" s="10" t="n"/>
      <c r="D254" s="12" t="n"/>
      <c r="E254" s="18" t="n"/>
      <c r="F254" s="12" t="n"/>
      <c r="G254" s="18" t="n"/>
      <c r="H254" s="10" t="n"/>
      <c r="I254" s="10" t="n"/>
      <c r="J254" s="10" t="n"/>
      <c r="K254" s="13" t="n"/>
      <c r="L254" s="13" t="n"/>
      <c r="M254" s="19">
        <f>IF(OR(K254="",L254=""),"",IF(AND(ISNUMBER(K254),ISNUMBER(L254)),L254-K254,"CHYBA"))</f>
        <v/>
      </c>
      <c r="N254" s="10" t="n"/>
      <c r="O254" s="10" t="n"/>
      <c r="P254" s="14">
        <f>IF(M254="","",IF(ISNUMBER(M254),IF(M254&lt;=0,"CHYBA",""),"CHYBA"))</f>
        <v/>
      </c>
      <c r="Q254" s="14">
        <f>IF(OR(V254=0,B254="",K254=""),"",IFERROR(IF(X254=0,IF(AND(COUNTIFS('Vozidlá'!$A$6:$A$6,B254&amp;"",'Vozidlá'!$L$6:$L$6,"&lt;&gt;")=1,ROUND(K254,1)=ROUND(INDEX('Vozidlá'!$L$6:$L$6,MATCH(B254,'Vozidlá'!$A$6:$A$6,0)),1)),"","CHYBA"),IF(AND(INDEX($L$1:$L$1505,X254)&lt;&gt;"",ROUND(K254,1)=ROUND(INDEX($L$1:$L$1505,X254),1)),"","CHYBA")),"CHYBA"))</f>
        <v/>
      </c>
      <c r="R254" s="14">
        <f>IF(V254=0,"",IF(OR(NOT(ISNUMBER(A254)),B254="",C254="",NOT(ISNUMBER(D254)),NOT(ISNUMBER(E254)),NOT(ISNUMBER(F254)),NOT(ISNUMBER(G254)),I254="",J254="",NOT(ISNUMBER(K254)),NOT(ISNUMBER(L254)),AND(N254&lt;&gt;"Podnikateľská",N254&lt;&gt;"Súkromná"),AND(N254="Podnikateľská",H254=""),COUNTIFS('Vodiči'!$C$6:$C$8,C254&amp;"")&lt;&gt;1,COUNTIFS('Vozidlá'!$A$6:$A$6,B254&amp;"",'Vozidlá'!$B$6:$B$6,"&lt;&gt;")&lt;&gt;1,COUNTIFS('Vozidlá'!$A$6:$A$6,B254&amp;"",'Vozidlá'!$C$6:$C$6,"&lt;&gt;")&lt;&gt;1,COUNTIFS('Vozidlá'!$A$6:$A$6,B254&amp;"",'Vozidlá'!$D$6:$D$6,"&lt;&gt;")&lt;&gt;1,COUNTIFS('Vozidlá'!$A$6:$A$6,B254&amp;"",'Vozidlá'!$E$6:$E$6,"&lt;&gt;")&lt;&gt;1,COUNTIFS('Vozidlá'!$A$6:$A$6,B254&amp;"",'Vozidlá'!$K$6:$K$6,"&lt;&gt;")&lt;&gt;1,COUNTIFS('Vozidlá'!$A$6:$A$6,B254&amp;"",'Vozidlá'!$L$6:$L$6,"&lt;&gt;")&lt;&gt;1),"CHYBA",""))</f>
        <v/>
      </c>
      <c r="S254" s="14">
        <f>IF(V254=0,"",IF(N254="Podnikateľská",IF(H254="","",IF(OR(LEN(TRIM(SUBSTITUTE(SUBSTITUTE(H254,".",""),",","")))&lt;12,ISNUMBER(MATCH(TRIM(SUBSTITUTE(SUBSTITUTE(H254,".",""),",","")),'Zoznamy'!$G$2:$G$41,0))),"PREVERIŤ","")),IF(AND(N254="Súkromná",IFERROR(INDEX('Vozidlá'!$O$6:$O$6,MATCH(B254,'Vozidlá'!$A$6:$A$6,0))="áno",FALSE)),"PREVERIŤ","")))</f>
        <v/>
      </c>
      <c r="T254" s="14">
        <f>IF(OR(D254="",E254="",F254="",G254=""),"",IFERROR(IF(OR(F254+G254&lt;D254+E254,D254&lt;DATE(2027,1,1),D254&gt;=DATE(2028,1,1)),"CHYBA",""),"CHYBA"))</f>
        <v/>
      </c>
      <c r="U254" s="14">
        <f>IF(OR(V254=0,A254=""),"",IF(COUNTIFS($A$6:$A$1505,A254&amp;"",$B$6:$B$1505,B254&amp;"")&gt;1,"CHYBA",IF(X254="","",IF(X254=0,"",IFERROR(IF(INDEX($A$1:$A$1505,X254)="","",IF(A254=INDEX($A$1:$A$1505,X254)+1,"","PREVERIŤ")),"PREVERIŤ")))))</f>
        <v/>
      </c>
      <c r="V254" s="14">
        <f>IF(OR(A254&lt;&gt;"",B254&lt;&gt;"",C254&lt;&gt;"",D254&lt;&gt;"",E254&lt;&gt;"",F254&lt;&gt;"",G254&lt;&gt;"",H254&lt;&gt;"",I254&lt;&gt;"",J254&lt;&gt;"",K254&lt;&gt;"",L254&lt;&gt;"",N254&lt;&gt;"",O254&lt;&gt;""),1,0)</f>
        <v/>
      </c>
      <c r="W254" s="14">
        <f>IF(OR(V254=0,B254=""),"",COUNTIFS($B$6:B254,B254&amp;""))</f>
        <v/>
      </c>
      <c r="X254" s="14">
        <f>IF(OR(V254=0,B254=""),"",IF(W254=1,0,SUMIFS($Y$5:Y253,$B$5:B253,B254&amp;"",$W$5:W253,W254-1)))</f>
        <v/>
      </c>
      <c r="Y254" s="14">
        <f>IF(V254=0,"",ROW($A254))</f>
        <v/>
      </c>
    </row>
    <row r="255">
      <c r="A255" s="10" t="n"/>
      <c r="B255" s="10" t="n"/>
      <c r="C255" s="10" t="n"/>
      <c r="D255" s="12" t="n"/>
      <c r="E255" s="18" t="n"/>
      <c r="F255" s="12" t="n"/>
      <c r="G255" s="18" t="n"/>
      <c r="H255" s="10" t="n"/>
      <c r="I255" s="10" t="n"/>
      <c r="J255" s="10" t="n"/>
      <c r="K255" s="13" t="n"/>
      <c r="L255" s="13" t="n"/>
      <c r="M255" s="19">
        <f>IF(OR(K255="",L255=""),"",IF(AND(ISNUMBER(K255),ISNUMBER(L255)),L255-K255,"CHYBA"))</f>
        <v/>
      </c>
      <c r="N255" s="10" t="n"/>
      <c r="O255" s="10" t="n"/>
      <c r="P255" s="14">
        <f>IF(M255="","",IF(ISNUMBER(M255),IF(M255&lt;=0,"CHYBA",""),"CHYBA"))</f>
        <v/>
      </c>
      <c r="Q255" s="14">
        <f>IF(OR(V255=0,B255="",K255=""),"",IFERROR(IF(X255=0,IF(AND(COUNTIFS('Vozidlá'!$A$6:$A$6,B255&amp;"",'Vozidlá'!$L$6:$L$6,"&lt;&gt;")=1,ROUND(K255,1)=ROUND(INDEX('Vozidlá'!$L$6:$L$6,MATCH(B255,'Vozidlá'!$A$6:$A$6,0)),1)),"","CHYBA"),IF(AND(INDEX($L$1:$L$1505,X255)&lt;&gt;"",ROUND(K255,1)=ROUND(INDEX($L$1:$L$1505,X255),1)),"","CHYBA")),"CHYBA"))</f>
        <v/>
      </c>
      <c r="R255" s="14">
        <f>IF(V255=0,"",IF(OR(NOT(ISNUMBER(A255)),B255="",C255="",NOT(ISNUMBER(D255)),NOT(ISNUMBER(E255)),NOT(ISNUMBER(F255)),NOT(ISNUMBER(G255)),I255="",J255="",NOT(ISNUMBER(K255)),NOT(ISNUMBER(L255)),AND(N255&lt;&gt;"Podnikateľská",N255&lt;&gt;"Súkromná"),AND(N255="Podnikateľská",H255=""),COUNTIFS('Vodiči'!$C$6:$C$8,C255&amp;"")&lt;&gt;1,COUNTIFS('Vozidlá'!$A$6:$A$6,B255&amp;"",'Vozidlá'!$B$6:$B$6,"&lt;&gt;")&lt;&gt;1,COUNTIFS('Vozidlá'!$A$6:$A$6,B255&amp;"",'Vozidlá'!$C$6:$C$6,"&lt;&gt;")&lt;&gt;1,COUNTIFS('Vozidlá'!$A$6:$A$6,B255&amp;"",'Vozidlá'!$D$6:$D$6,"&lt;&gt;")&lt;&gt;1,COUNTIFS('Vozidlá'!$A$6:$A$6,B255&amp;"",'Vozidlá'!$E$6:$E$6,"&lt;&gt;")&lt;&gt;1,COUNTIFS('Vozidlá'!$A$6:$A$6,B255&amp;"",'Vozidlá'!$K$6:$K$6,"&lt;&gt;")&lt;&gt;1,COUNTIFS('Vozidlá'!$A$6:$A$6,B255&amp;"",'Vozidlá'!$L$6:$L$6,"&lt;&gt;")&lt;&gt;1),"CHYBA",""))</f>
        <v/>
      </c>
      <c r="S255" s="14">
        <f>IF(V255=0,"",IF(N255="Podnikateľská",IF(H255="","",IF(OR(LEN(TRIM(SUBSTITUTE(SUBSTITUTE(H255,".",""),",","")))&lt;12,ISNUMBER(MATCH(TRIM(SUBSTITUTE(SUBSTITUTE(H255,".",""),",","")),'Zoznamy'!$G$2:$G$41,0))),"PREVERIŤ","")),IF(AND(N255="Súkromná",IFERROR(INDEX('Vozidlá'!$O$6:$O$6,MATCH(B255,'Vozidlá'!$A$6:$A$6,0))="áno",FALSE)),"PREVERIŤ","")))</f>
        <v/>
      </c>
      <c r="T255" s="14">
        <f>IF(OR(D255="",E255="",F255="",G255=""),"",IFERROR(IF(OR(F255+G255&lt;D255+E255,D255&lt;DATE(2027,1,1),D255&gt;=DATE(2028,1,1)),"CHYBA",""),"CHYBA"))</f>
        <v/>
      </c>
      <c r="U255" s="14">
        <f>IF(OR(V255=0,A255=""),"",IF(COUNTIFS($A$6:$A$1505,A255&amp;"",$B$6:$B$1505,B255&amp;"")&gt;1,"CHYBA",IF(X255="","",IF(X255=0,"",IFERROR(IF(INDEX($A$1:$A$1505,X255)="","",IF(A255=INDEX($A$1:$A$1505,X255)+1,"","PREVERIŤ")),"PREVERIŤ")))))</f>
        <v/>
      </c>
      <c r="V255" s="14">
        <f>IF(OR(A255&lt;&gt;"",B255&lt;&gt;"",C255&lt;&gt;"",D255&lt;&gt;"",E255&lt;&gt;"",F255&lt;&gt;"",G255&lt;&gt;"",H255&lt;&gt;"",I255&lt;&gt;"",J255&lt;&gt;"",K255&lt;&gt;"",L255&lt;&gt;"",N255&lt;&gt;"",O255&lt;&gt;""),1,0)</f>
        <v/>
      </c>
      <c r="W255" s="14">
        <f>IF(OR(V255=0,B255=""),"",COUNTIFS($B$6:B255,B255&amp;""))</f>
        <v/>
      </c>
      <c r="X255" s="14">
        <f>IF(OR(V255=0,B255=""),"",IF(W255=1,0,SUMIFS($Y$5:Y254,$B$5:B254,B255&amp;"",$W$5:W254,W255-1)))</f>
        <v/>
      </c>
      <c r="Y255" s="14">
        <f>IF(V255=0,"",ROW($A255))</f>
        <v/>
      </c>
    </row>
    <row r="256">
      <c r="A256" s="10" t="n"/>
      <c r="B256" s="10" t="n"/>
      <c r="C256" s="10" t="n"/>
      <c r="D256" s="12" t="n"/>
      <c r="E256" s="18" t="n"/>
      <c r="F256" s="12" t="n"/>
      <c r="G256" s="18" t="n"/>
      <c r="H256" s="10" t="n"/>
      <c r="I256" s="10" t="n"/>
      <c r="J256" s="10" t="n"/>
      <c r="K256" s="13" t="n"/>
      <c r="L256" s="13" t="n"/>
      <c r="M256" s="19">
        <f>IF(OR(K256="",L256=""),"",IF(AND(ISNUMBER(K256),ISNUMBER(L256)),L256-K256,"CHYBA"))</f>
        <v/>
      </c>
      <c r="N256" s="10" t="n"/>
      <c r="O256" s="10" t="n"/>
      <c r="P256" s="14">
        <f>IF(M256="","",IF(ISNUMBER(M256),IF(M256&lt;=0,"CHYBA",""),"CHYBA"))</f>
        <v/>
      </c>
      <c r="Q256" s="14">
        <f>IF(OR(V256=0,B256="",K256=""),"",IFERROR(IF(X256=0,IF(AND(COUNTIFS('Vozidlá'!$A$6:$A$6,B256&amp;"",'Vozidlá'!$L$6:$L$6,"&lt;&gt;")=1,ROUND(K256,1)=ROUND(INDEX('Vozidlá'!$L$6:$L$6,MATCH(B256,'Vozidlá'!$A$6:$A$6,0)),1)),"","CHYBA"),IF(AND(INDEX($L$1:$L$1505,X256)&lt;&gt;"",ROUND(K256,1)=ROUND(INDEX($L$1:$L$1505,X256),1)),"","CHYBA")),"CHYBA"))</f>
        <v/>
      </c>
      <c r="R256" s="14">
        <f>IF(V256=0,"",IF(OR(NOT(ISNUMBER(A256)),B256="",C256="",NOT(ISNUMBER(D256)),NOT(ISNUMBER(E256)),NOT(ISNUMBER(F256)),NOT(ISNUMBER(G256)),I256="",J256="",NOT(ISNUMBER(K256)),NOT(ISNUMBER(L256)),AND(N256&lt;&gt;"Podnikateľská",N256&lt;&gt;"Súkromná"),AND(N256="Podnikateľská",H256=""),COUNTIFS('Vodiči'!$C$6:$C$8,C256&amp;"")&lt;&gt;1,COUNTIFS('Vozidlá'!$A$6:$A$6,B256&amp;"",'Vozidlá'!$B$6:$B$6,"&lt;&gt;")&lt;&gt;1,COUNTIFS('Vozidlá'!$A$6:$A$6,B256&amp;"",'Vozidlá'!$C$6:$C$6,"&lt;&gt;")&lt;&gt;1,COUNTIFS('Vozidlá'!$A$6:$A$6,B256&amp;"",'Vozidlá'!$D$6:$D$6,"&lt;&gt;")&lt;&gt;1,COUNTIFS('Vozidlá'!$A$6:$A$6,B256&amp;"",'Vozidlá'!$E$6:$E$6,"&lt;&gt;")&lt;&gt;1,COUNTIFS('Vozidlá'!$A$6:$A$6,B256&amp;"",'Vozidlá'!$K$6:$K$6,"&lt;&gt;")&lt;&gt;1,COUNTIFS('Vozidlá'!$A$6:$A$6,B256&amp;"",'Vozidlá'!$L$6:$L$6,"&lt;&gt;")&lt;&gt;1),"CHYBA",""))</f>
        <v/>
      </c>
      <c r="S256" s="14">
        <f>IF(V256=0,"",IF(N256="Podnikateľská",IF(H256="","",IF(OR(LEN(TRIM(SUBSTITUTE(SUBSTITUTE(H256,".",""),",","")))&lt;12,ISNUMBER(MATCH(TRIM(SUBSTITUTE(SUBSTITUTE(H256,".",""),",","")),'Zoznamy'!$G$2:$G$41,0))),"PREVERIŤ","")),IF(AND(N256="Súkromná",IFERROR(INDEX('Vozidlá'!$O$6:$O$6,MATCH(B256,'Vozidlá'!$A$6:$A$6,0))="áno",FALSE)),"PREVERIŤ","")))</f>
        <v/>
      </c>
      <c r="T256" s="14">
        <f>IF(OR(D256="",E256="",F256="",G256=""),"",IFERROR(IF(OR(F256+G256&lt;D256+E256,D256&lt;DATE(2027,1,1),D256&gt;=DATE(2028,1,1)),"CHYBA",""),"CHYBA"))</f>
        <v/>
      </c>
      <c r="U256" s="14">
        <f>IF(OR(V256=0,A256=""),"",IF(COUNTIFS($A$6:$A$1505,A256&amp;"",$B$6:$B$1505,B256&amp;"")&gt;1,"CHYBA",IF(X256="","",IF(X256=0,"",IFERROR(IF(INDEX($A$1:$A$1505,X256)="","",IF(A256=INDEX($A$1:$A$1505,X256)+1,"","PREVERIŤ")),"PREVERIŤ")))))</f>
        <v/>
      </c>
      <c r="V256" s="14">
        <f>IF(OR(A256&lt;&gt;"",B256&lt;&gt;"",C256&lt;&gt;"",D256&lt;&gt;"",E256&lt;&gt;"",F256&lt;&gt;"",G256&lt;&gt;"",H256&lt;&gt;"",I256&lt;&gt;"",J256&lt;&gt;"",K256&lt;&gt;"",L256&lt;&gt;"",N256&lt;&gt;"",O256&lt;&gt;""),1,0)</f>
        <v/>
      </c>
      <c r="W256" s="14">
        <f>IF(OR(V256=0,B256=""),"",COUNTIFS($B$6:B256,B256&amp;""))</f>
        <v/>
      </c>
      <c r="X256" s="14">
        <f>IF(OR(V256=0,B256=""),"",IF(W256=1,0,SUMIFS($Y$5:Y255,$B$5:B255,B256&amp;"",$W$5:W255,W256-1)))</f>
        <v/>
      </c>
      <c r="Y256" s="14">
        <f>IF(V256=0,"",ROW($A256))</f>
        <v/>
      </c>
    </row>
    <row r="257">
      <c r="A257" s="10" t="n"/>
      <c r="B257" s="10" t="n"/>
      <c r="C257" s="10" t="n"/>
      <c r="D257" s="12" t="n"/>
      <c r="E257" s="18" t="n"/>
      <c r="F257" s="12" t="n"/>
      <c r="G257" s="18" t="n"/>
      <c r="H257" s="10" t="n"/>
      <c r="I257" s="10" t="n"/>
      <c r="J257" s="10" t="n"/>
      <c r="K257" s="13" t="n"/>
      <c r="L257" s="13" t="n"/>
      <c r="M257" s="19">
        <f>IF(OR(K257="",L257=""),"",IF(AND(ISNUMBER(K257),ISNUMBER(L257)),L257-K257,"CHYBA"))</f>
        <v/>
      </c>
      <c r="N257" s="10" t="n"/>
      <c r="O257" s="10" t="n"/>
      <c r="P257" s="14">
        <f>IF(M257="","",IF(ISNUMBER(M257),IF(M257&lt;=0,"CHYBA",""),"CHYBA"))</f>
        <v/>
      </c>
      <c r="Q257" s="14">
        <f>IF(OR(V257=0,B257="",K257=""),"",IFERROR(IF(X257=0,IF(AND(COUNTIFS('Vozidlá'!$A$6:$A$6,B257&amp;"",'Vozidlá'!$L$6:$L$6,"&lt;&gt;")=1,ROUND(K257,1)=ROUND(INDEX('Vozidlá'!$L$6:$L$6,MATCH(B257,'Vozidlá'!$A$6:$A$6,0)),1)),"","CHYBA"),IF(AND(INDEX($L$1:$L$1505,X257)&lt;&gt;"",ROUND(K257,1)=ROUND(INDEX($L$1:$L$1505,X257),1)),"","CHYBA")),"CHYBA"))</f>
        <v/>
      </c>
      <c r="R257" s="14">
        <f>IF(V257=0,"",IF(OR(NOT(ISNUMBER(A257)),B257="",C257="",NOT(ISNUMBER(D257)),NOT(ISNUMBER(E257)),NOT(ISNUMBER(F257)),NOT(ISNUMBER(G257)),I257="",J257="",NOT(ISNUMBER(K257)),NOT(ISNUMBER(L257)),AND(N257&lt;&gt;"Podnikateľská",N257&lt;&gt;"Súkromná"),AND(N257="Podnikateľská",H257=""),COUNTIFS('Vodiči'!$C$6:$C$8,C257&amp;"")&lt;&gt;1,COUNTIFS('Vozidlá'!$A$6:$A$6,B257&amp;"",'Vozidlá'!$B$6:$B$6,"&lt;&gt;")&lt;&gt;1,COUNTIFS('Vozidlá'!$A$6:$A$6,B257&amp;"",'Vozidlá'!$C$6:$C$6,"&lt;&gt;")&lt;&gt;1,COUNTIFS('Vozidlá'!$A$6:$A$6,B257&amp;"",'Vozidlá'!$D$6:$D$6,"&lt;&gt;")&lt;&gt;1,COUNTIFS('Vozidlá'!$A$6:$A$6,B257&amp;"",'Vozidlá'!$E$6:$E$6,"&lt;&gt;")&lt;&gt;1,COUNTIFS('Vozidlá'!$A$6:$A$6,B257&amp;"",'Vozidlá'!$K$6:$K$6,"&lt;&gt;")&lt;&gt;1,COUNTIFS('Vozidlá'!$A$6:$A$6,B257&amp;"",'Vozidlá'!$L$6:$L$6,"&lt;&gt;")&lt;&gt;1),"CHYBA",""))</f>
        <v/>
      </c>
      <c r="S257" s="14">
        <f>IF(V257=0,"",IF(N257="Podnikateľská",IF(H257="","",IF(OR(LEN(TRIM(SUBSTITUTE(SUBSTITUTE(H257,".",""),",","")))&lt;12,ISNUMBER(MATCH(TRIM(SUBSTITUTE(SUBSTITUTE(H257,".",""),",","")),'Zoznamy'!$G$2:$G$41,0))),"PREVERIŤ","")),IF(AND(N257="Súkromná",IFERROR(INDEX('Vozidlá'!$O$6:$O$6,MATCH(B257,'Vozidlá'!$A$6:$A$6,0))="áno",FALSE)),"PREVERIŤ","")))</f>
        <v/>
      </c>
      <c r="T257" s="14">
        <f>IF(OR(D257="",E257="",F257="",G257=""),"",IFERROR(IF(OR(F257+G257&lt;D257+E257,D257&lt;DATE(2027,1,1),D257&gt;=DATE(2028,1,1)),"CHYBA",""),"CHYBA"))</f>
        <v/>
      </c>
      <c r="U257" s="14">
        <f>IF(OR(V257=0,A257=""),"",IF(COUNTIFS($A$6:$A$1505,A257&amp;"",$B$6:$B$1505,B257&amp;"")&gt;1,"CHYBA",IF(X257="","",IF(X257=0,"",IFERROR(IF(INDEX($A$1:$A$1505,X257)="","",IF(A257=INDEX($A$1:$A$1505,X257)+1,"","PREVERIŤ")),"PREVERIŤ")))))</f>
        <v/>
      </c>
      <c r="V257" s="14">
        <f>IF(OR(A257&lt;&gt;"",B257&lt;&gt;"",C257&lt;&gt;"",D257&lt;&gt;"",E257&lt;&gt;"",F257&lt;&gt;"",G257&lt;&gt;"",H257&lt;&gt;"",I257&lt;&gt;"",J257&lt;&gt;"",K257&lt;&gt;"",L257&lt;&gt;"",N257&lt;&gt;"",O257&lt;&gt;""),1,0)</f>
        <v/>
      </c>
      <c r="W257" s="14">
        <f>IF(OR(V257=0,B257=""),"",COUNTIFS($B$6:B257,B257&amp;""))</f>
        <v/>
      </c>
      <c r="X257" s="14">
        <f>IF(OR(V257=0,B257=""),"",IF(W257=1,0,SUMIFS($Y$5:Y256,$B$5:B256,B257&amp;"",$W$5:W256,W257-1)))</f>
        <v/>
      </c>
      <c r="Y257" s="14">
        <f>IF(V257=0,"",ROW($A257))</f>
        <v/>
      </c>
    </row>
    <row r="258">
      <c r="A258" s="10" t="n"/>
      <c r="B258" s="10" t="n"/>
      <c r="C258" s="10" t="n"/>
      <c r="D258" s="12" t="n"/>
      <c r="E258" s="18" t="n"/>
      <c r="F258" s="12" t="n"/>
      <c r="G258" s="18" t="n"/>
      <c r="H258" s="10" t="n"/>
      <c r="I258" s="10" t="n"/>
      <c r="J258" s="10" t="n"/>
      <c r="K258" s="13" t="n"/>
      <c r="L258" s="13" t="n"/>
      <c r="M258" s="19">
        <f>IF(OR(K258="",L258=""),"",IF(AND(ISNUMBER(K258),ISNUMBER(L258)),L258-K258,"CHYBA"))</f>
        <v/>
      </c>
      <c r="N258" s="10" t="n"/>
      <c r="O258" s="10" t="n"/>
      <c r="P258" s="14">
        <f>IF(M258="","",IF(ISNUMBER(M258),IF(M258&lt;=0,"CHYBA",""),"CHYBA"))</f>
        <v/>
      </c>
      <c r="Q258" s="14">
        <f>IF(OR(V258=0,B258="",K258=""),"",IFERROR(IF(X258=0,IF(AND(COUNTIFS('Vozidlá'!$A$6:$A$6,B258&amp;"",'Vozidlá'!$L$6:$L$6,"&lt;&gt;")=1,ROUND(K258,1)=ROUND(INDEX('Vozidlá'!$L$6:$L$6,MATCH(B258,'Vozidlá'!$A$6:$A$6,0)),1)),"","CHYBA"),IF(AND(INDEX($L$1:$L$1505,X258)&lt;&gt;"",ROUND(K258,1)=ROUND(INDEX($L$1:$L$1505,X258),1)),"","CHYBA")),"CHYBA"))</f>
        <v/>
      </c>
      <c r="R258" s="14">
        <f>IF(V258=0,"",IF(OR(NOT(ISNUMBER(A258)),B258="",C258="",NOT(ISNUMBER(D258)),NOT(ISNUMBER(E258)),NOT(ISNUMBER(F258)),NOT(ISNUMBER(G258)),I258="",J258="",NOT(ISNUMBER(K258)),NOT(ISNUMBER(L258)),AND(N258&lt;&gt;"Podnikateľská",N258&lt;&gt;"Súkromná"),AND(N258="Podnikateľská",H258=""),COUNTIFS('Vodiči'!$C$6:$C$8,C258&amp;"")&lt;&gt;1,COUNTIFS('Vozidlá'!$A$6:$A$6,B258&amp;"",'Vozidlá'!$B$6:$B$6,"&lt;&gt;")&lt;&gt;1,COUNTIFS('Vozidlá'!$A$6:$A$6,B258&amp;"",'Vozidlá'!$C$6:$C$6,"&lt;&gt;")&lt;&gt;1,COUNTIFS('Vozidlá'!$A$6:$A$6,B258&amp;"",'Vozidlá'!$D$6:$D$6,"&lt;&gt;")&lt;&gt;1,COUNTIFS('Vozidlá'!$A$6:$A$6,B258&amp;"",'Vozidlá'!$E$6:$E$6,"&lt;&gt;")&lt;&gt;1,COUNTIFS('Vozidlá'!$A$6:$A$6,B258&amp;"",'Vozidlá'!$K$6:$K$6,"&lt;&gt;")&lt;&gt;1,COUNTIFS('Vozidlá'!$A$6:$A$6,B258&amp;"",'Vozidlá'!$L$6:$L$6,"&lt;&gt;")&lt;&gt;1),"CHYBA",""))</f>
        <v/>
      </c>
      <c r="S258" s="14">
        <f>IF(V258=0,"",IF(N258="Podnikateľská",IF(H258="","",IF(OR(LEN(TRIM(SUBSTITUTE(SUBSTITUTE(H258,".",""),",","")))&lt;12,ISNUMBER(MATCH(TRIM(SUBSTITUTE(SUBSTITUTE(H258,".",""),",","")),'Zoznamy'!$G$2:$G$41,0))),"PREVERIŤ","")),IF(AND(N258="Súkromná",IFERROR(INDEX('Vozidlá'!$O$6:$O$6,MATCH(B258,'Vozidlá'!$A$6:$A$6,0))="áno",FALSE)),"PREVERIŤ","")))</f>
        <v/>
      </c>
      <c r="T258" s="14">
        <f>IF(OR(D258="",E258="",F258="",G258=""),"",IFERROR(IF(OR(F258+G258&lt;D258+E258,D258&lt;DATE(2027,1,1),D258&gt;=DATE(2028,1,1)),"CHYBA",""),"CHYBA"))</f>
        <v/>
      </c>
      <c r="U258" s="14">
        <f>IF(OR(V258=0,A258=""),"",IF(COUNTIFS($A$6:$A$1505,A258&amp;"",$B$6:$B$1505,B258&amp;"")&gt;1,"CHYBA",IF(X258="","",IF(X258=0,"",IFERROR(IF(INDEX($A$1:$A$1505,X258)="","",IF(A258=INDEX($A$1:$A$1505,X258)+1,"","PREVERIŤ")),"PREVERIŤ")))))</f>
        <v/>
      </c>
      <c r="V258" s="14">
        <f>IF(OR(A258&lt;&gt;"",B258&lt;&gt;"",C258&lt;&gt;"",D258&lt;&gt;"",E258&lt;&gt;"",F258&lt;&gt;"",G258&lt;&gt;"",H258&lt;&gt;"",I258&lt;&gt;"",J258&lt;&gt;"",K258&lt;&gt;"",L258&lt;&gt;"",N258&lt;&gt;"",O258&lt;&gt;""),1,0)</f>
        <v/>
      </c>
      <c r="W258" s="14">
        <f>IF(OR(V258=0,B258=""),"",COUNTIFS($B$6:B258,B258&amp;""))</f>
        <v/>
      </c>
      <c r="X258" s="14">
        <f>IF(OR(V258=0,B258=""),"",IF(W258=1,0,SUMIFS($Y$5:Y257,$B$5:B257,B258&amp;"",$W$5:W257,W258-1)))</f>
        <v/>
      </c>
      <c r="Y258" s="14">
        <f>IF(V258=0,"",ROW($A258))</f>
        <v/>
      </c>
    </row>
    <row r="259">
      <c r="A259" s="10" t="n"/>
      <c r="B259" s="10" t="n"/>
      <c r="C259" s="10" t="n"/>
      <c r="D259" s="12" t="n"/>
      <c r="E259" s="18" t="n"/>
      <c r="F259" s="12" t="n"/>
      <c r="G259" s="18" t="n"/>
      <c r="H259" s="10" t="n"/>
      <c r="I259" s="10" t="n"/>
      <c r="J259" s="10" t="n"/>
      <c r="K259" s="13" t="n"/>
      <c r="L259" s="13" t="n"/>
      <c r="M259" s="19">
        <f>IF(OR(K259="",L259=""),"",IF(AND(ISNUMBER(K259),ISNUMBER(L259)),L259-K259,"CHYBA"))</f>
        <v/>
      </c>
      <c r="N259" s="10" t="n"/>
      <c r="O259" s="10" t="n"/>
      <c r="P259" s="14">
        <f>IF(M259="","",IF(ISNUMBER(M259),IF(M259&lt;=0,"CHYBA",""),"CHYBA"))</f>
        <v/>
      </c>
      <c r="Q259" s="14">
        <f>IF(OR(V259=0,B259="",K259=""),"",IFERROR(IF(X259=0,IF(AND(COUNTIFS('Vozidlá'!$A$6:$A$6,B259&amp;"",'Vozidlá'!$L$6:$L$6,"&lt;&gt;")=1,ROUND(K259,1)=ROUND(INDEX('Vozidlá'!$L$6:$L$6,MATCH(B259,'Vozidlá'!$A$6:$A$6,0)),1)),"","CHYBA"),IF(AND(INDEX($L$1:$L$1505,X259)&lt;&gt;"",ROUND(K259,1)=ROUND(INDEX($L$1:$L$1505,X259),1)),"","CHYBA")),"CHYBA"))</f>
        <v/>
      </c>
      <c r="R259" s="14">
        <f>IF(V259=0,"",IF(OR(NOT(ISNUMBER(A259)),B259="",C259="",NOT(ISNUMBER(D259)),NOT(ISNUMBER(E259)),NOT(ISNUMBER(F259)),NOT(ISNUMBER(G259)),I259="",J259="",NOT(ISNUMBER(K259)),NOT(ISNUMBER(L259)),AND(N259&lt;&gt;"Podnikateľská",N259&lt;&gt;"Súkromná"),AND(N259="Podnikateľská",H259=""),COUNTIFS('Vodiči'!$C$6:$C$8,C259&amp;"")&lt;&gt;1,COUNTIFS('Vozidlá'!$A$6:$A$6,B259&amp;"",'Vozidlá'!$B$6:$B$6,"&lt;&gt;")&lt;&gt;1,COUNTIFS('Vozidlá'!$A$6:$A$6,B259&amp;"",'Vozidlá'!$C$6:$C$6,"&lt;&gt;")&lt;&gt;1,COUNTIFS('Vozidlá'!$A$6:$A$6,B259&amp;"",'Vozidlá'!$D$6:$D$6,"&lt;&gt;")&lt;&gt;1,COUNTIFS('Vozidlá'!$A$6:$A$6,B259&amp;"",'Vozidlá'!$E$6:$E$6,"&lt;&gt;")&lt;&gt;1,COUNTIFS('Vozidlá'!$A$6:$A$6,B259&amp;"",'Vozidlá'!$K$6:$K$6,"&lt;&gt;")&lt;&gt;1,COUNTIFS('Vozidlá'!$A$6:$A$6,B259&amp;"",'Vozidlá'!$L$6:$L$6,"&lt;&gt;")&lt;&gt;1),"CHYBA",""))</f>
        <v/>
      </c>
      <c r="S259" s="14">
        <f>IF(V259=0,"",IF(N259="Podnikateľská",IF(H259="","",IF(OR(LEN(TRIM(SUBSTITUTE(SUBSTITUTE(H259,".",""),",","")))&lt;12,ISNUMBER(MATCH(TRIM(SUBSTITUTE(SUBSTITUTE(H259,".",""),",","")),'Zoznamy'!$G$2:$G$41,0))),"PREVERIŤ","")),IF(AND(N259="Súkromná",IFERROR(INDEX('Vozidlá'!$O$6:$O$6,MATCH(B259,'Vozidlá'!$A$6:$A$6,0))="áno",FALSE)),"PREVERIŤ","")))</f>
        <v/>
      </c>
      <c r="T259" s="14">
        <f>IF(OR(D259="",E259="",F259="",G259=""),"",IFERROR(IF(OR(F259+G259&lt;D259+E259,D259&lt;DATE(2027,1,1),D259&gt;=DATE(2028,1,1)),"CHYBA",""),"CHYBA"))</f>
        <v/>
      </c>
      <c r="U259" s="14">
        <f>IF(OR(V259=0,A259=""),"",IF(COUNTIFS($A$6:$A$1505,A259&amp;"",$B$6:$B$1505,B259&amp;"")&gt;1,"CHYBA",IF(X259="","",IF(X259=0,"",IFERROR(IF(INDEX($A$1:$A$1505,X259)="","",IF(A259=INDEX($A$1:$A$1505,X259)+1,"","PREVERIŤ")),"PREVERIŤ")))))</f>
        <v/>
      </c>
      <c r="V259" s="14">
        <f>IF(OR(A259&lt;&gt;"",B259&lt;&gt;"",C259&lt;&gt;"",D259&lt;&gt;"",E259&lt;&gt;"",F259&lt;&gt;"",G259&lt;&gt;"",H259&lt;&gt;"",I259&lt;&gt;"",J259&lt;&gt;"",K259&lt;&gt;"",L259&lt;&gt;"",N259&lt;&gt;"",O259&lt;&gt;""),1,0)</f>
        <v/>
      </c>
      <c r="W259" s="14">
        <f>IF(OR(V259=0,B259=""),"",COUNTIFS($B$6:B259,B259&amp;""))</f>
        <v/>
      </c>
      <c r="X259" s="14">
        <f>IF(OR(V259=0,B259=""),"",IF(W259=1,0,SUMIFS($Y$5:Y258,$B$5:B258,B259&amp;"",$W$5:W258,W259-1)))</f>
        <v/>
      </c>
      <c r="Y259" s="14">
        <f>IF(V259=0,"",ROW($A259))</f>
        <v/>
      </c>
    </row>
    <row r="260">
      <c r="A260" s="10" t="n"/>
      <c r="B260" s="10" t="n"/>
      <c r="C260" s="10" t="n"/>
      <c r="D260" s="12" t="n"/>
      <c r="E260" s="18" t="n"/>
      <c r="F260" s="12" t="n"/>
      <c r="G260" s="18" t="n"/>
      <c r="H260" s="10" t="n"/>
      <c r="I260" s="10" t="n"/>
      <c r="J260" s="10" t="n"/>
      <c r="K260" s="13" t="n"/>
      <c r="L260" s="13" t="n"/>
      <c r="M260" s="19">
        <f>IF(OR(K260="",L260=""),"",IF(AND(ISNUMBER(K260),ISNUMBER(L260)),L260-K260,"CHYBA"))</f>
        <v/>
      </c>
      <c r="N260" s="10" t="n"/>
      <c r="O260" s="10" t="n"/>
      <c r="P260" s="14">
        <f>IF(M260="","",IF(ISNUMBER(M260),IF(M260&lt;=0,"CHYBA",""),"CHYBA"))</f>
        <v/>
      </c>
      <c r="Q260" s="14">
        <f>IF(OR(V260=0,B260="",K260=""),"",IFERROR(IF(X260=0,IF(AND(COUNTIFS('Vozidlá'!$A$6:$A$6,B260&amp;"",'Vozidlá'!$L$6:$L$6,"&lt;&gt;")=1,ROUND(K260,1)=ROUND(INDEX('Vozidlá'!$L$6:$L$6,MATCH(B260,'Vozidlá'!$A$6:$A$6,0)),1)),"","CHYBA"),IF(AND(INDEX($L$1:$L$1505,X260)&lt;&gt;"",ROUND(K260,1)=ROUND(INDEX($L$1:$L$1505,X260),1)),"","CHYBA")),"CHYBA"))</f>
        <v/>
      </c>
      <c r="R260" s="14">
        <f>IF(V260=0,"",IF(OR(NOT(ISNUMBER(A260)),B260="",C260="",NOT(ISNUMBER(D260)),NOT(ISNUMBER(E260)),NOT(ISNUMBER(F260)),NOT(ISNUMBER(G260)),I260="",J260="",NOT(ISNUMBER(K260)),NOT(ISNUMBER(L260)),AND(N260&lt;&gt;"Podnikateľská",N260&lt;&gt;"Súkromná"),AND(N260="Podnikateľská",H260=""),COUNTIFS('Vodiči'!$C$6:$C$8,C260&amp;"")&lt;&gt;1,COUNTIFS('Vozidlá'!$A$6:$A$6,B260&amp;"",'Vozidlá'!$B$6:$B$6,"&lt;&gt;")&lt;&gt;1,COUNTIFS('Vozidlá'!$A$6:$A$6,B260&amp;"",'Vozidlá'!$C$6:$C$6,"&lt;&gt;")&lt;&gt;1,COUNTIFS('Vozidlá'!$A$6:$A$6,B260&amp;"",'Vozidlá'!$D$6:$D$6,"&lt;&gt;")&lt;&gt;1,COUNTIFS('Vozidlá'!$A$6:$A$6,B260&amp;"",'Vozidlá'!$E$6:$E$6,"&lt;&gt;")&lt;&gt;1,COUNTIFS('Vozidlá'!$A$6:$A$6,B260&amp;"",'Vozidlá'!$K$6:$K$6,"&lt;&gt;")&lt;&gt;1,COUNTIFS('Vozidlá'!$A$6:$A$6,B260&amp;"",'Vozidlá'!$L$6:$L$6,"&lt;&gt;")&lt;&gt;1),"CHYBA",""))</f>
        <v/>
      </c>
      <c r="S260" s="14">
        <f>IF(V260=0,"",IF(N260="Podnikateľská",IF(H260="","",IF(OR(LEN(TRIM(SUBSTITUTE(SUBSTITUTE(H260,".",""),",","")))&lt;12,ISNUMBER(MATCH(TRIM(SUBSTITUTE(SUBSTITUTE(H260,".",""),",","")),'Zoznamy'!$G$2:$G$41,0))),"PREVERIŤ","")),IF(AND(N260="Súkromná",IFERROR(INDEX('Vozidlá'!$O$6:$O$6,MATCH(B260,'Vozidlá'!$A$6:$A$6,0))="áno",FALSE)),"PREVERIŤ","")))</f>
        <v/>
      </c>
      <c r="T260" s="14">
        <f>IF(OR(D260="",E260="",F260="",G260=""),"",IFERROR(IF(OR(F260+G260&lt;D260+E260,D260&lt;DATE(2027,1,1),D260&gt;=DATE(2028,1,1)),"CHYBA",""),"CHYBA"))</f>
        <v/>
      </c>
      <c r="U260" s="14">
        <f>IF(OR(V260=0,A260=""),"",IF(COUNTIFS($A$6:$A$1505,A260&amp;"",$B$6:$B$1505,B260&amp;"")&gt;1,"CHYBA",IF(X260="","",IF(X260=0,"",IFERROR(IF(INDEX($A$1:$A$1505,X260)="","",IF(A260=INDEX($A$1:$A$1505,X260)+1,"","PREVERIŤ")),"PREVERIŤ")))))</f>
        <v/>
      </c>
      <c r="V260" s="14">
        <f>IF(OR(A260&lt;&gt;"",B260&lt;&gt;"",C260&lt;&gt;"",D260&lt;&gt;"",E260&lt;&gt;"",F260&lt;&gt;"",G260&lt;&gt;"",H260&lt;&gt;"",I260&lt;&gt;"",J260&lt;&gt;"",K260&lt;&gt;"",L260&lt;&gt;"",N260&lt;&gt;"",O260&lt;&gt;""),1,0)</f>
        <v/>
      </c>
      <c r="W260" s="14">
        <f>IF(OR(V260=0,B260=""),"",COUNTIFS($B$6:B260,B260&amp;""))</f>
        <v/>
      </c>
      <c r="X260" s="14">
        <f>IF(OR(V260=0,B260=""),"",IF(W260=1,0,SUMIFS($Y$5:Y259,$B$5:B259,B260&amp;"",$W$5:W259,W260-1)))</f>
        <v/>
      </c>
      <c r="Y260" s="14">
        <f>IF(V260=0,"",ROW($A260))</f>
        <v/>
      </c>
    </row>
    <row r="261">
      <c r="A261" s="10" t="n"/>
      <c r="B261" s="10" t="n"/>
      <c r="C261" s="10" t="n"/>
      <c r="D261" s="12" t="n"/>
      <c r="E261" s="18" t="n"/>
      <c r="F261" s="12" t="n"/>
      <c r="G261" s="18" t="n"/>
      <c r="H261" s="10" t="n"/>
      <c r="I261" s="10" t="n"/>
      <c r="J261" s="10" t="n"/>
      <c r="K261" s="13" t="n"/>
      <c r="L261" s="13" t="n"/>
      <c r="M261" s="19">
        <f>IF(OR(K261="",L261=""),"",IF(AND(ISNUMBER(K261),ISNUMBER(L261)),L261-K261,"CHYBA"))</f>
        <v/>
      </c>
      <c r="N261" s="10" t="n"/>
      <c r="O261" s="10" t="n"/>
      <c r="P261" s="14">
        <f>IF(M261="","",IF(ISNUMBER(M261),IF(M261&lt;=0,"CHYBA",""),"CHYBA"))</f>
        <v/>
      </c>
      <c r="Q261" s="14">
        <f>IF(OR(V261=0,B261="",K261=""),"",IFERROR(IF(X261=0,IF(AND(COUNTIFS('Vozidlá'!$A$6:$A$6,B261&amp;"",'Vozidlá'!$L$6:$L$6,"&lt;&gt;")=1,ROUND(K261,1)=ROUND(INDEX('Vozidlá'!$L$6:$L$6,MATCH(B261,'Vozidlá'!$A$6:$A$6,0)),1)),"","CHYBA"),IF(AND(INDEX($L$1:$L$1505,X261)&lt;&gt;"",ROUND(K261,1)=ROUND(INDEX($L$1:$L$1505,X261),1)),"","CHYBA")),"CHYBA"))</f>
        <v/>
      </c>
      <c r="R261" s="14">
        <f>IF(V261=0,"",IF(OR(NOT(ISNUMBER(A261)),B261="",C261="",NOT(ISNUMBER(D261)),NOT(ISNUMBER(E261)),NOT(ISNUMBER(F261)),NOT(ISNUMBER(G261)),I261="",J261="",NOT(ISNUMBER(K261)),NOT(ISNUMBER(L261)),AND(N261&lt;&gt;"Podnikateľská",N261&lt;&gt;"Súkromná"),AND(N261="Podnikateľská",H261=""),COUNTIFS('Vodiči'!$C$6:$C$8,C261&amp;"")&lt;&gt;1,COUNTIFS('Vozidlá'!$A$6:$A$6,B261&amp;"",'Vozidlá'!$B$6:$B$6,"&lt;&gt;")&lt;&gt;1,COUNTIFS('Vozidlá'!$A$6:$A$6,B261&amp;"",'Vozidlá'!$C$6:$C$6,"&lt;&gt;")&lt;&gt;1,COUNTIFS('Vozidlá'!$A$6:$A$6,B261&amp;"",'Vozidlá'!$D$6:$D$6,"&lt;&gt;")&lt;&gt;1,COUNTIFS('Vozidlá'!$A$6:$A$6,B261&amp;"",'Vozidlá'!$E$6:$E$6,"&lt;&gt;")&lt;&gt;1,COUNTIFS('Vozidlá'!$A$6:$A$6,B261&amp;"",'Vozidlá'!$K$6:$K$6,"&lt;&gt;")&lt;&gt;1,COUNTIFS('Vozidlá'!$A$6:$A$6,B261&amp;"",'Vozidlá'!$L$6:$L$6,"&lt;&gt;")&lt;&gt;1),"CHYBA",""))</f>
        <v/>
      </c>
      <c r="S261" s="14">
        <f>IF(V261=0,"",IF(N261="Podnikateľská",IF(H261="","",IF(OR(LEN(TRIM(SUBSTITUTE(SUBSTITUTE(H261,".",""),",","")))&lt;12,ISNUMBER(MATCH(TRIM(SUBSTITUTE(SUBSTITUTE(H261,".",""),",","")),'Zoznamy'!$G$2:$G$41,0))),"PREVERIŤ","")),IF(AND(N261="Súkromná",IFERROR(INDEX('Vozidlá'!$O$6:$O$6,MATCH(B261,'Vozidlá'!$A$6:$A$6,0))="áno",FALSE)),"PREVERIŤ","")))</f>
        <v/>
      </c>
      <c r="T261" s="14">
        <f>IF(OR(D261="",E261="",F261="",G261=""),"",IFERROR(IF(OR(F261+G261&lt;D261+E261,D261&lt;DATE(2027,1,1),D261&gt;=DATE(2028,1,1)),"CHYBA",""),"CHYBA"))</f>
        <v/>
      </c>
      <c r="U261" s="14">
        <f>IF(OR(V261=0,A261=""),"",IF(COUNTIFS($A$6:$A$1505,A261&amp;"",$B$6:$B$1505,B261&amp;"")&gt;1,"CHYBA",IF(X261="","",IF(X261=0,"",IFERROR(IF(INDEX($A$1:$A$1505,X261)="","",IF(A261=INDEX($A$1:$A$1505,X261)+1,"","PREVERIŤ")),"PREVERIŤ")))))</f>
        <v/>
      </c>
      <c r="V261" s="14">
        <f>IF(OR(A261&lt;&gt;"",B261&lt;&gt;"",C261&lt;&gt;"",D261&lt;&gt;"",E261&lt;&gt;"",F261&lt;&gt;"",G261&lt;&gt;"",H261&lt;&gt;"",I261&lt;&gt;"",J261&lt;&gt;"",K261&lt;&gt;"",L261&lt;&gt;"",N261&lt;&gt;"",O261&lt;&gt;""),1,0)</f>
        <v/>
      </c>
      <c r="W261" s="14">
        <f>IF(OR(V261=0,B261=""),"",COUNTIFS($B$6:B261,B261&amp;""))</f>
        <v/>
      </c>
      <c r="X261" s="14">
        <f>IF(OR(V261=0,B261=""),"",IF(W261=1,0,SUMIFS($Y$5:Y260,$B$5:B260,B261&amp;"",$W$5:W260,W261-1)))</f>
        <v/>
      </c>
      <c r="Y261" s="14">
        <f>IF(V261=0,"",ROW($A261))</f>
        <v/>
      </c>
    </row>
    <row r="262">
      <c r="A262" s="10" t="n"/>
      <c r="B262" s="10" t="n"/>
      <c r="C262" s="10" t="n"/>
      <c r="D262" s="12" t="n"/>
      <c r="E262" s="18" t="n"/>
      <c r="F262" s="12" t="n"/>
      <c r="G262" s="18" t="n"/>
      <c r="H262" s="10" t="n"/>
      <c r="I262" s="10" t="n"/>
      <c r="J262" s="10" t="n"/>
      <c r="K262" s="13" t="n"/>
      <c r="L262" s="13" t="n"/>
      <c r="M262" s="19">
        <f>IF(OR(K262="",L262=""),"",IF(AND(ISNUMBER(K262),ISNUMBER(L262)),L262-K262,"CHYBA"))</f>
        <v/>
      </c>
      <c r="N262" s="10" t="n"/>
      <c r="O262" s="10" t="n"/>
      <c r="P262" s="14">
        <f>IF(M262="","",IF(ISNUMBER(M262),IF(M262&lt;=0,"CHYBA",""),"CHYBA"))</f>
        <v/>
      </c>
      <c r="Q262" s="14">
        <f>IF(OR(V262=0,B262="",K262=""),"",IFERROR(IF(X262=0,IF(AND(COUNTIFS('Vozidlá'!$A$6:$A$6,B262&amp;"",'Vozidlá'!$L$6:$L$6,"&lt;&gt;")=1,ROUND(K262,1)=ROUND(INDEX('Vozidlá'!$L$6:$L$6,MATCH(B262,'Vozidlá'!$A$6:$A$6,0)),1)),"","CHYBA"),IF(AND(INDEX($L$1:$L$1505,X262)&lt;&gt;"",ROUND(K262,1)=ROUND(INDEX($L$1:$L$1505,X262),1)),"","CHYBA")),"CHYBA"))</f>
        <v/>
      </c>
      <c r="R262" s="14">
        <f>IF(V262=0,"",IF(OR(NOT(ISNUMBER(A262)),B262="",C262="",NOT(ISNUMBER(D262)),NOT(ISNUMBER(E262)),NOT(ISNUMBER(F262)),NOT(ISNUMBER(G262)),I262="",J262="",NOT(ISNUMBER(K262)),NOT(ISNUMBER(L262)),AND(N262&lt;&gt;"Podnikateľská",N262&lt;&gt;"Súkromná"),AND(N262="Podnikateľská",H262=""),COUNTIFS('Vodiči'!$C$6:$C$8,C262&amp;"")&lt;&gt;1,COUNTIFS('Vozidlá'!$A$6:$A$6,B262&amp;"",'Vozidlá'!$B$6:$B$6,"&lt;&gt;")&lt;&gt;1,COUNTIFS('Vozidlá'!$A$6:$A$6,B262&amp;"",'Vozidlá'!$C$6:$C$6,"&lt;&gt;")&lt;&gt;1,COUNTIFS('Vozidlá'!$A$6:$A$6,B262&amp;"",'Vozidlá'!$D$6:$D$6,"&lt;&gt;")&lt;&gt;1,COUNTIFS('Vozidlá'!$A$6:$A$6,B262&amp;"",'Vozidlá'!$E$6:$E$6,"&lt;&gt;")&lt;&gt;1,COUNTIFS('Vozidlá'!$A$6:$A$6,B262&amp;"",'Vozidlá'!$K$6:$K$6,"&lt;&gt;")&lt;&gt;1,COUNTIFS('Vozidlá'!$A$6:$A$6,B262&amp;"",'Vozidlá'!$L$6:$L$6,"&lt;&gt;")&lt;&gt;1),"CHYBA",""))</f>
        <v/>
      </c>
      <c r="S262" s="14">
        <f>IF(V262=0,"",IF(N262="Podnikateľská",IF(H262="","",IF(OR(LEN(TRIM(SUBSTITUTE(SUBSTITUTE(H262,".",""),",","")))&lt;12,ISNUMBER(MATCH(TRIM(SUBSTITUTE(SUBSTITUTE(H262,".",""),",","")),'Zoznamy'!$G$2:$G$41,0))),"PREVERIŤ","")),IF(AND(N262="Súkromná",IFERROR(INDEX('Vozidlá'!$O$6:$O$6,MATCH(B262,'Vozidlá'!$A$6:$A$6,0))="áno",FALSE)),"PREVERIŤ","")))</f>
        <v/>
      </c>
      <c r="T262" s="14">
        <f>IF(OR(D262="",E262="",F262="",G262=""),"",IFERROR(IF(OR(F262+G262&lt;D262+E262,D262&lt;DATE(2027,1,1),D262&gt;=DATE(2028,1,1)),"CHYBA",""),"CHYBA"))</f>
        <v/>
      </c>
      <c r="U262" s="14">
        <f>IF(OR(V262=0,A262=""),"",IF(COUNTIFS($A$6:$A$1505,A262&amp;"",$B$6:$B$1505,B262&amp;"")&gt;1,"CHYBA",IF(X262="","",IF(X262=0,"",IFERROR(IF(INDEX($A$1:$A$1505,X262)="","",IF(A262=INDEX($A$1:$A$1505,X262)+1,"","PREVERIŤ")),"PREVERIŤ")))))</f>
        <v/>
      </c>
      <c r="V262" s="14">
        <f>IF(OR(A262&lt;&gt;"",B262&lt;&gt;"",C262&lt;&gt;"",D262&lt;&gt;"",E262&lt;&gt;"",F262&lt;&gt;"",G262&lt;&gt;"",H262&lt;&gt;"",I262&lt;&gt;"",J262&lt;&gt;"",K262&lt;&gt;"",L262&lt;&gt;"",N262&lt;&gt;"",O262&lt;&gt;""),1,0)</f>
        <v/>
      </c>
      <c r="W262" s="14">
        <f>IF(OR(V262=0,B262=""),"",COUNTIFS($B$6:B262,B262&amp;""))</f>
        <v/>
      </c>
      <c r="X262" s="14">
        <f>IF(OR(V262=0,B262=""),"",IF(W262=1,0,SUMIFS($Y$5:Y261,$B$5:B261,B262&amp;"",$W$5:W261,W262-1)))</f>
        <v/>
      </c>
      <c r="Y262" s="14">
        <f>IF(V262=0,"",ROW($A262))</f>
        <v/>
      </c>
    </row>
    <row r="263">
      <c r="A263" s="10" t="n"/>
      <c r="B263" s="10" t="n"/>
      <c r="C263" s="10" t="n"/>
      <c r="D263" s="12" t="n"/>
      <c r="E263" s="18" t="n"/>
      <c r="F263" s="12" t="n"/>
      <c r="G263" s="18" t="n"/>
      <c r="H263" s="10" t="n"/>
      <c r="I263" s="10" t="n"/>
      <c r="J263" s="10" t="n"/>
      <c r="K263" s="13" t="n"/>
      <c r="L263" s="13" t="n"/>
      <c r="M263" s="19">
        <f>IF(OR(K263="",L263=""),"",IF(AND(ISNUMBER(K263),ISNUMBER(L263)),L263-K263,"CHYBA"))</f>
        <v/>
      </c>
      <c r="N263" s="10" t="n"/>
      <c r="O263" s="10" t="n"/>
      <c r="P263" s="14">
        <f>IF(M263="","",IF(ISNUMBER(M263),IF(M263&lt;=0,"CHYBA",""),"CHYBA"))</f>
        <v/>
      </c>
      <c r="Q263" s="14">
        <f>IF(OR(V263=0,B263="",K263=""),"",IFERROR(IF(X263=0,IF(AND(COUNTIFS('Vozidlá'!$A$6:$A$6,B263&amp;"",'Vozidlá'!$L$6:$L$6,"&lt;&gt;")=1,ROUND(K263,1)=ROUND(INDEX('Vozidlá'!$L$6:$L$6,MATCH(B263,'Vozidlá'!$A$6:$A$6,0)),1)),"","CHYBA"),IF(AND(INDEX($L$1:$L$1505,X263)&lt;&gt;"",ROUND(K263,1)=ROUND(INDEX($L$1:$L$1505,X263),1)),"","CHYBA")),"CHYBA"))</f>
        <v/>
      </c>
      <c r="R263" s="14">
        <f>IF(V263=0,"",IF(OR(NOT(ISNUMBER(A263)),B263="",C263="",NOT(ISNUMBER(D263)),NOT(ISNUMBER(E263)),NOT(ISNUMBER(F263)),NOT(ISNUMBER(G263)),I263="",J263="",NOT(ISNUMBER(K263)),NOT(ISNUMBER(L263)),AND(N263&lt;&gt;"Podnikateľská",N263&lt;&gt;"Súkromná"),AND(N263="Podnikateľská",H263=""),COUNTIFS('Vodiči'!$C$6:$C$8,C263&amp;"")&lt;&gt;1,COUNTIFS('Vozidlá'!$A$6:$A$6,B263&amp;"",'Vozidlá'!$B$6:$B$6,"&lt;&gt;")&lt;&gt;1,COUNTIFS('Vozidlá'!$A$6:$A$6,B263&amp;"",'Vozidlá'!$C$6:$C$6,"&lt;&gt;")&lt;&gt;1,COUNTIFS('Vozidlá'!$A$6:$A$6,B263&amp;"",'Vozidlá'!$D$6:$D$6,"&lt;&gt;")&lt;&gt;1,COUNTIFS('Vozidlá'!$A$6:$A$6,B263&amp;"",'Vozidlá'!$E$6:$E$6,"&lt;&gt;")&lt;&gt;1,COUNTIFS('Vozidlá'!$A$6:$A$6,B263&amp;"",'Vozidlá'!$K$6:$K$6,"&lt;&gt;")&lt;&gt;1,COUNTIFS('Vozidlá'!$A$6:$A$6,B263&amp;"",'Vozidlá'!$L$6:$L$6,"&lt;&gt;")&lt;&gt;1),"CHYBA",""))</f>
        <v/>
      </c>
      <c r="S263" s="14">
        <f>IF(V263=0,"",IF(N263="Podnikateľská",IF(H263="","",IF(OR(LEN(TRIM(SUBSTITUTE(SUBSTITUTE(H263,".",""),",","")))&lt;12,ISNUMBER(MATCH(TRIM(SUBSTITUTE(SUBSTITUTE(H263,".",""),",","")),'Zoznamy'!$G$2:$G$41,0))),"PREVERIŤ","")),IF(AND(N263="Súkromná",IFERROR(INDEX('Vozidlá'!$O$6:$O$6,MATCH(B263,'Vozidlá'!$A$6:$A$6,0))="áno",FALSE)),"PREVERIŤ","")))</f>
        <v/>
      </c>
      <c r="T263" s="14">
        <f>IF(OR(D263="",E263="",F263="",G263=""),"",IFERROR(IF(OR(F263+G263&lt;D263+E263,D263&lt;DATE(2027,1,1),D263&gt;=DATE(2028,1,1)),"CHYBA",""),"CHYBA"))</f>
        <v/>
      </c>
      <c r="U263" s="14">
        <f>IF(OR(V263=0,A263=""),"",IF(COUNTIFS($A$6:$A$1505,A263&amp;"",$B$6:$B$1505,B263&amp;"")&gt;1,"CHYBA",IF(X263="","",IF(X263=0,"",IFERROR(IF(INDEX($A$1:$A$1505,X263)="","",IF(A263=INDEX($A$1:$A$1505,X263)+1,"","PREVERIŤ")),"PREVERIŤ")))))</f>
        <v/>
      </c>
      <c r="V263" s="14">
        <f>IF(OR(A263&lt;&gt;"",B263&lt;&gt;"",C263&lt;&gt;"",D263&lt;&gt;"",E263&lt;&gt;"",F263&lt;&gt;"",G263&lt;&gt;"",H263&lt;&gt;"",I263&lt;&gt;"",J263&lt;&gt;"",K263&lt;&gt;"",L263&lt;&gt;"",N263&lt;&gt;"",O263&lt;&gt;""),1,0)</f>
        <v/>
      </c>
      <c r="W263" s="14">
        <f>IF(OR(V263=0,B263=""),"",COUNTIFS($B$6:B263,B263&amp;""))</f>
        <v/>
      </c>
      <c r="X263" s="14">
        <f>IF(OR(V263=0,B263=""),"",IF(W263=1,0,SUMIFS($Y$5:Y262,$B$5:B262,B263&amp;"",$W$5:W262,W263-1)))</f>
        <v/>
      </c>
      <c r="Y263" s="14">
        <f>IF(V263=0,"",ROW($A263))</f>
        <v/>
      </c>
    </row>
    <row r="264">
      <c r="A264" s="10" t="n"/>
      <c r="B264" s="10" t="n"/>
      <c r="C264" s="10" t="n"/>
      <c r="D264" s="12" t="n"/>
      <c r="E264" s="18" t="n"/>
      <c r="F264" s="12" t="n"/>
      <c r="G264" s="18" t="n"/>
      <c r="H264" s="10" t="n"/>
      <c r="I264" s="10" t="n"/>
      <c r="J264" s="10" t="n"/>
      <c r="K264" s="13" t="n"/>
      <c r="L264" s="13" t="n"/>
      <c r="M264" s="19">
        <f>IF(OR(K264="",L264=""),"",IF(AND(ISNUMBER(K264),ISNUMBER(L264)),L264-K264,"CHYBA"))</f>
        <v/>
      </c>
      <c r="N264" s="10" t="n"/>
      <c r="O264" s="10" t="n"/>
      <c r="P264" s="14">
        <f>IF(M264="","",IF(ISNUMBER(M264),IF(M264&lt;=0,"CHYBA",""),"CHYBA"))</f>
        <v/>
      </c>
      <c r="Q264" s="14">
        <f>IF(OR(V264=0,B264="",K264=""),"",IFERROR(IF(X264=0,IF(AND(COUNTIFS('Vozidlá'!$A$6:$A$6,B264&amp;"",'Vozidlá'!$L$6:$L$6,"&lt;&gt;")=1,ROUND(K264,1)=ROUND(INDEX('Vozidlá'!$L$6:$L$6,MATCH(B264,'Vozidlá'!$A$6:$A$6,0)),1)),"","CHYBA"),IF(AND(INDEX($L$1:$L$1505,X264)&lt;&gt;"",ROUND(K264,1)=ROUND(INDEX($L$1:$L$1505,X264),1)),"","CHYBA")),"CHYBA"))</f>
        <v/>
      </c>
      <c r="R264" s="14">
        <f>IF(V264=0,"",IF(OR(NOT(ISNUMBER(A264)),B264="",C264="",NOT(ISNUMBER(D264)),NOT(ISNUMBER(E264)),NOT(ISNUMBER(F264)),NOT(ISNUMBER(G264)),I264="",J264="",NOT(ISNUMBER(K264)),NOT(ISNUMBER(L264)),AND(N264&lt;&gt;"Podnikateľská",N264&lt;&gt;"Súkromná"),AND(N264="Podnikateľská",H264=""),COUNTIFS('Vodiči'!$C$6:$C$8,C264&amp;"")&lt;&gt;1,COUNTIFS('Vozidlá'!$A$6:$A$6,B264&amp;"",'Vozidlá'!$B$6:$B$6,"&lt;&gt;")&lt;&gt;1,COUNTIFS('Vozidlá'!$A$6:$A$6,B264&amp;"",'Vozidlá'!$C$6:$C$6,"&lt;&gt;")&lt;&gt;1,COUNTIFS('Vozidlá'!$A$6:$A$6,B264&amp;"",'Vozidlá'!$D$6:$D$6,"&lt;&gt;")&lt;&gt;1,COUNTIFS('Vozidlá'!$A$6:$A$6,B264&amp;"",'Vozidlá'!$E$6:$E$6,"&lt;&gt;")&lt;&gt;1,COUNTIFS('Vozidlá'!$A$6:$A$6,B264&amp;"",'Vozidlá'!$K$6:$K$6,"&lt;&gt;")&lt;&gt;1,COUNTIFS('Vozidlá'!$A$6:$A$6,B264&amp;"",'Vozidlá'!$L$6:$L$6,"&lt;&gt;")&lt;&gt;1),"CHYBA",""))</f>
        <v/>
      </c>
      <c r="S264" s="14">
        <f>IF(V264=0,"",IF(N264="Podnikateľská",IF(H264="","",IF(OR(LEN(TRIM(SUBSTITUTE(SUBSTITUTE(H264,".",""),",","")))&lt;12,ISNUMBER(MATCH(TRIM(SUBSTITUTE(SUBSTITUTE(H264,".",""),",","")),'Zoznamy'!$G$2:$G$41,0))),"PREVERIŤ","")),IF(AND(N264="Súkromná",IFERROR(INDEX('Vozidlá'!$O$6:$O$6,MATCH(B264,'Vozidlá'!$A$6:$A$6,0))="áno",FALSE)),"PREVERIŤ","")))</f>
        <v/>
      </c>
      <c r="T264" s="14">
        <f>IF(OR(D264="",E264="",F264="",G264=""),"",IFERROR(IF(OR(F264+G264&lt;D264+E264,D264&lt;DATE(2027,1,1),D264&gt;=DATE(2028,1,1)),"CHYBA",""),"CHYBA"))</f>
        <v/>
      </c>
      <c r="U264" s="14">
        <f>IF(OR(V264=0,A264=""),"",IF(COUNTIFS($A$6:$A$1505,A264&amp;"",$B$6:$B$1505,B264&amp;"")&gt;1,"CHYBA",IF(X264="","",IF(X264=0,"",IFERROR(IF(INDEX($A$1:$A$1505,X264)="","",IF(A264=INDEX($A$1:$A$1505,X264)+1,"","PREVERIŤ")),"PREVERIŤ")))))</f>
        <v/>
      </c>
      <c r="V264" s="14">
        <f>IF(OR(A264&lt;&gt;"",B264&lt;&gt;"",C264&lt;&gt;"",D264&lt;&gt;"",E264&lt;&gt;"",F264&lt;&gt;"",G264&lt;&gt;"",H264&lt;&gt;"",I264&lt;&gt;"",J264&lt;&gt;"",K264&lt;&gt;"",L264&lt;&gt;"",N264&lt;&gt;"",O264&lt;&gt;""),1,0)</f>
        <v/>
      </c>
      <c r="W264" s="14">
        <f>IF(OR(V264=0,B264=""),"",COUNTIFS($B$6:B264,B264&amp;""))</f>
        <v/>
      </c>
      <c r="X264" s="14">
        <f>IF(OR(V264=0,B264=""),"",IF(W264=1,0,SUMIFS($Y$5:Y263,$B$5:B263,B264&amp;"",$W$5:W263,W264-1)))</f>
        <v/>
      </c>
      <c r="Y264" s="14">
        <f>IF(V264=0,"",ROW($A264))</f>
        <v/>
      </c>
    </row>
    <row r="265">
      <c r="A265" s="10" t="n"/>
      <c r="B265" s="10" t="n"/>
      <c r="C265" s="10" t="n"/>
      <c r="D265" s="12" t="n"/>
      <c r="E265" s="18" t="n"/>
      <c r="F265" s="12" t="n"/>
      <c r="G265" s="18" t="n"/>
      <c r="H265" s="10" t="n"/>
      <c r="I265" s="10" t="n"/>
      <c r="J265" s="10" t="n"/>
      <c r="K265" s="13" t="n"/>
      <c r="L265" s="13" t="n"/>
      <c r="M265" s="19">
        <f>IF(OR(K265="",L265=""),"",IF(AND(ISNUMBER(K265),ISNUMBER(L265)),L265-K265,"CHYBA"))</f>
        <v/>
      </c>
      <c r="N265" s="10" t="n"/>
      <c r="O265" s="10" t="n"/>
      <c r="P265" s="14">
        <f>IF(M265="","",IF(ISNUMBER(M265),IF(M265&lt;=0,"CHYBA",""),"CHYBA"))</f>
        <v/>
      </c>
      <c r="Q265" s="14">
        <f>IF(OR(V265=0,B265="",K265=""),"",IFERROR(IF(X265=0,IF(AND(COUNTIFS('Vozidlá'!$A$6:$A$6,B265&amp;"",'Vozidlá'!$L$6:$L$6,"&lt;&gt;")=1,ROUND(K265,1)=ROUND(INDEX('Vozidlá'!$L$6:$L$6,MATCH(B265,'Vozidlá'!$A$6:$A$6,0)),1)),"","CHYBA"),IF(AND(INDEX($L$1:$L$1505,X265)&lt;&gt;"",ROUND(K265,1)=ROUND(INDEX($L$1:$L$1505,X265),1)),"","CHYBA")),"CHYBA"))</f>
        <v/>
      </c>
      <c r="R265" s="14">
        <f>IF(V265=0,"",IF(OR(NOT(ISNUMBER(A265)),B265="",C265="",NOT(ISNUMBER(D265)),NOT(ISNUMBER(E265)),NOT(ISNUMBER(F265)),NOT(ISNUMBER(G265)),I265="",J265="",NOT(ISNUMBER(K265)),NOT(ISNUMBER(L265)),AND(N265&lt;&gt;"Podnikateľská",N265&lt;&gt;"Súkromná"),AND(N265="Podnikateľská",H265=""),COUNTIFS('Vodiči'!$C$6:$C$8,C265&amp;"")&lt;&gt;1,COUNTIFS('Vozidlá'!$A$6:$A$6,B265&amp;"",'Vozidlá'!$B$6:$B$6,"&lt;&gt;")&lt;&gt;1,COUNTIFS('Vozidlá'!$A$6:$A$6,B265&amp;"",'Vozidlá'!$C$6:$C$6,"&lt;&gt;")&lt;&gt;1,COUNTIFS('Vozidlá'!$A$6:$A$6,B265&amp;"",'Vozidlá'!$D$6:$D$6,"&lt;&gt;")&lt;&gt;1,COUNTIFS('Vozidlá'!$A$6:$A$6,B265&amp;"",'Vozidlá'!$E$6:$E$6,"&lt;&gt;")&lt;&gt;1,COUNTIFS('Vozidlá'!$A$6:$A$6,B265&amp;"",'Vozidlá'!$K$6:$K$6,"&lt;&gt;")&lt;&gt;1,COUNTIFS('Vozidlá'!$A$6:$A$6,B265&amp;"",'Vozidlá'!$L$6:$L$6,"&lt;&gt;")&lt;&gt;1),"CHYBA",""))</f>
        <v/>
      </c>
      <c r="S265" s="14">
        <f>IF(V265=0,"",IF(N265="Podnikateľská",IF(H265="","",IF(OR(LEN(TRIM(SUBSTITUTE(SUBSTITUTE(H265,".",""),",","")))&lt;12,ISNUMBER(MATCH(TRIM(SUBSTITUTE(SUBSTITUTE(H265,".",""),",","")),'Zoznamy'!$G$2:$G$41,0))),"PREVERIŤ","")),IF(AND(N265="Súkromná",IFERROR(INDEX('Vozidlá'!$O$6:$O$6,MATCH(B265,'Vozidlá'!$A$6:$A$6,0))="áno",FALSE)),"PREVERIŤ","")))</f>
        <v/>
      </c>
      <c r="T265" s="14">
        <f>IF(OR(D265="",E265="",F265="",G265=""),"",IFERROR(IF(OR(F265+G265&lt;D265+E265,D265&lt;DATE(2027,1,1),D265&gt;=DATE(2028,1,1)),"CHYBA",""),"CHYBA"))</f>
        <v/>
      </c>
      <c r="U265" s="14">
        <f>IF(OR(V265=0,A265=""),"",IF(COUNTIFS($A$6:$A$1505,A265&amp;"",$B$6:$B$1505,B265&amp;"")&gt;1,"CHYBA",IF(X265="","",IF(X265=0,"",IFERROR(IF(INDEX($A$1:$A$1505,X265)="","",IF(A265=INDEX($A$1:$A$1505,X265)+1,"","PREVERIŤ")),"PREVERIŤ")))))</f>
        <v/>
      </c>
      <c r="V265" s="14">
        <f>IF(OR(A265&lt;&gt;"",B265&lt;&gt;"",C265&lt;&gt;"",D265&lt;&gt;"",E265&lt;&gt;"",F265&lt;&gt;"",G265&lt;&gt;"",H265&lt;&gt;"",I265&lt;&gt;"",J265&lt;&gt;"",K265&lt;&gt;"",L265&lt;&gt;"",N265&lt;&gt;"",O265&lt;&gt;""),1,0)</f>
        <v/>
      </c>
      <c r="W265" s="14">
        <f>IF(OR(V265=0,B265=""),"",COUNTIFS($B$6:B265,B265&amp;""))</f>
        <v/>
      </c>
      <c r="X265" s="14">
        <f>IF(OR(V265=0,B265=""),"",IF(W265=1,0,SUMIFS($Y$5:Y264,$B$5:B264,B265&amp;"",$W$5:W264,W265-1)))</f>
        <v/>
      </c>
      <c r="Y265" s="14">
        <f>IF(V265=0,"",ROW($A265))</f>
        <v/>
      </c>
    </row>
    <row r="266">
      <c r="A266" s="10" t="n"/>
      <c r="B266" s="10" t="n"/>
      <c r="C266" s="10" t="n"/>
      <c r="D266" s="12" t="n"/>
      <c r="E266" s="18" t="n"/>
      <c r="F266" s="12" t="n"/>
      <c r="G266" s="18" t="n"/>
      <c r="H266" s="10" t="n"/>
      <c r="I266" s="10" t="n"/>
      <c r="J266" s="10" t="n"/>
      <c r="K266" s="13" t="n"/>
      <c r="L266" s="13" t="n"/>
      <c r="M266" s="19">
        <f>IF(OR(K266="",L266=""),"",IF(AND(ISNUMBER(K266),ISNUMBER(L266)),L266-K266,"CHYBA"))</f>
        <v/>
      </c>
      <c r="N266" s="10" t="n"/>
      <c r="O266" s="10" t="n"/>
      <c r="P266" s="14">
        <f>IF(M266="","",IF(ISNUMBER(M266),IF(M266&lt;=0,"CHYBA",""),"CHYBA"))</f>
        <v/>
      </c>
      <c r="Q266" s="14">
        <f>IF(OR(V266=0,B266="",K266=""),"",IFERROR(IF(X266=0,IF(AND(COUNTIFS('Vozidlá'!$A$6:$A$6,B266&amp;"",'Vozidlá'!$L$6:$L$6,"&lt;&gt;")=1,ROUND(K266,1)=ROUND(INDEX('Vozidlá'!$L$6:$L$6,MATCH(B266,'Vozidlá'!$A$6:$A$6,0)),1)),"","CHYBA"),IF(AND(INDEX($L$1:$L$1505,X266)&lt;&gt;"",ROUND(K266,1)=ROUND(INDEX($L$1:$L$1505,X266),1)),"","CHYBA")),"CHYBA"))</f>
        <v/>
      </c>
      <c r="R266" s="14">
        <f>IF(V266=0,"",IF(OR(NOT(ISNUMBER(A266)),B266="",C266="",NOT(ISNUMBER(D266)),NOT(ISNUMBER(E266)),NOT(ISNUMBER(F266)),NOT(ISNUMBER(G266)),I266="",J266="",NOT(ISNUMBER(K266)),NOT(ISNUMBER(L266)),AND(N266&lt;&gt;"Podnikateľská",N266&lt;&gt;"Súkromná"),AND(N266="Podnikateľská",H266=""),COUNTIFS('Vodiči'!$C$6:$C$8,C266&amp;"")&lt;&gt;1,COUNTIFS('Vozidlá'!$A$6:$A$6,B266&amp;"",'Vozidlá'!$B$6:$B$6,"&lt;&gt;")&lt;&gt;1,COUNTIFS('Vozidlá'!$A$6:$A$6,B266&amp;"",'Vozidlá'!$C$6:$C$6,"&lt;&gt;")&lt;&gt;1,COUNTIFS('Vozidlá'!$A$6:$A$6,B266&amp;"",'Vozidlá'!$D$6:$D$6,"&lt;&gt;")&lt;&gt;1,COUNTIFS('Vozidlá'!$A$6:$A$6,B266&amp;"",'Vozidlá'!$E$6:$E$6,"&lt;&gt;")&lt;&gt;1,COUNTIFS('Vozidlá'!$A$6:$A$6,B266&amp;"",'Vozidlá'!$K$6:$K$6,"&lt;&gt;")&lt;&gt;1,COUNTIFS('Vozidlá'!$A$6:$A$6,B266&amp;"",'Vozidlá'!$L$6:$L$6,"&lt;&gt;")&lt;&gt;1),"CHYBA",""))</f>
        <v/>
      </c>
      <c r="S266" s="14">
        <f>IF(V266=0,"",IF(N266="Podnikateľská",IF(H266="","",IF(OR(LEN(TRIM(SUBSTITUTE(SUBSTITUTE(H266,".",""),",","")))&lt;12,ISNUMBER(MATCH(TRIM(SUBSTITUTE(SUBSTITUTE(H266,".",""),",","")),'Zoznamy'!$G$2:$G$41,0))),"PREVERIŤ","")),IF(AND(N266="Súkromná",IFERROR(INDEX('Vozidlá'!$O$6:$O$6,MATCH(B266,'Vozidlá'!$A$6:$A$6,0))="áno",FALSE)),"PREVERIŤ","")))</f>
        <v/>
      </c>
      <c r="T266" s="14">
        <f>IF(OR(D266="",E266="",F266="",G266=""),"",IFERROR(IF(OR(F266+G266&lt;D266+E266,D266&lt;DATE(2027,1,1),D266&gt;=DATE(2028,1,1)),"CHYBA",""),"CHYBA"))</f>
        <v/>
      </c>
      <c r="U266" s="14">
        <f>IF(OR(V266=0,A266=""),"",IF(COUNTIFS($A$6:$A$1505,A266&amp;"",$B$6:$B$1505,B266&amp;"")&gt;1,"CHYBA",IF(X266="","",IF(X266=0,"",IFERROR(IF(INDEX($A$1:$A$1505,X266)="","",IF(A266=INDEX($A$1:$A$1505,X266)+1,"","PREVERIŤ")),"PREVERIŤ")))))</f>
        <v/>
      </c>
      <c r="V266" s="14">
        <f>IF(OR(A266&lt;&gt;"",B266&lt;&gt;"",C266&lt;&gt;"",D266&lt;&gt;"",E266&lt;&gt;"",F266&lt;&gt;"",G266&lt;&gt;"",H266&lt;&gt;"",I266&lt;&gt;"",J266&lt;&gt;"",K266&lt;&gt;"",L266&lt;&gt;"",N266&lt;&gt;"",O266&lt;&gt;""),1,0)</f>
        <v/>
      </c>
      <c r="W266" s="14">
        <f>IF(OR(V266=0,B266=""),"",COUNTIFS($B$6:B266,B266&amp;""))</f>
        <v/>
      </c>
      <c r="X266" s="14">
        <f>IF(OR(V266=0,B266=""),"",IF(W266=1,0,SUMIFS($Y$5:Y265,$B$5:B265,B266&amp;"",$W$5:W265,W266-1)))</f>
        <v/>
      </c>
      <c r="Y266" s="14">
        <f>IF(V266=0,"",ROW($A266))</f>
        <v/>
      </c>
    </row>
    <row r="267">
      <c r="A267" s="10" t="n"/>
      <c r="B267" s="10" t="n"/>
      <c r="C267" s="10" t="n"/>
      <c r="D267" s="12" t="n"/>
      <c r="E267" s="18" t="n"/>
      <c r="F267" s="12" t="n"/>
      <c r="G267" s="18" t="n"/>
      <c r="H267" s="10" t="n"/>
      <c r="I267" s="10" t="n"/>
      <c r="J267" s="10" t="n"/>
      <c r="K267" s="13" t="n"/>
      <c r="L267" s="13" t="n"/>
      <c r="M267" s="19">
        <f>IF(OR(K267="",L267=""),"",IF(AND(ISNUMBER(K267),ISNUMBER(L267)),L267-K267,"CHYBA"))</f>
        <v/>
      </c>
      <c r="N267" s="10" t="n"/>
      <c r="O267" s="10" t="n"/>
      <c r="P267" s="14">
        <f>IF(M267="","",IF(ISNUMBER(M267),IF(M267&lt;=0,"CHYBA",""),"CHYBA"))</f>
        <v/>
      </c>
      <c r="Q267" s="14">
        <f>IF(OR(V267=0,B267="",K267=""),"",IFERROR(IF(X267=0,IF(AND(COUNTIFS('Vozidlá'!$A$6:$A$6,B267&amp;"",'Vozidlá'!$L$6:$L$6,"&lt;&gt;")=1,ROUND(K267,1)=ROUND(INDEX('Vozidlá'!$L$6:$L$6,MATCH(B267,'Vozidlá'!$A$6:$A$6,0)),1)),"","CHYBA"),IF(AND(INDEX($L$1:$L$1505,X267)&lt;&gt;"",ROUND(K267,1)=ROUND(INDEX($L$1:$L$1505,X267),1)),"","CHYBA")),"CHYBA"))</f>
        <v/>
      </c>
      <c r="R267" s="14">
        <f>IF(V267=0,"",IF(OR(NOT(ISNUMBER(A267)),B267="",C267="",NOT(ISNUMBER(D267)),NOT(ISNUMBER(E267)),NOT(ISNUMBER(F267)),NOT(ISNUMBER(G267)),I267="",J267="",NOT(ISNUMBER(K267)),NOT(ISNUMBER(L267)),AND(N267&lt;&gt;"Podnikateľská",N267&lt;&gt;"Súkromná"),AND(N267="Podnikateľská",H267=""),COUNTIFS('Vodiči'!$C$6:$C$8,C267&amp;"")&lt;&gt;1,COUNTIFS('Vozidlá'!$A$6:$A$6,B267&amp;"",'Vozidlá'!$B$6:$B$6,"&lt;&gt;")&lt;&gt;1,COUNTIFS('Vozidlá'!$A$6:$A$6,B267&amp;"",'Vozidlá'!$C$6:$C$6,"&lt;&gt;")&lt;&gt;1,COUNTIFS('Vozidlá'!$A$6:$A$6,B267&amp;"",'Vozidlá'!$D$6:$D$6,"&lt;&gt;")&lt;&gt;1,COUNTIFS('Vozidlá'!$A$6:$A$6,B267&amp;"",'Vozidlá'!$E$6:$E$6,"&lt;&gt;")&lt;&gt;1,COUNTIFS('Vozidlá'!$A$6:$A$6,B267&amp;"",'Vozidlá'!$K$6:$K$6,"&lt;&gt;")&lt;&gt;1,COUNTIFS('Vozidlá'!$A$6:$A$6,B267&amp;"",'Vozidlá'!$L$6:$L$6,"&lt;&gt;")&lt;&gt;1),"CHYBA",""))</f>
        <v/>
      </c>
      <c r="S267" s="14">
        <f>IF(V267=0,"",IF(N267="Podnikateľská",IF(H267="","",IF(OR(LEN(TRIM(SUBSTITUTE(SUBSTITUTE(H267,".",""),",","")))&lt;12,ISNUMBER(MATCH(TRIM(SUBSTITUTE(SUBSTITUTE(H267,".",""),",","")),'Zoznamy'!$G$2:$G$41,0))),"PREVERIŤ","")),IF(AND(N267="Súkromná",IFERROR(INDEX('Vozidlá'!$O$6:$O$6,MATCH(B267,'Vozidlá'!$A$6:$A$6,0))="áno",FALSE)),"PREVERIŤ","")))</f>
        <v/>
      </c>
      <c r="T267" s="14">
        <f>IF(OR(D267="",E267="",F267="",G267=""),"",IFERROR(IF(OR(F267+G267&lt;D267+E267,D267&lt;DATE(2027,1,1),D267&gt;=DATE(2028,1,1)),"CHYBA",""),"CHYBA"))</f>
        <v/>
      </c>
      <c r="U267" s="14">
        <f>IF(OR(V267=0,A267=""),"",IF(COUNTIFS($A$6:$A$1505,A267&amp;"",$B$6:$B$1505,B267&amp;"")&gt;1,"CHYBA",IF(X267="","",IF(X267=0,"",IFERROR(IF(INDEX($A$1:$A$1505,X267)="","",IF(A267=INDEX($A$1:$A$1505,X267)+1,"","PREVERIŤ")),"PREVERIŤ")))))</f>
        <v/>
      </c>
      <c r="V267" s="14">
        <f>IF(OR(A267&lt;&gt;"",B267&lt;&gt;"",C267&lt;&gt;"",D267&lt;&gt;"",E267&lt;&gt;"",F267&lt;&gt;"",G267&lt;&gt;"",H267&lt;&gt;"",I267&lt;&gt;"",J267&lt;&gt;"",K267&lt;&gt;"",L267&lt;&gt;"",N267&lt;&gt;"",O267&lt;&gt;""),1,0)</f>
        <v/>
      </c>
      <c r="W267" s="14">
        <f>IF(OR(V267=0,B267=""),"",COUNTIFS($B$6:B267,B267&amp;""))</f>
        <v/>
      </c>
      <c r="X267" s="14">
        <f>IF(OR(V267=0,B267=""),"",IF(W267=1,0,SUMIFS($Y$5:Y266,$B$5:B266,B267&amp;"",$W$5:W266,W267-1)))</f>
        <v/>
      </c>
      <c r="Y267" s="14">
        <f>IF(V267=0,"",ROW($A267))</f>
        <v/>
      </c>
    </row>
    <row r="268">
      <c r="A268" s="10" t="n"/>
      <c r="B268" s="10" t="n"/>
      <c r="C268" s="10" t="n"/>
      <c r="D268" s="12" t="n"/>
      <c r="E268" s="18" t="n"/>
      <c r="F268" s="12" t="n"/>
      <c r="G268" s="18" t="n"/>
      <c r="H268" s="10" t="n"/>
      <c r="I268" s="10" t="n"/>
      <c r="J268" s="10" t="n"/>
      <c r="K268" s="13" t="n"/>
      <c r="L268" s="13" t="n"/>
      <c r="M268" s="19">
        <f>IF(OR(K268="",L268=""),"",IF(AND(ISNUMBER(K268),ISNUMBER(L268)),L268-K268,"CHYBA"))</f>
        <v/>
      </c>
      <c r="N268" s="10" t="n"/>
      <c r="O268" s="10" t="n"/>
      <c r="P268" s="14">
        <f>IF(M268="","",IF(ISNUMBER(M268),IF(M268&lt;=0,"CHYBA",""),"CHYBA"))</f>
        <v/>
      </c>
      <c r="Q268" s="14">
        <f>IF(OR(V268=0,B268="",K268=""),"",IFERROR(IF(X268=0,IF(AND(COUNTIFS('Vozidlá'!$A$6:$A$6,B268&amp;"",'Vozidlá'!$L$6:$L$6,"&lt;&gt;")=1,ROUND(K268,1)=ROUND(INDEX('Vozidlá'!$L$6:$L$6,MATCH(B268,'Vozidlá'!$A$6:$A$6,0)),1)),"","CHYBA"),IF(AND(INDEX($L$1:$L$1505,X268)&lt;&gt;"",ROUND(K268,1)=ROUND(INDEX($L$1:$L$1505,X268),1)),"","CHYBA")),"CHYBA"))</f>
        <v/>
      </c>
      <c r="R268" s="14">
        <f>IF(V268=0,"",IF(OR(NOT(ISNUMBER(A268)),B268="",C268="",NOT(ISNUMBER(D268)),NOT(ISNUMBER(E268)),NOT(ISNUMBER(F268)),NOT(ISNUMBER(G268)),I268="",J268="",NOT(ISNUMBER(K268)),NOT(ISNUMBER(L268)),AND(N268&lt;&gt;"Podnikateľská",N268&lt;&gt;"Súkromná"),AND(N268="Podnikateľská",H268=""),COUNTIFS('Vodiči'!$C$6:$C$8,C268&amp;"")&lt;&gt;1,COUNTIFS('Vozidlá'!$A$6:$A$6,B268&amp;"",'Vozidlá'!$B$6:$B$6,"&lt;&gt;")&lt;&gt;1,COUNTIFS('Vozidlá'!$A$6:$A$6,B268&amp;"",'Vozidlá'!$C$6:$C$6,"&lt;&gt;")&lt;&gt;1,COUNTIFS('Vozidlá'!$A$6:$A$6,B268&amp;"",'Vozidlá'!$D$6:$D$6,"&lt;&gt;")&lt;&gt;1,COUNTIFS('Vozidlá'!$A$6:$A$6,B268&amp;"",'Vozidlá'!$E$6:$E$6,"&lt;&gt;")&lt;&gt;1,COUNTIFS('Vozidlá'!$A$6:$A$6,B268&amp;"",'Vozidlá'!$K$6:$K$6,"&lt;&gt;")&lt;&gt;1,COUNTIFS('Vozidlá'!$A$6:$A$6,B268&amp;"",'Vozidlá'!$L$6:$L$6,"&lt;&gt;")&lt;&gt;1),"CHYBA",""))</f>
        <v/>
      </c>
      <c r="S268" s="14">
        <f>IF(V268=0,"",IF(N268="Podnikateľská",IF(H268="","",IF(OR(LEN(TRIM(SUBSTITUTE(SUBSTITUTE(H268,".",""),",","")))&lt;12,ISNUMBER(MATCH(TRIM(SUBSTITUTE(SUBSTITUTE(H268,".",""),",","")),'Zoznamy'!$G$2:$G$41,0))),"PREVERIŤ","")),IF(AND(N268="Súkromná",IFERROR(INDEX('Vozidlá'!$O$6:$O$6,MATCH(B268,'Vozidlá'!$A$6:$A$6,0))="áno",FALSE)),"PREVERIŤ","")))</f>
        <v/>
      </c>
      <c r="T268" s="14">
        <f>IF(OR(D268="",E268="",F268="",G268=""),"",IFERROR(IF(OR(F268+G268&lt;D268+E268,D268&lt;DATE(2027,1,1),D268&gt;=DATE(2028,1,1)),"CHYBA",""),"CHYBA"))</f>
        <v/>
      </c>
      <c r="U268" s="14">
        <f>IF(OR(V268=0,A268=""),"",IF(COUNTIFS($A$6:$A$1505,A268&amp;"",$B$6:$B$1505,B268&amp;"")&gt;1,"CHYBA",IF(X268="","",IF(X268=0,"",IFERROR(IF(INDEX($A$1:$A$1505,X268)="","",IF(A268=INDEX($A$1:$A$1505,X268)+1,"","PREVERIŤ")),"PREVERIŤ")))))</f>
        <v/>
      </c>
      <c r="V268" s="14">
        <f>IF(OR(A268&lt;&gt;"",B268&lt;&gt;"",C268&lt;&gt;"",D268&lt;&gt;"",E268&lt;&gt;"",F268&lt;&gt;"",G268&lt;&gt;"",H268&lt;&gt;"",I268&lt;&gt;"",J268&lt;&gt;"",K268&lt;&gt;"",L268&lt;&gt;"",N268&lt;&gt;"",O268&lt;&gt;""),1,0)</f>
        <v/>
      </c>
      <c r="W268" s="14">
        <f>IF(OR(V268=0,B268=""),"",COUNTIFS($B$6:B268,B268&amp;""))</f>
        <v/>
      </c>
      <c r="X268" s="14">
        <f>IF(OR(V268=0,B268=""),"",IF(W268=1,0,SUMIFS($Y$5:Y267,$B$5:B267,B268&amp;"",$W$5:W267,W268-1)))</f>
        <v/>
      </c>
      <c r="Y268" s="14">
        <f>IF(V268=0,"",ROW($A268))</f>
        <v/>
      </c>
    </row>
    <row r="269">
      <c r="A269" s="10" t="n"/>
      <c r="B269" s="10" t="n"/>
      <c r="C269" s="10" t="n"/>
      <c r="D269" s="12" t="n"/>
      <c r="E269" s="18" t="n"/>
      <c r="F269" s="12" t="n"/>
      <c r="G269" s="18" t="n"/>
      <c r="H269" s="10" t="n"/>
      <c r="I269" s="10" t="n"/>
      <c r="J269" s="10" t="n"/>
      <c r="K269" s="13" t="n"/>
      <c r="L269" s="13" t="n"/>
      <c r="M269" s="19">
        <f>IF(OR(K269="",L269=""),"",IF(AND(ISNUMBER(K269),ISNUMBER(L269)),L269-K269,"CHYBA"))</f>
        <v/>
      </c>
      <c r="N269" s="10" t="n"/>
      <c r="O269" s="10" t="n"/>
      <c r="P269" s="14">
        <f>IF(M269="","",IF(ISNUMBER(M269),IF(M269&lt;=0,"CHYBA",""),"CHYBA"))</f>
        <v/>
      </c>
      <c r="Q269" s="14">
        <f>IF(OR(V269=0,B269="",K269=""),"",IFERROR(IF(X269=0,IF(AND(COUNTIFS('Vozidlá'!$A$6:$A$6,B269&amp;"",'Vozidlá'!$L$6:$L$6,"&lt;&gt;")=1,ROUND(K269,1)=ROUND(INDEX('Vozidlá'!$L$6:$L$6,MATCH(B269,'Vozidlá'!$A$6:$A$6,0)),1)),"","CHYBA"),IF(AND(INDEX($L$1:$L$1505,X269)&lt;&gt;"",ROUND(K269,1)=ROUND(INDEX($L$1:$L$1505,X269),1)),"","CHYBA")),"CHYBA"))</f>
        <v/>
      </c>
      <c r="R269" s="14">
        <f>IF(V269=0,"",IF(OR(NOT(ISNUMBER(A269)),B269="",C269="",NOT(ISNUMBER(D269)),NOT(ISNUMBER(E269)),NOT(ISNUMBER(F269)),NOT(ISNUMBER(G269)),I269="",J269="",NOT(ISNUMBER(K269)),NOT(ISNUMBER(L269)),AND(N269&lt;&gt;"Podnikateľská",N269&lt;&gt;"Súkromná"),AND(N269="Podnikateľská",H269=""),COUNTIFS('Vodiči'!$C$6:$C$8,C269&amp;"")&lt;&gt;1,COUNTIFS('Vozidlá'!$A$6:$A$6,B269&amp;"",'Vozidlá'!$B$6:$B$6,"&lt;&gt;")&lt;&gt;1,COUNTIFS('Vozidlá'!$A$6:$A$6,B269&amp;"",'Vozidlá'!$C$6:$C$6,"&lt;&gt;")&lt;&gt;1,COUNTIFS('Vozidlá'!$A$6:$A$6,B269&amp;"",'Vozidlá'!$D$6:$D$6,"&lt;&gt;")&lt;&gt;1,COUNTIFS('Vozidlá'!$A$6:$A$6,B269&amp;"",'Vozidlá'!$E$6:$E$6,"&lt;&gt;")&lt;&gt;1,COUNTIFS('Vozidlá'!$A$6:$A$6,B269&amp;"",'Vozidlá'!$K$6:$K$6,"&lt;&gt;")&lt;&gt;1,COUNTIFS('Vozidlá'!$A$6:$A$6,B269&amp;"",'Vozidlá'!$L$6:$L$6,"&lt;&gt;")&lt;&gt;1),"CHYBA",""))</f>
        <v/>
      </c>
      <c r="S269" s="14">
        <f>IF(V269=0,"",IF(N269="Podnikateľská",IF(H269="","",IF(OR(LEN(TRIM(SUBSTITUTE(SUBSTITUTE(H269,".",""),",","")))&lt;12,ISNUMBER(MATCH(TRIM(SUBSTITUTE(SUBSTITUTE(H269,".",""),",","")),'Zoznamy'!$G$2:$G$41,0))),"PREVERIŤ","")),IF(AND(N269="Súkromná",IFERROR(INDEX('Vozidlá'!$O$6:$O$6,MATCH(B269,'Vozidlá'!$A$6:$A$6,0))="áno",FALSE)),"PREVERIŤ","")))</f>
        <v/>
      </c>
      <c r="T269" s="14">
        <f>IF(OR(D269="",E269="",F269="",G269=""),"",IFERROR(IF(OR(F269+G269&lt;D269+E269,D269&lt;DATE(2027,1,1),D269&gt;=DATE(2028,1,1)),"CHYBA",""),"CHYBA"))</f>
        <v/>
      </c>
      <c r="U269" s="14">
        <f>IF(OR(V269=0,A269=""),"",IF(COUNTIFS($A$6:$A$1505,A269&amp;"",$B$6:$B$1505,B269&amp;"")&gt;1,"CHYBA",IF(X269="","",IF(X269=0,"",IFERROR(IF(INDEX($A$1:$A$1505,X269)="","",IF(A269=INDEX($A$1:$A$1505,X269)+1,"","PREVERIŤ")),"PREVERIŤ")))))</f>
        <v/>
      </c>
      <c r="V269" s="14">
        <f>IF(OR(A269&lt;&gt;"",B269&lt;&gt;"",C269&lt;&gt;"",D269&lt;&gt;"",E269&lt;&gt;"",F269&lt;&gt;"",G269&lt;&gt;"",H269&lt;&gt;"",I269&lt;&gt;"",J269&lt;&gt;"",K269&lt;&gt;"",L269&lt;&gt;"",N269&lt;&gt;"",O269&lt;&gt;""),1,0)</f>
        <v/>
      </c>
      <c r="W269" s="14">
        <f>IF(OR(V269=0,B269=""),"",COUNTIFS($B$6:B269,B269&amp;""))</f>
        <v/>
      </c>
      <c r="X269" s="14">
        <f>IF(OR(V269=0,B269=""),"",IF(W269=1,0,SUMIFS($Y$5:Y268,$B$5:B268,B269&amp;"",$W$5:W268,W269-1)))</f>
        <v/>
      </c>
      <c r="Y269" s="14">
        <f>IF(V269=0,"",ROW($A269))</f>
        <v/>
      </c>
    </row>
    <row r="270">
      <c r="A270" s="10" t="n"/>
      <c r="B270" s="10" t="n"/>
      <c r="C270" s="10" t="n"/>
      <c r="D270" s="12" t="n"/>
      <c r="E270" s="18" t="n"/>
      <c r="F270" s="12" t="n"/>
      <c r="G270" s="18" t="n"/>
      <c r="H270" s="10" t="n"/>
      <c r="I270" s="10" t="n"/>
      <c r="J270" s="10" t="n"/>
      <c r="K270" s="13" t="n"/>
      <c r="L270" s="13" t="n"/>
      <c r="M270" s="19">
        <f>IF(OR(K270="",L270=""),"",IF(AND(ISNUMBER(K270),ISNUMBER(L270)),L270-K270,"CHYBA"))</f>
        <v/>
      </c>
      <c r="N270" s="10" t="n"/>
      <c r="O270" s="10" t="n"/>
      <c r="P270" s="14">
        <f>IF(M270="","",IF(ISNUMBER(M270),IF(M270&lt;=0,"CHYBA",""),"CHYBA"))</f>
        <v/>
      </c>
      <c r="Q270" s="14">
        <f>IF(OR(V270=0,B270="",K270=""),"",IFERROR(IF(X270=0,IF(AND(COUNTIFS('Vozidlá'!$A$6:$A$6,B270&amp;"",'Vozidlá'!$L$6:$L$6,"&lt;&gt;")=1,ROUND(K270,1)=ROUND(INDEX('Vozidlá'!$L$6:$L$6,MATCH(B270,'Vozidlá'!$A$6:$A$6,0)),1)),"","CHYBA"),IF(AND(INDEX($L$1:$L$1505,X270)&lt;&gt;"",ROUND(K270,1)=ROUND(INDEX($L$1:$L$1505,X270),1)),"","CHYBA")),"CHYBA"))</f>
        <v/>
      </c>
      <c r="R270" s="14">
        <f>IF(V270=0,"",IF(OR(NOT(ISNUMBER(A270)),B270="",C270="",NOT(ISNUMBER(D270)),NOT(ISNUMBER(E270)),NOT(ISNUMBER(F270)),NOT(ISNUMBER(G270)),I270="",J270="",NOT(ISNUMBER(K270)),NOT(ISNUMBER(L270)),AND(N270&lt;&gt;"Podnikateľská",N270&lt;&gt;"Súkromná"),AND(N270="Podnikateľská",H270=""),COUNTIFS('Vodiči'!$C$6:$C$8,C270&amp;"")&lt;&gt;1,COUNTIFS('Vozidlá'!$A$6:$A$6,B270&amp;"",'Vozidlá'!$B$6:$B$6,"&lt;&gt;")&lt;&gt;1,COUNTIFS('Vozidlá'!$A$6:$A$6,B270&amp;"",'Vozidlá'!$C$6:$C$6,"&lt;&gt;")&lt;&gt;1,COUNTIFS('Vozidlá'!$A$6:$A$6,B270&amp;"",'Vozidlá'!$D$6:$D$6,"&lt;&gt;")&lt;&gt;1,COUNTIFS('Vozidlá'!$A$6:$A$6,B270&amp;"",'Vozidlá'!$E$6:$E$6,"&lt;&gt;")&lt;&gt;1,COUNTIFS('Vozidlá'!$A$6:$A$6,B270&amp;"",'Vozidlá'!$K$6:$K$6,"&lt;&gt;")&lt;&gt;1,COUNTIFS('Vozidlá'!$A$6:$A$6,B270&amp;"",'Vozidlá'!$L$6:$L$6,"&lt;&gt;")&lt;&gt;1),"CHYBA",""))</f>
        <v/>
      </c>
      <c r="S270" s="14">
        <f>IF(V270=0,"",IF(N270="Podnikateľská",IF(H270="","",IF(OR(LEN(TRIM(SUBSTITUTE(SUBSTITUTE(H270,".",""),",","")))&lt;12,ISNUMBER(MATCH(TRIM(SUBSTITUTE(SUBSTITUTE(H270,".",""),",","")),'Zoznamy'!$G$2:$G$41,0))),"PREVERIŤ","")),IF(AND(N270="Súkromná",IFERROR(INDEX('Vozidlá'!$O$6:$O$6,MATCH(B270,'Vozidlá'!$A$6:$A$6,0))="áno",FALSE)),"PREVERIŤ","")))</f>
        <v/>
      </c>
      <c r="T270" s="14">
        <f>IF(OR(D270="",E270="",F270="",G270=""),"",IFERROR(IF(OR(F270+G270&lt;D270+E270,D270&lt;DATE(2027,1,1),D270&gt;=DATE(2028,1,1)),"CHYBA",""),"CHYBA"))</f>
        <v/>
      </c>
      <c r="U270" s="14">
        <f>IF(OR(V270=0,A270=""),"",IF(COUNTIFS($A$6:$A$1505,A270&amp;"",$B$6:$B$1505,B270&amp;"")&gt;1,"CHYBA",IF(X270="","",IF(X270=0,"",IFERROR(IF(INDEX($A$1:$A$1505,X270)="","",IF(A270=INDEX($A$1:$A$1505,X270)+1,"","PREVERIŤ")),"PREVERIŤ")))))</f>
        <v/>
      </c>
      <c r="V270" s="14">
        <f>IF(OR(A270&lt;&gt;"",B270&lt;&gt;"",C270&lt;&gt;"",D270&lt;&gt;"",E270&lt;&gt;"",F270&lt;&gt;"",G270&lt;&gt;"",H270&lt;&gt;"",I270&lt;&gt;"",J270&lt;&gt;"",K270&lt;&gt;"",L270&lt;&gt;"",N270&lt;&gt;"",O270&lt;&gt;""),1,0)</f>
        <v/>
      </c>
      <c r="W270" s="14">
        <f>IF(OR(V270=0,B270=""),"",COUNTIFS($B$6:B270,B270&amp;""))</f>
        <v/>
      </c>
      <c r="X270" s="14">
        <f>IF(OR(V270=0,B270=""),"",IF(W270=1,0,SUMIFS($Y$5:Y269,$B$5:B269,B270&amp;"",$W$5:W269,W270-1)))</f>
        <v/>
      </c>
      <c r="Y270" s="14">
        <f>IF(V270=0,"",ROW($A270))</f>
        <v/>
      </c>
    </row>
    <row r="271">
      <c r="A271" s="10" t="n"/>
      <c r="B271" s="10" t="n"/>
      <c r="C271" s="10" t="n"/>
      <c r="D271" s="12" t="n"/>
      <c r="E271" s="18" t="n"/>
      <c r="F271" s="12" t="n"/>
      <c r="G271" s="18" t="n"/>
      <c r="H271" s="10" t="n"/>
      <c r="I271" s="10" t="n"/>
      <c r="J271" s="10" t="n"/>
      <c r="K271" s="13" t="n"/>
      <c r="L271" s="13" t="n"/>
      <c r="M271" s="19">
        <f>IF(OR(K271="",L271=""),"",IF(AND(ISNUMBER(K271),ISNUMBER(L271)),L271-K271,"CHYBA"))</f>
        <v/>
      </c>
      <c r="N271" s="10" t="n"/>
      <c r="O271" s="10" t="n"/>
      <c r="P271" s="14">
        <f>IF(M271="","",IF(ISNUMBER(M271),IF(M271&lt;=0,"CHYBA",""),"CHYBA"))</f>
        <v/>
      </c>
      <c r="Q271" s="14">
        <f>IF(OR(V271=0,B271="",K271=""),"",IFERROR(IF(X271=0,IF(AND(COUNTIFS('Vozidlá'!$A$6:$A$6,B271&amp;"",'Vozidlá'!$L$6:$L$6,"&lt;&gt;")=1,ROUND(K271,1)=ROUND(INDEX('Vozidlá'!$L$6:$L$6,MATCH(B271,'Vozidlá'!$A$6:$A$6,0)),1)),"","CHYBA"),IF(AND(INDEX($L$1:$L$1505,X271)&lt;&gt;"",ROUND(K271,1)=ROUND(INDEX($L$1:$L$1505,X271),1)),"","CHYBA")),"CHYBA"))</f>
        <v/>
      </c>
      <c r="R271" s="14">
        <f>IF(V271=0,"",IF(OR(NOT(ISNUMBER(A271)),B271="",C271="",NOT(ISNUMBER(D271)),NOT(ISNUMBER(E271)),NOT(ISNUMBER(F271)),NOT(ISNUMBER(G271)),I271="",J271="",NOT(ISNUMBER(K271)),NOT(ISNUMBER(L271)),AND(N271&lt;&gt;"Podnikateľská",N271&lt;&gt;"Súkromná"),AND(N271="Podnikateľská",H271=""),COUNTIFS('Vodiči'!$C$6:$C$8,C271&amp;"")&lt;&gt;1,COUNTIFS('Vozidlá'!$A$6:$A$6,B271&amp;"",'Vozidlá'!$B$6:$B$6,"&lt;&gt;")&lt;&gt;1,COUNTIFS('Vozidlá'!$A$6:$A$6,B271&amp;"",'Vozidlá'!$C$6:$C$6,"&lt;&gt;")&lt;&gt;1,COUNTIFS('Vozidlá'!$A$6:$A$6,B271&amp;"",'Vozidlá'!$D$6:$D$6,"&lt;&gt;")&lt;&gt;1,COUNTIFS('Vozidlá'!$A$6:$A$6,B271&amp;"",'Vozidlá'!$E$6:$E$6,"&lt;&gt;")&lt;&gt;1,COUNTIFS('Vozidlá'!$A$6:$A$6,B271&amp;"",'Vozidlá'!$K$6:$K$6,"&lt;&gt;")&lt;&gt;1,COUNTIFS('Vozidlá'!$A$6:$A$6,B271&amp;"",'Vozidlá'!$L$6:$L$6,"&lt;&gt;")&lt;&gt;1),"CHYBA",""))</f>
        <v/>
      </c>
      <c r="S271" s="14">
        <f>IF(V271=0,"",IF(N271="Podnikateľská",IF(H271="","",IF(OR(LEN(TRIM(SUBSTITUTE(SUBSTITUTE(H271,".",""),",","")))&lt;12,ISNUMBER(MATCH(TRIM(SUBSTITUTE(SUBSTITUTE(H271,".",""),",","")),'Zoznamy'!$G$2:$G$41,0))),"PREVERIŤ","")),IF(AND(N271="Súkromná",IFERROR(INDEX('Vozidlá'!$O$6:$O$6,MATCH(B271,'Vozidlá'!$A$6:$A$6,0))="áno",FALSE)),"PREVERIŤ","")))</f>
        <v/>
      </c>
      <c r="T271" s="14">
        <f>IF(OR(D271="",E271="",F271="",G271=""),"",IFERROR(IF(OR(F271+G271&lt;D271+E271,D271&lt;DATE(2027,1,1),D271&gt;=DATE(2028,1,1)),"CHYBA",""),"CHYBA"))</f>
        <v/>
      </c>
      <c r="U271" s="14">
        <f>IF(OR(V271=0,A271=""),"",IF(COUNTIFS($A$6:$A$1505,A271&amp;"",$B$6:$B$1505,B271&amp;"")&gt;1,"CHYBA",IF(X271="","",IF(X271=0,"",IFERROR(IF(INDEX($A$1:$A$1505,X271)="","",IF(A271=INDEX($A$1:$A$1505,X271)+1,"","PREVERIŤ")),"PREVERIŤ")))))</f>
        <v/>
      </c>
      <c r="V271" s="14">
        <f>IF(OR(A271&lt;&gt;"",B271&lt;&gt;"",C271&lt;&gt;"",D271&lt;&gt;"",E271&lt;&gt;"",F271&lt;&gt;"",G271&lt;&gt;"",H271&lt;&gt;"",I271&lt;&gt;"",J271&lt;&gt;"",K271&lt;&gt;"",L271&lt;&gt;"",N271&lt;&gt;"",O271&lt;&gt;""),1,0)</f>
        <v/>
      </c>
      <c r="W271" s="14">
        <f>IF(OR(V271=0,B271=""),"",COUNTIFS($B$6:B271,B271&amp;""))</f>
        <v/>
      </c>
      <c r="X271" s="14">
        <f>IF(OR(V271=0,B271=""),"",IF(W271=1,0,SUMIFS($Y$5:Y270,$B$5:B270,B271&amp;"",$W$5:W270,W271-1)))</f>
        <v/>
      </c>
      <c r="Y271" s="14">
        <f>IF(V271=0,"",ROW($A271))</f>
        <v/>
      </c>
    </row>
    <row r="272">
      <c r="A272" s="10" t="n"/>
      <c r="B272" s="10" t="n"/>
      <c r="C272" s="10" t="n"/>
      <c r="D272" s="12" t="n"/>
      <c r="E272" s="18" t="n"/>
      <c r="F272" s="12" t="n"/>
      <c r="G272" s="18" t="n"/>
      <c r="H272" s="10" t="n"/>
      <c r="I272" s="10" t="n"/>
      <c r="J272" s="10" t="n"/>
      <c r="K272" s="13" t="n"/>
      <c r="L272" s="13" t="n"/>
      <c r="M272" s="19">
        <f>IF(OR(K272="",L272=""),"",IF(AND(ISNUMBER(K272),ISNUMBER(L272)),L272-K272,"CHYBA"))</f>
        <v/>
      </c>
      <c r="N272" s="10" t="n"/>
      <c r="O272" s="10" t="n"/>
      <c r="P272" s="14">
        <f>IF(M272="","",IF(ISNUMBER(M272),IF(M272&lt;=0,"CHYBA",""),"CHYBA"))</f>
        <v/>
      </c>
      <c r="Q272" s="14">
        <f>IF(OR(V272=0,B272="",K272=""),"",IFERROR(IF(X272=0,IF(AND(COUNTIFS('Vozidlá'!$A$6:$A$6,B272&amp;"",'Vozidlá'!$L$6:$L$6,"&lt;&gt;")=1,ROUND(K272,1)=ROUND(INDEX('Vozidlá'!$L$6:$L$6,MATCH(B272,'Vozidlá'!$A$6:$A$6,0)),1)),"","CHYBA"),IF(AND(INDEX($L$1:$L$1505,X272)&lt;&gt;"",ROUND(K272,1)=ROUND(INDEX($L$1:$L$1505,X272),1)),"","CHYBA")),"CHYBA"))</f>
        <v/>
      </c>
      <c r="R272" s="14">
        <f>IF(V272=0,"",IF(OR(NOT(ISNUMBER(A272)),B272="",C272="",NOT(ISNUMBER(D272)),NOT(ISNUMBER(E272)),NOT(ISNUMBER(F272)),NOT(ISNUMBER(G272)),I272="",J272="",NOT(ISNUMBER(K272)),NOT(ISNUMBER(L272)),AND(N272&lt;&gt;"Podnikateľská",N272&lt;&gt;"Súkromná"),AND(N272="Podnikateľská",H272=""),COUNTIFS('Vodiči'!$C$6:$C$8,C272&amp;"")&lt;&gt;1,COUNTIFS('Vozidlá'!$A$6:$A$6,B272&amp;"",'Vozidlá'!$B$6:$B$6,"&lt;&gt;")&lt;&gt;1,COUNTIFS('Vozidlá'!$A$6:$A$6,B272&amp;"",'Vozidlá'!$C$6:$C$6,"&lt;&gt;")&lt;&gt;1,COUNTIFS('Vozidlá'!$A$6:$A$6,B272&amp;"",'Vozidlá'!$D$6:$D$6,"&lt;&gt;")&lt;&gt;1,COUNTIFS('Vozidlá'!$A$6:$A$6,B272&amp;"",'Vozidlá'!$E$6:$E$6,"&lt;&gt;")&lt;&gt;1,COUNTIFS('Vozidlá'!$A$6:$A$6,B272&amp;"",'Vozidlá'!$K$6:$K$6,"&lt;&gt;")&lt;&gt;1,COUNTIFS('Vozidlá'!$A$6:$A$6,B272&amp;"",'Vozidlá'!$L$6:$L$6,"&lt;&gt;")&lt;&gt;1),"CHYBA",""))</f>
        <v/>
      </c>
      <c r="S272" s="14">
        <f>IF(V272=0,"",IF(N272="Podnikateľská",IF(H272="","",IF(OR(LEN(TRIM(SUBSTITUTE(SUBSTITUTE(H272,".",""),",","")))&lt;12,ISNUMBER(MATCH(TRIM(SUBSTITUTE(SUBSTITUTE(H272,".",""),",","")),'Zoznamy'!$G$2:$G$41,0))),"PREVERIŤ","")),IF(AND(N272="Súkromná",IFERROR(INDEX('Vozidlá'!$O$6:$O$6,MATCH(B272,'Vozidlá'!$A$6:$A$6,0))="áno",FALSE)),"PREVERIŤ","")))</f>
        <v/>
      </c>
      <c r="T272" s="14">
        <f>IF(OR(D272="",E272="",F272="",G272=""),"",IFERROR(IF(OR(F272+G272&lt;D272+E272,D272&lt;DATE(2027,1,1),D272&gt;=DATE(2028,1,1)),"CHYBA",""),"CHYBA"))</f>
        <v/>
      </c>
      <c r="U272" s="14">
        <f>IF(OR(V272=0,A272=""),"",IF(COUNTIFS($A$6:$A$1505,A272&amp;"",$B$6:$B$1505,B272&amp;"")&gt;1,"CHYBA",IF(X272="","",IF(X272=0,"",IFERROR(IF(INDEX($A$1:$A$1505,X272)="","",IF(A272=INDEX($A$1:$A$1505,X272)+1,"","PREVERIŤ")),"PREVERIŤ")))))</f>
        <v/>
      </c>
      <c r="V272" s="14">
        <f>IF(OR(A272&lt;&gt;"",B272&lt;&gt;"",C272&lt;&gt;"",D272&lt;&gt;"",E272&lt;&gt;"",F272&lt;&gt;"",G272&lt;&gt;"",H272&lt;&gt;"",I272&lt;&gt;"",J272&lt;&gt;"",K272&lt;&gt;"",L272&lt;&gt;"",N272&lt;&gt;"",O272&lt;&gt;""),1,0)</f>
        <v/>
      </c>
      <c r="W272" s="14">
        <f>IF(OR(V272=0,B272=""),"",COUNTIFS($B$6:B272,B272&amp;""))</f>
        <v/>
      </c>
      <c r="X272" s="14">
        <f>IF(OR(V272=0,B272=""),"",IF(W272=1,0,SUMIFS($Y$5:Y271,$B$5:B271,B272&amp;"",$W$5:W271,W272-1)))</f>
        <v/>
      </c>
      <c r="Y272" s="14">
        <f>IF(V272=0,"",ROW($A272))</f>
        <v/>
      </c>
    </row>
    <row r="273">
      <c r="A273" s="10" t="n"/>
      <c r="B273" s="10" t="n"/>
      <c r="C273" s="10" t="n"/>
      <c r="D273" s="12" t="n"/>
      <c r="E273" s="18" t="n"/>
      <c r="F273" s="12" t="n"/>
      <c r="G273" s="18" t="n"/>
      <c r="H273" s="10" t="n"/>
      <c r="I273" s="10" t="n"/>
      <c r="J273" s="10" t="n"/>
      <c r="K273" s="13" t="n"/>
      <c r="L273" s="13" t="n"/>
      <c r="M273" s="19">
        <f>IF(OR(K273="",L273=""),"",IF(AND(ISNUMBER(K273),ISNUMBER(L273)),L273-K273,"CHYBA"))</f>
        <v/>
      </c>
      <c r="N273" s="10" t="n"/>
      <c r="O273" s="10" t="n"/>
      <c r="P273" s="14">
        <f>IF(M273="","",IF(ISNUMBER(M273),IF(M273&lt;=0,"CHYBA",""),"CHYBA"))</f>
        <v/>
      </c>
      <c r="Q273" s="14">
        <f>IF(OR(V273=0,B273="",K273=""),"",IFERROR(IF(X273=0,IF(AND(COUNTIFS('Vozidlá'!$A$6:$A$6,B273&amp;"",'Vozidlá'!$L$6:$L$6,"&lt;&gt;")=1,ROUND(K273,1)=ROUND(INDEX('Vozidlá'!$L$6:$L$6,MATCH(B273,'Vozidlá'!$A$6:$A$6,0)),1)),"","CHYBA"),IF(AND(INDEX($L$1:$L$1505,X273)&lt;&gt;"",ROUND(K273,1)=ROUND(INDEX($L$1:$L$1505,X273),1)),"","CHYBA")),"CHYBA"))</f>
        <v/>
      </c>
      <c r="R273" s="14">
        <f>IF(V273=0,"",IF(OR(NOT(ISNUMBER(A273)),B273="",C273="",NOT(ISNUMBER(D273)),NOT(ISNUMBER(E273)),NOT(ISNUMBER(F273)),NOT(ISNUMBER(G273)),I273="",J273="",NOT(ISNUMBER(K273)),NOT(ISNUMBER(L273)),AND(N273&lt;&gt;"Podnikateľská",N273&lt;&gt;"Súkromná"),AND(N273="Podnikateľská",H273=""),COUNTIFS('Vodiči'!$C$6:$C$8,C273&amp;"")&lt;&gt;1,COUNTIFS('Vozidlá'!$A$6:$A$6,B273&amp;"",'Vozidlá'!$B$6:$B$6,"&lt;&gt;")&lt;&gt;1,COUNTIFS('Vozidlá'!$A$6:$A$6,B273&amp;"",'Vozidlá'!$C$6:$C$6,"&lt;&gt;")&lt;&gt;1,COUNTIFS('Vozidlá'!$A$6:$A$6,B273&amp;"",'Vozidlá'!$D$6:$D$6,"&lt;&gt;")&lt;&gt;1,COUNTIFS('Vozidlá'!$A$6:$A$6,B273&amp;"",'Vozidlá'!$E$6:$E$6,"&lt;&gt;")&lt;&gt;1,COUNTIFS('Vozidlá'!$A$6:$A$6,B273&amp;"",'Vozidlá'!$K$6:$K$6,"&lt;&gt;")&lt;&gt;1,COUNTIFS('Vozidlá'!$A$6:$A$6,B273&amp;"",'Vozidlá'!$L$6:$L$6,"&lt;&gt;")&lt;&gt;1),"CHYBA",""))</f>
        <v/>
      </c>
      <c r="S273" s="14">
        <f>IF(V273=0,"",IF(N273="Podnikateľská",IF(H273="","",IF(OR(LEN(TRIM(SUBSTITUTE(SUBSTITUTE(H273,".",""),",","")))&lt;12,ISNUMBER(MATCH(TRIM(SUBSTITUTE(SUBSTITUTE(H273,".",""),",","")),'Zoznamy'!$G$2:$G$41,0))),"PREVERIŤ","")),IF(AND(N273="Súkromná",IFERROR(INDEX('Vozidlá'!$O$6:$O$6,MATCH(B273,'Vozidlá'!$A$6:$A$6,0))="áno",FALSE)),"PREVERIŤ","")))</f>
        <v/>
      </c>
      <c r="T273" s="14">
        <f>IF(OR(D273="",E273="",F273="",G273=""),"",IFERROR(IF(OR(F273+G273&lt;D273+E273,D273&lt;DATE(2027,1,1),D273&gt;=DATE(2028,1,1)),"CHYBA",""),"CHYBA"))</f>
        <v/>
      </c>
      <c r="U273" s="14">
        <f>IF(OR(V273=0,A273=""),"",IF(COUNTIFS($A$6:$A$1505,A273&amp;"",$B$6:$B$1505,B273&amp;"")&gt;1,"CHYBA",IF(X273="","",IF(X273=0,"",IFERROR(IF(INDEX($A$1:$A$1505,X273)="","",IF(A273=INDEX($A$1:$A$1505,X273)+1,"","PREVERIŤ")),"PREVERIŤ")))))</f>
        <v/>
      </c>
      <c r="V273" s="14">
        <f>IF(OR(A273&lt;&gt;"",B273&lt;&gt;"",C273&lt;&gt;"",D273&lt;&gt;"",E273&lt;&gt;"",F273&lt;&gt;"",G273&lt;&gt;"",H273&lt;&gt;"",I273&lt;&gt;"",J273&lt;&gt;"",K273&lt;&gt;"",L273&lt;&gt;"",N273&lt;&gt;"",O273&lt;&gt;""),1,0)</f>
        <v/>
      </c>
      <c r="W273" s="14">
        <f>IF(OR(V273=0,B273=""),"",COUNTIFS($B$6:B273,B273&amp;""))</f>
        <v/>
      </c>
      <c r="X273" s="14">
        <f>IF(OR(V273=0,B273=""),"",IF(W273=1,0,SUMIFS($Y$5:Y272,$B$5:B272,B273&amp;"",$W$5:W272,W273-1)))</f>
        <v/>
      </c>
      <c r="Y273" s="14">
        <f>IF(V273=0,"",ROW($A273))</f>
        <v/>
      </c>
    </row>
    <row r="274">
      <c r="A274" s="10" t="n"/>
      <c r="B274" s="10" t="n"/>
      <c r="C274" s="10" t="n"/>
      <c r="D274" s="12" t="n"/>
      <c r="E274" s="18" t="n"/>
      <c r="F274" s="12" t="n"/>
      <c r="G274" s="18" t="n"/>
      <c r="H274" s="10" t="n"/>
      <c r="I274" s="10" t="n"/>
      <c r="J274" s="10" t="n"/>
      <c r="K274" s="13" t="n"/>
      <c r="L274" s="13" t="n"/>
      <c r="M274" s="19">
        <f>IF(OR(K274="",L274=""),"",IF(AND(ISNUMBER(K274),ISNUMBER(L274)),L274-K274,"CHYBA"))</f>
        <v/>
      </c>
      <c r="N274" s="10" t="n"/>
      <c r="O274" s="10" t="n"/>
      <c r="P274" s="14">
        <f>IF(M274="","",IF(ISNUMBER(M274),IF(M274&lt;=0,"CHYBA",""),"CHYBA"))</f>
        <v/>
      </c>
      <c r="Q274" s="14">
        <f>IF(OR(V274=0,B274="",K274=""),"",IFERROR(IF(X274=0,IF(AND(COUNTIFS('Vozidlá'!$A$6:$A$6,B274&amp;"",'Vozidlá'!$L$6:$L$6,"&lt;&gt;")=1,ROUND(K274,1)=ROUND(INDEX('Vozidlá'!$L$6:$L$6,MATCH(B274,'Vozidlá'!$A$6:$A$6,0)),1)),"","CHYBA"),IF(AND(INDEX($L$1:$L$1505,X274)&lt;&gt;"",ROUND(K274,1)=ROUND(INDEX($L$1:$L$1505,X274),1)),"","CHYBA")),"CHYBA"))</f>
        <v/>
      </c>
      <c r="R274" s="14">
        <f>IF(V274=0,"",IF(OR(NOT(ISNUMBER(A274)),B274="",C274="",NOT(ISNUMBER(D274)),NOT(ISNUMBER(E274)),NOT(ISNUMBER(F274)),NOT(ISNUMBER(G274)),I274="",J274="",NOT(ISNUMBER(K274)),NOT(ISNUMBER(L274)),AND(N274&lt;&gt;"Podnikateľská",N274&lt;&gt;"Súkromná"),AND(N274="Podnikateľská",H274=""),COUNTIFS('Vodiči'!$C$6:$C$8,C274&amp;"")&lt;&gt;1,COUNTIFS('Vozidlá'!$A$6:$A$6,B274&amp;"",'Vozidlá'!$B$6:$B$6,"&lt;&gt;")&lt;&gt;1,COUNTIFS('Vozidlá'!$A$6:$A$6,B274&amp;"",'Vozidlá'!$C$6:$C$6,"&lt;&gt;")&lt;&gt;1,COUNTIFS('Vozidlá'!$A$6:$A$6,B274&amp;"",'Vozidlá'!$D$6:$D$6,"&lt;&gt;")&lt;&gt;1,COUNTIFS('Vozidlá'!$A$6:$A$6,B274&amp;"",'Vozidlá'!$E$6:$E$6,"&lt;&gt;")&lt;&gt;1,COUNTIFS('Vozidlá'!$A$6:$A$6,B274&amp;"",'Vozidlá'!$K$6:$K$6,"&lt;&gt;")&lt;&gt;1,COUNTIFS('Vozidlá'!$A$6:$A$6,B274&amp;"",'Vozidlá'!$L$6:$L$6,"&lt;&gt;")&lt;&gt;1),"CHYBA",""))</f>
        <v/>
      </c>
      <c r="S274" s="14">
        <f>IF(V274=0,"",IF(N274="Podnikateľská",IF(H274="","",IF(OR(LEN(TRIM(SUBSTITUTE(SUBSTITUTE(H274,".",""),",","")))&lt;12,ISNUMBER(MATCH(TRIM(SUBSTITUTE(SUBSTITUTE(H274,".",""),",","")),'Zoznamy'!$G$2:$G$41,0))),"PREVERIŤ","")),IF(AND(N274="Súkromná",IFERROR(INDEX('Vozidlá'!$O$6:$O$6,MATCH(B274,'Vozidlá'!$A$6:$A$6,0))="áno",FALSE)),"PREVERIŤ","")))</f>
        <v/>
      </c>
      <c r="T274" s="14">
        <f>IF(OR(D274="",E274="",F274="",G274=""),"",IFERROR(IF(OR(F274+G274&lt;D274+E274,D274&lt;DATE(2027,1,1),D274&gt;=DATE(2028,1,1)),"CHYBA",""),"CHYBA"))</f>
        <v/>
      </c>
      <c r="U274" s="14">
        <f>IF(OR(V274=0,A274=""),"",IF(COUNTIFS($A$6:$A$1505,A274&amp;"",$B$6:$B$1505,B274&amp;"")&gt;1,"CHYBA",IF(X274="","",IF(X274=0,"",IFERROR(IF(INDEX($A$1:$A$1505,X274)="","",IF(A274=INDEX($A$1:$A$1505,X274)+1,"","PREVERIŤ")),"PREVERIŤ")))))</f>
        <v/>
      </c>
      <c r="V274" s="14">
        <f>IF(OR(A274&lt;&gt;"",B274&lt;&gt;"",C274&lt;&gt;"",D274&lt;&gt;"",E274&lt;&gt;"",F274&lt;&gt;"",G274&lt;&gt;"",H274&lt;&gt;"",I274&lt;&gt;"",J274&lt;&gt;"",K274&lt;&gt;"",L274&lt;&gt;"",N274&lt;&gt;"",O274&lt;&gt;""),1,0)</f>
        <v/>
      </c>
      <c r="W274" s="14">
        <f>IF(OR(V274=0,B274=""),"",COUNTIFS($B$6:B274,B274&amp;""))</f>
        <v/>
      </c>
      <c r="X274" s="14">
        <f>IF(OR(V274=0,B274=""),"",IF(W274=1,0,SUMIFS($Y$5:Y273,$B$5:B273,B274&amp;"",$W$5:W273,W274-1)))</f>
        <v/>
      </c>
      <c r="Y274" s="14">
        <f>IF(V274=0,"",ROW($A274))</f>
        <v/>
      </c>
    </row>
    <row r="275">
      <c r="A275" s="10" t="n"/>
      <c r="B275" s="10" t="n"/>
      <c r="C275" s="10" t="n"/>
      <c r="D275" s="12" t="n"/>
      <c r="E275" s="18" t="n"/>
      <c r="F275" s="12" t="n"/>
      <c r="G275" s="18" t="n"/>
      <c r="H275" s="10" t="n"/>
      <c r="I275" s="10" t="n"/>
      <c r="J275" s="10" t="n"/>
      <c r="K275" s="13" t="n"/>
      <c r="L275" s="13" t="n"/>
      <c r="M275" s="19">
        <f>IF(OR(K275="",L275=""),"",IF(AND(ISNUMBER(K275),ISNUMBER(L275)),L275-K275,"CHYBA"))</f>
        <v/>
      </c>
      <c r="N275" s="10" t="n"/>
      <c r="O275" s="10" t="n"/>
      <c r="P275" s="14">
        <f>IF(M275="","",IF(ISNUMBER(M275),IF(M275&lt;=0,"CHYBA",""),"CHYBA"))</f>
        <v/>
      </c>
      <c r="Q275" s="14">
        <f>IF(OR(V275=0,B275="",K275=""),"",IFERROR(IF(X275=0,IF(AND(COUNTIFS('Vozidlá'!$A$6:$A$6,B275&amp;"",'Vozidlá'!$L$6:$L$6,"&lt;&gt;")=1,ROUND(K275,1)=ROUND(INDEX('Vozidlá'!$L$6:$L$6,MATCH(B275,'Vozidlá'!$A$6:$A$6,0)),1)),"","CHYBA"),IF(AND(INDEX($L$1:$L$1505,X275)&lt;&gt;"",ROUND(K275,1)=ROUND(INDEX($L$1:$L$1505,X275),1)),"","CHYBA")),"CHYBA"))</f>
        <v/>
      </c>
      <c r="R275" s="14">
        <f>IF(V275=0,"",IF(OR(NOT(ISNUMBER(A275)),B275="",C275="",NOT(ISNUMBER(D275)),NOT(ISNUMBER(E275)),NOT(ISNUMBER(F275)),NOT(ISNUMBER(G275)),I275="",J275="",NOT(ISNUMBER(K275)),NOT(ISNUMBER(L275)),AND(N275&lt;&gt;"Podnikateľská",N275&lt;&gt;"Súkromná"),AND(N275="Podnikateľská",H275=""),COUNTIFS('Vodiči'!$C$6:$C$8,C275&amp;"")&lt;&gt;1,COUNTIFS('Vozidlá'!$A$6:$A$6,B275&amp;"",'Vozidlá'!$B$6:$B$6,"&lt;&gt;")&lt;&gt;1,COUNTIFS('Vozidlá'!$A$6:$A$6,B275&amp;"",'Vozidlá'!$C$6:$C$6,"&lt;&gt;")&lt;&gt;1,COUNTIFS('Vozidlá'!$A$6:$A$6,B275&amp;"",'Vozidlá'!$D$6:$D$6,"&lt;&gt;")&lt;&gt;1,COUNTIFS('Vozidlá'!$A$6:$A$6,B275&amp;"",'Vozidlá'!$E$6:$E$6,"&lt;&gt;")&lt;&gt;1,COUNTIFS('Vozidlá'!$A$6:$A$6,B275&amp;"",'Vozidlá'!$K$6:$K$6,"&lt;&gt;")&lt;&gt;1,COUNTIFS('Vozidlá'!$A$6:$A$6,B275&amp;"",'Vozidlá'!$L$6:$L$6,"&lt;&gt;")&lt;&gt;1),"CHYBA",""))</f>
        <v/>
      </c>
      <c r="S275" s="14">
        <f>IF(V275=0,"",IF(N275="Podnikateľská",IF(H275="","",IF(OR(LEN(TRIM(SUBSTITUTE(SUBSTITUTE(H275,".",""),",","")))&lt;12,ISNUMBER(MATCH(TRIM(SUBSTITUTE(SUBSTITUTE(H275,".",""),",","")),'Zoznamy'!$G$2:$G$41,0))),"PREVERIŤ","")),IF(AND(N275="Súkromná",IFERROR(INDEX('Vozidlá'!$O$6:$O$6,MATCH(B275,'Vozidlá'!$A$6:$A$6,0))="áno",FALSE)),"PREVERIŤ","")))</f>
        <v/>
      </c>
      <c r="T275" s="14">
        <f>IF(OR(D275="",E275="",F275="",G275=""),"",IFERROR(IF(OR(F275+G275&lt;D275+E275,D275&lt;DATE(2027,1,1),D275&gt;=DATE(2028,1,1)),"CHYBA",""),"CHYBA"))</f>
        <v/>
      </c>
      <c r="U275" s="14">
        <f>IF(OR(V275=0,A275=""),"",IF(COUNTIFS($A$6:$A$1505,A275&amp;"",$B$6:$B$1505,B275&amp;"")&gt;1,"CHYBA",IF(X275="","",IF(X275=0,"",IFERROR(IF(INDEX($A$1:$A$1505,X275)="","",IF(A275=INDEX($A$1:$A$1505,X275)+1,"","PREVERIŤ")),"PREVERIŤ")))))</f>
        <v/>
      </c>
      <c r="V275" s="14">
        <f>IF(OR(A275&lt;&gt;"",B275&lt;&gt;"",C275&lt;&gt;"",D275&lt;&gt;"",E275&lt;&gt;"",F275&lt;&gt;"",G275&lt;&gt;"",H275&lt;&gt;"",I275&lt;&gt;"",J275&lt;&gt;"",K275&lt;&gt;"",L275&lt;&gt;"",N275&lt;&gt;"",O275&lt;&gt;""),1,0)</f>
        <v/>
      </c>
      <c r="W275" s="14">
        <f>IF(OR(V275=0,B275=""),"",COUNTIFS($B$6:B275,B275&amp;""))</f>
        <v/>
      </c>
      <c r="X275" s="14">
        <f>IF(OR(V275=0,B275=""),"",IF(W275=1,0,SUMIFS($Y$5:Y274,$B$5:B274,B275&amp;"",$W$5:W274,W275-1)))</f>
        <v/>
      </c>
      <c r="Y275" s="14">
        <f>IF(V275=0,"",ROW($A275))</f>
        <v/>
      </c>
    </row>
    <row r="276">
      <c r="A276" s="10" t="n"/>
      <c r="B276" s="10" t="n"/>
      <c r="C276" s="10" t="n"/>
      <c r="D276" s="12" t="n"/>
      <c r="E276" s="18" t="n"/>
      <c r="F276" s="12" t="n"/>
      <c r="G276" s="18" t="n"/>
      <c r="H276" s="10" t="n"/>
      <c r="I276" s="10" t="n"/>
      <c r="J276" s="10" t="n"/>
      <c r="K276" s="13" t="n"/>
      <c r="L276" s="13" t="n"/>
      <c r="M276" s="19">
        <f>IF(OR(K276="",L276=""),"",IF(AND(ISNUMBER(K276),ISNUMBER(L276)),L276-K276,"CHYBA"))</f>
        <v/>
      </c>
      <c r="N276" s="10" t="n"/>
      <c r="O276" s="10" t="n"/>
      <c r="P276" s="14">
        <f>IF(M276="","",IF(ISNUMBER(M276),IF(M276&lt;=0,"CHYBA",""),"CHYBA"))</f>
        <v/>
      </c>
      <c r="Q276" s="14">
        <f>IF(OR(V276=0,B276="",K276=""),"",IFERROR(IF(X276=0,IF(AND(COUNTIFS('Vozidlá'!$A$6:$A$6,B276&amp;"",'Vozidlá'!$L$6:$L$6,"&lt;&gt;")=1,ROUND(K276,1)=ROUND(INDEX('Vozidlá'!$L$6:$L$6,MATCH(B276,'Vozidlá'!$A$6:$A$6,0)),1)),"","CHYBA"),IF(AND(INDEX($L$1:$L$1505,X276)&lt;&gt;"",ROUND(K276,1)=ROUND(INDEX($L$1:$L$1505,X276),1)),"","CHYBA")),"CHYBA"))</f>
        <v/>
      </c>
      <c r="R276" s="14">
        <f>IF(V276=0,"",IF(OR(NOT(ISNUMBER(A276)),B276="",C276="",NOT(ISNUMBER(D276)),NOT(ISNUMBER(E276)),NOT(ISNUMBER(F276)),NOT(ISNUMBER(G276)),I276="",J276="",NOT(ISNUMBER(K276)),NOT(ISNUMBER(L276)),AND(N276&lt;&gt;"Podnikateľská",N276&lt;&gt;"Súkromná"),AND(N276="Podnikateľská",H276=""),COUNTIFS('Vodiči'!$C$6:$C$8,C276&amp;"")&lt;&gt;1,COUNTIFS('Vozidlá'!$A$6:$A$6,B276&amp;"",'Vozidlá'!$B$6:$B$6,"&lt;&gt;")&lt;&gt;1,COUNTIFS('Vozidlá'!$A$6:$A$6,B276&amp;"",'Vozidlá'!$C$6:$C$6,"&lt;&gt;")&lt;&gt;1,COUNTIFS('Vozidlá'!$A$6:$A$6,B276&amp;"",'Vozidlá'!$D$6:$D$6,"&lt;&gt;")&lt;&gt;1,COUNTIFS('Vozidlá'!$A$6:$A$6,B276&amp;"",'Vozidlá'!$E$6:$E$6,"&lt;&gt;")&lt;&gt;1,COUNTIFS('Vozidlá'!$A$6:$A$6,B276&amp;"",'Vozidlá'!$K$6:$K$6,"&lt;&gt;")&lt;&gt;1,COUNTIFS('Vozidlá'!$A$6:$A$6,B276&amp;"",'Vozidlá'!$L$6:$L$6,"&lt;&gt;")&lt;&gt;1),"CHYBA",""))</f>
        <v/>
      </c>
      <c r="S276" s="14">
        <f>IF(V276=0,"",IF(N276="Podnikateľská",IF(H276="","",IF(OR(LEN(TRIM(SUBSTITUTE(SUBSTITUTE(H276,".",""),",","")))&lt;12,ISNUMBER(MATCH(TRIM(SUBSTITUTE(SUBSTITUTE(H276,".",""),",","")),'Zoznamy'!$G$2:$G$41,0))),"PREVERIŤ","")),IF(AND(N276="Súkromná",IFERROR(INDEX('Vozidlá'!$O$6:$O$6,MATCH(B276,'Vozidlá'!$A$6:$A$6,0))="áno",FALSE)),"PREVERIŤ","")))</f>
        <v/>
      </c>
      <c r="T276" s="14">
        <f>IF(OR(D276="",E276="",F276="",G276=""),"",IFERROR(IF(OR(F276+G276&lt;D276+E276,D276&lt;DATE(2027,1,1),D276&gt;=DATE(2028,1,1)),"CHYBA",""),"CHYBA"))</f>
        <v/>
      </c>
      <c r="U276" s="14">
        <f>IF(OR(V276=0,A276=""),"",IF(COUNTIFS($A$6:$A$1505,A276&amp;"",$B$6:$B$1505,B276&amp;"")&gt;1,"CHYBA",IF(X276="","",IF(X276=0,"",IFERROR(IF(INDEX($A$1:$A$1505,X276)="","",IF(A276=INDEX($A$1:$A$1505,X276)+1,"","PREVERIŤ")),"PREVERIŤ")))))</f>
        <v/>
      </c>
      <c r="V276" s="14">
        <f>IF(OR(A276&lt;&gt;"",B276&lt;&gt;"",C276&lt;&gt;"",D276&lt;&gt;"",E276&lt;&gt;"",F276&lt;&gt;"",G276&lt;&gt;"",H276&lt;&gt;"",I276&lt;&gt;"",J276&lt;&gt;"",K276&lt;&gt;"",L276&lt;&gt;"",N276&lt;&gt;"",O276&lt;&gt;""),1,0)</f>
        <v/>
      </c>
      <c r="W276" s="14">
        <f>IF(OR(V276=0,B276=""),"",COUNTIFS($B$6:B276,B276&amp;""))</f>
        <v/>
      </c>
      <c r="X276" s="14">
        <f>IF(OR(V276=0,B276=""),"",IF(W276=1,0,SUMIFS($Y$5:Y275,$B$5:B275,B276&amp;"",$W$5:W275,W276-1)))</f>
        <v/>
      </c>
      <c r="Y276" s="14">
        <f>IF(V276=0,"",ROW($A276))</f>
        <v/>
      </c>
    </row>
    <row r="277">
      <c r="A277" s="10" t="n"/>
      <c r="B277" s="10" t="n"/>
      <c r="C277" s="10" t="n"/>
      <c r="D277" s="12" t="n"/>
      <c r="E277" s="18" t="n"/>
      <c r="F277" s="12" t="n"/>
      <c r="G277" s="18" t="n"/>
      <c r="H277" s="10" t="n"/>
      <c r="I277" s="10" t="n"/>
      <c r="J277" s="10" t="n"/>
      <c r="K277" s="13" t="n"/>
      <c r="L277" s="13" t="n"/>
      <c r="M277" s="19">
        <f>IF(OR(K277="",L277=""),"",IF(AND(ISNUMBER(K277),ISNUMBER(L277)),L277-K277,"CHYBA"))</f>
        <v/>
      </c>
      <c r="N277" s="10" t="n"/>
      <c r="O277" s="10" t="n"/>
      <c r="P277" s="14">
        <f>IF(M277="","",IF(ISNUMBER(M277),IF(M277&lt;=0,"CHYBA",""),"CHYBA"))</f>
        <v/>
      </c>
      <c r="Q277" s="14">
        <f>IF(OR(V277=0,B277="",K277=""),"",IFERROR(IF(X277=0,IF(AND(COUNTIFS('Vozidlá'!$A$6:$A$6,B277&amp;"",'Vozidlá'!$L$6:$L$6,"&lt;&gt;")=1,ROUND(K277,1)=ROUND(INDEX('Vozidlá'!$L$6:$L$6,MATCH(B277,'Vozidlá'!$A$6:$A$6,0)),1)),"","CHYBA"),IF(AND(INDEX($L$1:$L$1505,X277)&lt;&gt;"",ROUND(K277,1)=ROUND(INDEX($L$1:$L$1505,X277),1)),"","CHYBA")),"CHYBA"))</f>
        <v/>
      </c>
      <c r="R277" s="14">
        <f>IF(V277=0,"",IF(OR(NOT(ISNUMBER(A277)),B277="",C277="",NOT(ISNUMBER(D277)),NOT(ISNUMBER(E277)),NOT(ISNUMBER(F277)),NOT(ISNUMBER(G277)),I277="",J277="",NOT(ISNUMBER(K277)),NOT(ISNUMBER(L277)),AND(N277&lt;&gt;"Podnikateľská",N277&lt;&gt;"Súkromná"),AND(N277="Podnikateľská",H277=""),COUNTIFS('Vodiči'!$C$6:$C$8,C277&amp;"")&lt;&gt;1,COUNTIFS('Vozidlá'!$A$6:$A$6,B277&amp;"",'Vozidlá'!$B$6:$B$6,"&lt;&gt;")&lt;&gt;1,COUNTIFS('Vozidlá'!$A$6:$A$6,B277&amp;"",'Vozidlá'!$C$6:$C$6,"&lt;&gt;")&lt;&gt;1,COUNTIFS('Vozidlá'!$A$6:$A$6,B277&amp;"",'Vozidlá'!$D$6:$D$6,"&lt;&gt;")&lt;&gt;1,COUNTIFS('Vozidlá'!$A$6:$A$6,B277&amp;"",'Vozidlá'!$E$6:$E$6,"&lt;&gt;")&lt;&gt;1,COUNTIFS('Vozidlá'!$A$6:$A$6,B277&amp;"",'Vozidlá'!$K$6:$K$6,"&lt;&gt;")&lt;&gt;1,COUNTIFS('Vozidlá'!$A$6:$A$6,B277&amp;"",'Vozidlá'!$L$6:$L$6,"&lt;&gt;")&lt;&gt;1),"CHYBA",""))</f>
        <v/>
      </c>
      <c r="S277" s="14">
        <f>IF(V277=0,"",IF(N277="Podnikateľská",IF(H277="","",IF(OR(LEN(TRIM(SUBSTITUTE(SUBSTITUTE(H277,".",""),",","")))&lt;12,ISNUMBER(MATCH(TRIM(SUBSTITUTE(SUBSTITUTE(H277,".",""),",","")),'Zoznamy'!$G$2:$G$41,0))),"PREVERIŤ","")),IF(AND(N277="Súkromná",IFERROR(INDEX('Vozidlá'!$O$6:$O$6,MATCH(B277,'Vozidlá'!$A$6:$A$6,0))="áno",FALSE)),"PREVERIŤ","")))</f>
        <v/>
      </c>
      <c r="T277" s="14">
        <f>IF(OR(D277="",E277="",F277="",G277=""),"",IFERROR(IF(OR(F277+G277&lt;D277+E277,D277&lt;DATE(2027,1,1),D277&gt;=DATE(2028,1,1)),"CHYBA",""),"CHYBA"))</f>
        <v/>
      </c>
      <c r="U277" s="14">
        <f>IF(OR(V277=0,A277=""),"",IF(COUNTIFS($A$6:$A$1505,A277&amp;"",$B$6:$B$1505,B277&amp;"")&gt;1,"CHYBA",IF(X277="","",IF(X277=0,"",IFERROR(IF(INDEX($A$1:$A$1505,X277)="","",IF(A277=INDEX($A$1:$A$1505,X277)+1,"","PREVERIŤ")),"PREVERIŤ")))))</f>
        <v/>
      </c>
      <c r="V277" s="14">
        <f>IF(OR(A277&lt;&gt;"",B277&lt;&gt;"",C277&lt;&gt;"",D277&lt;&gt;"",E277&lt;&gt;"",F277&lt;&gt;"",G277&lt;&gt;"",H277&lt;&gt;"",I277&lt;&gt;"",J277&lt;&gt;"",K277&lt;&gt;"",L277&lt;&gt;"",N277&lt;&gt;"",O277&lt;&gt;""),1,0)</f>
        <v/>
      </c>
      <c r="W277" s="14">
        <f>IF(OR(V277=0,B277=""),"",COUNTIFS($B$6:B277,B277&amp;""))</f>
        <v/>
      </c>
      <c r="X277" s="14">
        <f>IF(OR(V277=0,B277=""),"",IF(W277=1,0,SUMIFS($Y$5:Y276,$B$5:B276,B277&amp;"",$W$5:W276,W277-1)))</f>
        <v/>
      </c>
      <c r="Y277" s="14">
        <f>IF(V277=0,"",ROW($A277))</f>
        <v/>
      </c>
    </row>
    <row r="278">
      <c r="A278" s="10" t="n"/>
      <c r="B278" s="10" t="n"/>
      <c r="C278" s="10" t="n"/>
      <c r="D278" s="12" t="n"/>
      <c r="E278" s="18" t="n"/>
      <c r="F278" s="12" t="n"/>
      <c r="G278" s="18" t="n"/>
      <c r="H278" s="10" t="n"/>
      <c r="I278" s="10" t="n"/>
      <c r="J278" s="10" t="n"/>
      <c r="K278" s="13" t="n"/>
      <c r="L278" s="13" t="n"/>
      <c r="M278" s="19">
        <f>IF(OR(K278="",L278=""),"",IF(AND(ISNUMBER(K278),ISNUMBER(L278)),L278-K278,"CHYBA"))</f>
        <v/>
      </c>
      <c r="N278" s="10" t="n"/>
      <c r="O278" s="10" t="n"/>
      <c r="P278" s="14">
        <f>IF(M278="","",IF(ISNUMBER(M278),IF(M278&lt;=0,"CHYBA",""),"CHYBA"))</f>
        <v/>
      </c>
      <c r="Q278" s="14">
        <f>IF(OR(V278=0,B278="",K278=""),"",IFERROR(IF(X278=0,IF(AND(COUNTIFS('Vozidlá'!$A$6:$A$6,B278&amp;"",'Vozidlá'!$L$6:$L$6,"&lt;&gt;")=1,ROUND(K278,1)=ROUND(INDEX('Vozidlá'!$L$6:$L$6,MATCH(B278,'Vozidlá'!$A$6:$A$6,0)),1)),"","CHYBA"),IF(AND(INDEX($L$1:$L$1505,X278)&lt;&gt;"",ROUND(K278,1)=ROUND(INDEX($L$1:$L$1505,X278),1)),"","CHYBA")),"CHYBA"))</f>
        <v/>
      </c>
      <c r="R278" s="14">
        <f>IF(V278=0,"",IF(OR(NOT(ISNUMBER(A278)),B278="",C278="",NOT(ISNUMBER(D278)),NOT(ISNUMBER(E278)),NOT(ISNUMBER(F278)),NOT(ISNUMBER(G278)),I278="",J278="",NOT(ISNUMBER(K278)),NOT(ISNUMBER(L278)),AND(N278&lt;&gt;"Podnikateľská",N278&lt;&gt;"Súkromná"),AND(N278="Podnikateľská",H278=""),COUNTIFS('Vodiči'!$C$6:$C$8,C278&amp;"")&lt;&gt;1,COUNTIFS('Vozidlá'!$A$6:$A$6,B278&amp;"",'Vozidlá'!$B$6:$B$6,"&lt;&gt;")&lt;&gt;1,COUNTIFS('Vozidlá'!$A$6:$A$6,B278&amp;"",'Vozidlá'!$C$6:$C$6,"&lt;&gt;")&lt;&gt;1,COUNTIFS('Vozidlá'!$A$6:$A$6,B278&amp;"",'Vozidlá'!$D$6:$D$6,"&lt;&gt;")&lt;&gt;1,COUNTIFS('Vozidlá'!$A$6:$A$6,B278&amp;"",'Vozidlá'!$E$6:$E$6,"&lt;&gt;")&lt;&gt;1,COUNTIFS('Vozidlá'!$A$6:$A$6,B278&amp;"",'Vozidlá'!$K$6:$K$6,"&lt;&gt;")&lt;&gt;1,COUNTIFS('Vozidlá'!$A$6:$A$6,B278&amp;"",'Vozidlá'!$L$6:$L$6,"&lt;&gt;")&lt;&gt;1),"CHYBA",""))</f>
        <v/>
      </c>
      <c r="S278" s="14">
        <f>IF(V278=0,"",IF(N278="Podnikateľská",IF(H278="","",IF(OR(LEN(TRIM(SUBSTITUTE(SUBSTITUTE(H278,".",""),",","")))&lt;12,ISNUMBER(MATCH(TRIM(SUBSTITUTE(SUBSTITUTE(H278,".",""),",","")),'Zoznamy'!$G$2:$G$41,0))),"PREVERIŤ","")),IF(AND(N278="Súkromná",IFERROR(INDEX('Vozidlá'!$O$6:$O$6,MATCH(B278,'Vozidlá'!$A$6:$A$6,0))="áno",FALSE)),"PREVERIŤ","")))</f>
        <v/>
      </c>
      <c r="T278" s="14">
        <f>IF(OR(D278="",E278="",F278="",G278=""),"",IFERROR(IF(OR(F278+G278&lt;D278+E278,D278&lt;DATE(2027,1,1),D278&gt;=DATE(2028,1,1)),"CHYBA",""),"CHYBA"))</f>
        <v/>
      </c>
      <c r="U278" s="14">
        <f>IF(OR(V278=0,A278=""),"",IF(COUNTIFS($A$6:$A$1505,A278&amp;"",$B$6:$B$1505,B278&amp;"")&gt;1,"CHYBA",IF(X278="","",IF(X278=0,"",IFERROR(IF(INDEX($A$1:$A$1505,X278)="","",IF(A278=INDEX($A$1:$A$1505,X278)+1,"","PREVERIŤ")),"PREVERIŤ")))))</f>
        <v/>
      </c>
      <c r="V278" s="14">
        <f>IF(OR(A278&lt;&gt;"",B278&lt;&gt;"",C278&lt;&gt;"",D278&lt;&gt;"",E278&lt;&gt;"",F278&lt;&gt;"",G278&lt;&gt;"",H278&lt;&gt;"",I278&lt;&gt;"",J278&lt;&gt;"",K278&lt;&gt;"",L278&lt;&gt;"",N278&lt;&gt;"",O278&lt;&gt;""),1,0)</f>
        <v/>
      </c>
      <c r="W278" s="14">
        <f>IF(OR(V278=0,B278=""),"",COUNTIFS($B$6:B278,B278&amp;""))</f>
        <v/>
      </c>
      <c r="X278" s="14">
        <f>IF(OR(V278=0,B278=""),"",IF(W278=1,0,SUMIFS($Y$5:Y277,$B$5:B277,B278&amp;"",$W$5:W277,W278-1)))</f>
        <v/>
      </c>
      <c r="Y278" s="14">
        <f>IF(V278=0,"",ROW($A278))</f>
        <v/>
      </c>
    </row>
    <row r="279">
      <c r="A279" s="10" t="n"/>
      <c r="B279" s="10" t="n"/>
      <c r="C279" s="10" t="n"/>
      <c r="D279" s="12" t="n"/>
      <c r="E279" s="18" t="n"/>
      <c r="F279" s="12" t="n"/>
      <c r="G279" s="18" t="n"/>
      <c r="H279" s="10" t="n"/>
      <c r="I279" s="10" t="n"/>
      <c r="J279" s="10" t="n"/>
      <c r="K279" s="13" t="n"/>
      <c r="L279" s="13" t="n"/>
      <c r="M279" s="19">
        <f>IF(OR(K279="",L279=""),"",IF(AND(ISNUMBER(K279),ISNUMBER(L279)),L279-K279,"CHYBA"))</f>
        <v/>
      </c>
      <c r="N279" s="10" t="n"/>
      <c r="O279" s="10" t="n"/>
      <c r="P279" s="14">
        <f>IF(M279="","",IF(ISNUMBER(M279),IF(M279&lt;=0,"CHYBA",""),"CHYBA"))</f>
        <v/>
      </c>
      <c r="Q279" s="14">
        <f>IF(OR(V279=0,B279="",K279=""),"",IFERROR(IF(X279=0,IF(AND(COUNTIFS('Vozidlá'!$A$6:$A$6,B279&amp;"",'Vozidlá'!$L$6:$L$6,"&lt;&gt;")=1,ROUND(K279,1)=ROUND(INDEX('Vozidlá'!$L$6:$L$6,MATCH(B279,'Vozidlá'!$A$6:$A$6,0)),1)),"","CHYBA"),IF(AND(INDEX($L$1:$L$1505,X279)&lt;&gt;"",ROUND(K279,1)=ROUND(INDEX($L$1:$L$1505,X279),1)),"","CHYBA")),"CHYBA"))</f>
        <v/>
      </c>
      <c r="R279" s="14">
        <f>IF(V279=0,"",IF(OR(NOT(ISNUMBER(A279)),B279="",C279="",NOT(ISNUMBER(D279)),NOT(ISNUMBER(E279)),NOT(ISNUMBER(F279)),NOT(ISNUMBER(G279)),I279="",J279="",NOT(ISNUMBER(K279)),NOT(ISNUMBER(L279)),AND(N279&lt;&gt;"Podnikateľská",N279&lt;&gt;"Súkromná"),AND(N279="Podnikateľská",H279=""),COUNTIFS('Vodiči'!$C$6:$C$8,C279&amp;"")&lt;&gt;1,COUNTIFS('Vozidlá'!$A$6:$A$6,B279&amp;"",'Vozidlá'!$B$6:$B$6,"&lt;&gt;")&lt;&gt;1,COUNTIFS('Vozidlá'!$A$6:$A$6,B279&amp;"",'Vozidlá'!$C$6:$C$6,"&lt;&gt;")&lt;&gt;1,COUNTIFS('Vozidlá'!$A$6:$A$6,B279&amp;"",'Vozidlá'!$D$6:$D$6,"&lt;&gt;")&lt;&gt;1,COUNTIFS('Vozidlá'!$A$6:$A$6,B279&amp;"",'Vozidlá'!$E$6:$E$6,"&lt;&gt;")&lt;&gt;1,COUNTIFS('Vozidlá'!$A$6:$A$6,B279&amp;"",'Vozidlá'!$K$6:$K$6,"&lt;&gt;")&lt;&gt;1,COUNTIFS('Vozidlá'!$A$6:$A$6,B279&amp;"",'Vozidlá'!$L$6:$L$6,"&lt;&gt;")&lt;&gt;1),"CHYBA",""))</f>
        <v/>
      </c>
      <c r="S279" s="14">
        <f>IF(V279=0,"",IF(N279="Podnikateľská",IF(H279="","",IF(OR(LEN(TRIM(SUBSTITUTE(SUBSTITUTE(H279,".",""),",","")))&lt;12,ISNUMBER(MATCH(TRIM(SUBSTITUTE(SUBSTITUTE(H279,".",""),",","")),'Zoznamy'!$G$2:$G$41,0))),"PREVERIŤ","")),IF(AND(N279="Súkromná",IFERROR(INDEX('Vozidlá'!$O$6:$O$6,MATCH(B279,'Vozidlá'!$A$6:$A$6,0))="áno",FALSE)),"PREVERIŤ","")))</f>
        <v/>
      </c>
      <c r="T279" s="14">
        <f>IF(OR(D279="",E279="",F279="",G279=""),"",IFERROR(IF(OR(F279+G279&lt;D279+E279,D279&lt;DATE(2027,1,1),D279&gt;=DATE(2028,1,1)),"CHYBA",""),"CHYBA"))</f>
        <v/>
      </c>
      <c r="U279" s="14">
        <f>IF(OR(V279=0,A279=""),"",IF(COUNTIFS($A$6:$A$1505,A279&amp;"",$B$6:$B$1505,B279&amp;"")&gt;1,"CHYBA",IF(X279="","",IF(X279=0,"",IFERROR(IF(INDEX($A$1:$A$1505,X279)="","",IF(A279=INDEX($A$1:$A$1505,X279)+1,"","PREVERIŤ")),"PREVERIŤ")))))</f>
        <v/>
      </c>
      <c r="V279" s="14">
        <f>IF(OR(A279&lt;&gt;"",B279&lt;&gt;"",C279&lt;&gt;"",D279&lt;&gt;"",E279&lt;&gt;"",F279&lt;&gt;"",G279&lt;&gt;"",H279&lt;&gt;"",I279&lt;&gt;"",J279&lt;&gt;"",K279&lt;&gt;"",L279&lt;&gt;"",N279&lt;&gt;"",O279&lt;&gt;""),1,0)</f>
        <v/>
      </c>
      <c r="W279" s="14">
        <f>IF(OR(V279=0,B279=""),"",COUNTIFS($B$6:B279,B279&amp;""))</f>
        <v/>
      </c>
      <c r="X279" s="14">
        <f>IF(OR(V279=0,B279=""),"",IF(W279=1,0,SUMIFS($Y$5:Y278,$B$5:B278,B279&amp;"",$W$5:W278,W279-1)))</f>
        <v/>
      </c>
      <c r="Y279" s="14">
        <f>IF(V279=0,"",ROW($A279))</f>
        <v/>
      </c>
    </row>
    <row r="280">
      <c r="A280" s="10" t="n"/>
      <c r="B280" s="10" t="n"/>
      <c r="C280" s="10" t="n"/>
      <c r="D280" s="12" t="n"/>
      <c r="E280" s="18" t="n"/>
      <c r="F280" s="12" t="n"/>
      <c r="G280" s="18" t="n"/>
      <c r="H280" s="10" t="n"/>
      <c r="I280" s="10" t="n"/>
      <c r="J280" s="10" t="n"/>
      <c r="K280" s="13" t="n"/>
      <c r="L280" s="13" t="n"/>
      <c r="M280" s="19">
        <f>IF(OR(K280="",L280=""),"",IF(AND(ISNUMBER(K280),ISNUMBER(L280)),L280-K280,"CHYBA"))</f>
        <v/>
      </c>
      <c r="N280" s="10" t="n"/>
      <c r="O280" s="10" t="n"/>
      <c r="P280" s="14">
        <f>IF(M280="","",IF(ISNUMBER(M280),IF(M280&lt;=0,"CHYBA",""),"CHYBA"))</f>
        <v/>
      </c>
      <c r="Q280" s="14">
        <f>IF(OR(V280=0,B280="",K280=""),"",IFERROR(IF(X280=0,IF(AND(COUNTIFS('Vozidlá'!$A$6:$A$6,B280&amp;"",'Vozidlá'!$L$6:$L$6,"&lt;&gt;")=1,ROUND(K280,1)=ROUND(INDEX('Vozidlá'!$L$6:$L$6,MATCH(B280,'Vozidlá'!$A$6:$A$6,0)),1)),"","CHYBA"),IF(AND(INDEX($L$1:$L$1505,X280)&lt;&gt;"",ROUND(K280,1)=ROUND(INDEX($L$1:$L$1505,X280),1)),"","CHYBA")),"CHYBA"))</f>
        <v/>
      </c>
      <c r="R280" s="14">
        <f>IF(V280=0,"",IF(OR(NOT(ISNUMBER(A280)),B280="",C280="",NOT(ISNUMBER(D280)),NOT(ISNUMBER(E280)),NOT(ISNUMBER(F280)),NOT(ISNUMBER(G280)),I280="",J280="",NOT(ISNUMBER(K280)),NOT(ISNUMBER(L280)),AND(N280&lt;&gt;"Podnikateľská",N280&lt;&gt;"Súkromná"),AND(N280="Podnikateľská",H280=""),COUNTIFS('Vodiči'!$C$6:$C$8,C280&amp;"")&lt;&gt;1,COUNTIFS('Vozidlá'!$A$6:$A$6,B280&amp;"",'Vozidlá'!$B$6:$B$6,"&lt;&gt;")&lt;&gt;1,COUNTIFS('Vozidlá'!$A$6:$A$6,B280&amp;"",'Vozidlá'!$C$6:$C$6,"&lt;&gt;")&lt;&gt;1,COUNTIFS('Vozidlá'!$A$6:$A$6,B280&amp;"",'Vozidlá'!$D$6:$D$6,"&lt;&gt;")&lt;&gt;1,COUNTIFS('Vozidlá'!$A$6:$A$6,B280&amp;"",'Vozidlá'!$E$6:$E$6,"&lt;&gt;")&lt;&gt;1,COUNTIFS('Vozidlá'!$A$6:$A$6,B280&amp;"",'Vozidlá'!$K$6:$K$6,"&lt;&gt;")&lt;&gt;1,COUNTIFS('Vozidlá'!$A$6:$A$6,B280&amp;"",'Vozidlá'!$L$6:$L$6,"&lt;&gt;")&lt;&gt;1),"CHYBA",""))</f>
        <v/>
      </c>
      <c r="S280" s="14">
        <f>IF(V280=0,"",IF(N280="Podnikateľská",IF(H280="","",IF(OR(LEN(TRIM(SUBSTITUTE(SUBSTITUTE(H280,".",""),",","")))&lt;12,ISNUMBER(MATCH(TRIM(SUBSTITUTE(SUBSTITUTE(H280,".",""),",","")),'Zoznamy'!$G$2:$G$41,0))),"PREVERIŤ","")),IF(AND(N280="Súkromná",IFERROR(INDEX('Vozidlá'!$O$6:$O$6,MATCH(B280,'Vozidlá'!$A$6:$A$6,0))="áno",FALSE)),"PREVERIŤ","")))</f>
        <v/>
      </c>
      <c r="T280" s="14">
        <f>IF(OR(D280="",E280="",F280="",G280=""),"",IFERROR(IF(OR(F280+G280&lt;D280+E280,D280&lt;DATE(2027,1,1),D280&gt;=DATE(2028,1,1)),"CHYBA",""),"CHYBA"))</f>
        <v/>
      </c>
      <c r="U280" s="14">
        <f>IF(OR(V280=0,A280=""),"",IF(COUNTIFS($A$6:$A$1505,A280&amp;"",$B$6:$B$1505,B280&amp;"")&gt;1,"CHYBA",IF(X280="","",IF(X280=0,"",IFERROR(IF(INDEX($A$1:$A$1505,X280)="","",IF(A280=INDEX($A$1:$A$1505,X280)+1,"","PREVERIŤ")),"PREVERIŤ")))))</f>
        <v/>
      </c>
      <c r="V280" s="14">
        <f>IF(OR(A280&lt;&gt;"",B280&lt;&gt;"",C280&lt;&gt;"",D280&lt;&gt;"",E280&lt;&gt;"",F280&lt;&gt;"",G280&lt;&gt;"",H280&lt;&gt;"",I280&lt;&gt;"",J280&lt;&gt;"",K280&lt;&gt;"",L280&lt;&gt;"",N280&lt;&gt;"",O280&lt;&gt;""),1,0)</f>
        <v/>
      </c>
      <c r="W280" s="14">
        <f>IF(OR(V280=0,B280=""),"",COUNTIFS($B$6:B280,B280&amp;""))</f>
        <v/>
      </c>
      <c r="X280" s="14">
        <f>IF(OR(V280=0,B280=""),"",IF(W280=1,0,SUMIFS($Y$5:Y279,$B$5:B279,B280&amp;"",$W$5:W279,W280-1)))</f>
        <v/>
      </c>
      <c r="Y280" s="14">
        <f>IF(V280=0,"",ROW($A280))</f>
        <v/>
      </c>
    </row>
    <row r="281">
      <c r="A281" s="10" t="n"/>
      <c r="B281" s="10" t="n"/>
      <c r="C281" s="10" t="n"/>
      <c r="D281" s="12" t="n"/>
      <c r="E281" s="18" t="n"/>
      <c r="F281" s="12" t="n"/>
      <c r="G281" s="18" t="n"/>
      <c r="H281" s="10" t="n"/>
      <c r="I281" s="10" t="n"/>
      <c r="J281" s="10" t="n"/>
      <c r="K281" s="13" t="n"/>
      <c r="L281" s="13" t="n"/>
      <c r="M281" s="19">
        <f>IF(OR(K281="",L281=""),"",IF(AND(ISNUMBER(K281),ISNUMBER(L281)),L281-K281,"CHYBA"))</f>
        <v/>
      </c>
      <c r="N281" s="10" t="n"/>
      <c r="O281" s="10" t="n"/>
      <c r="P281" s="14">
        <f>IF(M281="","",IF(ISNUMBER(M281),IF(M281&lt;=0,"CHYBA",""),"CHYBA"))</f>
        <v/>
      </c>
      <c r="Q281" s="14">
        <f>IF(OR(V281=0,B281="",K281=""),"",IFERROR(IF(X281=0,IF(AND(COUNTIFS('Vozidlá'!$A$6:$A$6,B281&amp;"",'Vozidlá'!$L$6:$L$6,"&lt;&gt;")=1,ROUND(K281,1)=ROUND(INDEX('Vozidlá'!$L$6:$L$6,MATCH(B281,'Vozidlá'!$A$6:$A$6,0)),1)),"","CHYBA"),IF(AND(INDEX($L$1:$L$1505,X281)&lt;&gt;"",ROUND(K281,1)=ROUND(INDEX($L$1:$L$1505,X281),1)),"","CHYBA")),"CHYBA"))</f>
        <v/>
      </c>
      <c r="R281" s="14">
        <f>IF(V281=0,"",IF(OR(NOT(ISNUMBER(A281)),B281="",C281="",NOT(ISNUMBER(D281)),NOT(ISNUMBER(E281)),NOT(ISNUMBER(F281)),NOT(ISNUMBER(G281)),I281="",J281="",NOT(ISNUMBER(K281)),NOT(ISNUMBER(L281)),AND(N281&lt;&gt;"Podnikateľská",N281&lt;&gt;"Súkromná"),AND(N281="Podnikateľská",H281=""),COUNTIFS('Vodiči'!$C$6:$C$8,C281&amp;"")&lt;&gt;1,COUNTIFS('Vozidlá'!$A$6:$A$6,B281&amp;"",'Vozidlá'!$B$6:$B$6,"&lt;&gt;")&lt;&gt;1,COUNTIFS('Vozidlá'!$A$6:$A$6,B281&amp;"",'Vozidlá'!$C$6:$C$6,"&lt;&gt;")&lt;&gt;1,COUNTIFS('Vozidlá'!$A$6:$A$6,B281&amp;"",'Vozidlá'!$D$6:$D$6,"&lt;&gt;")&lt;&gt;1,COUNTIFS('Vozidlá'!$A$6:$A$6,B281&amp;"",'Vozidlá'!$E$6:$E$6,"&lt;&gt;")&lt;&gt;1,COUNTIFS('Vozidlá'!$A$6:$A$6,B281&amp;"",'Vozidlá'!$K$6:$K$6,"&lt;&gt;")&lt;&gt;1,COUNTIFS('Vozidlá'!$A$6:$A$6,B281&amp;"",'Vozidlá'!$L$6:$L$6,"&lt;&gt;")&lt;&gt;1),"CHYBA",""))</f>
        <v/>
      </c>
      <c r="S281" s="14">
        <f>IF(V281=0,"",IF(N281="Podnikateľská",IF(H281="","",IF(OR(LEN(TRIM(SUBSTITUTE(SUBSTITUTE(H281,".",""),",","")))&lt;12,ISNUMBER(MATCH(TRIM(SUBSTITUTE(SUBSTITUTE(H281,".",""),",","")),'Zoznamy'!$G$2:$G$41,0))),"PREVERIŤ","")),IF(AND(N281="Súkromná",IFERROR(INDEX('Vozidlá'!$O$6:$O$6,MATCH(B281,'Vozidlá'!$A$6:$A$6,0))="áno",FALSE)),"PREVERIŤ","")))</f>
        <v/>
      </c>
      <c r="T281" s="14">
        <f>IF(OR(D281="",E281="",F281="",G281=""),"",IFERROR(IF(OR(F281+G281&lt;D281+E281,D281&lt;DATE(2027,1,1),D281&gt;=DATE(2028,1,1)),"CHYBA",""),"CHYBA"))</f>
        <v/>
      </c>
      <c r="U281" s="14">
        <f>IF(OR(V281=0,A281=""),"",IF(COUNTIFS($A$6:$A$1505,A281&amp;"",$B$6:$B$1505,B281&amp;"")&gt;1,"CHYBA",IF(X281="","",IF(X281=0,"",IFERROR(IF(INDEX($A$1:$A$1505,X281)="","",IF(A281=INDEX($A$1:$A$1505,X281)+1,"","PREVERIŤ")),"PREVERIŤ")))))</f>
        <v/>
      </c>
      <c r="V281" s="14">
        <f>IF(OR(A281&lt;&gt;"",B281&lt;&gt;"",C281&lt;&gt;"",D281&lt;&gt;"",E281&lt;&gt;"",F281&lt;&gt;"",G281&lt;&gt;"",H281&lt;&gt;"",I281&lt;&gt;"",J281&lt;&gt;"",K281&lt;&gt;"",L281&lt;&gt;"",N281&lt;&gt;"",O281&lt;&gt;""),1,0)</f>
        <v/>
      </c>
      <c r="W281" s="14">
        <f>IF(OR(V281=0,B281=""),"",COUNTIFS($B$6:B281,B281&amp;""))</f>
        <v/>
      </c>
      <c r="X281" s="14">
        <f>IF(OR(V281=0,B281=""),"",IF(W281=1,0,SUMIFS($Y$5:Y280,$B$5:B280,B281&amp;"",$W$5:W280,W281-1)))</f>
        <v/>
      </c>
      <c r="Y281" s="14">
        <f>IF(V281=0,"",ROW($A281))</f>
        <v/>
      </c>
    </row>
    <row r="282">
      <c r="A282" s="10" t="n"/>
      <c r="B282" s="10" t="n"/>
      <c r="C282" s="10" t="n"/>
      <c r="D282" s="12" t="n"/>
      <c r="E282" s="18" t="n"/>
      <c r="F282" s="12" t="n"/>
      <c r="G282" s="18" t="n"/>
      <c r="H282" s="10" t="n"/>
      <c r="I282" s="10" t="n"/>
      <c r="J282" s="10" t="n"/>
      <c r="K282" s="13" t="n"/>
      <c r="L282" s="13" t="n"/>
      <c r="M282" s="19">
        <f>IF(OR(K282="",L282=""),"",IF(AND(ISNUMBER(K282),ISNUMBER(L282)),L282-K282,"CHYBA"))</f>
        <v/>
      </c>
      <c r="N282" s="10" t="n"/>
      <c r="O282" s="10" t="n"/>
      <c r="P282" s="14">
        <f>IF(M282="","",IF(ISNUMBER(M282),IF(M282&lt;=0,"CHYBA",""),"CHYBA"))</f>
        <v/>
      </c>
      <c r="Q282" s="14">
        <f>IF(OR(V282=0,B282="",K282=""),"",IFERROR(IF(X282=0,IF(AND(COUNTIFS('Vozidlá'!$A$6:$A$6,B282&amp;"",'Vozidlá'!$L$6:$L$6,"&lt;&gt;")=1,ROUND(K282,1)=ROUND(INDEX('Vozidlá'!$L$6:$L$6,MATCH(B282,'Vozidlá'!$A$6:$A$6,0)),1)),"","CHYBA"),IF(AND(INDEX($L$1:$L$1505,X282)&lt;&gt;"",ROUND(K282,1)=ROUND(INDEX($L$1:$L$1505,X282),1)),"","CHYBA")),"CHYBA"))</f>
        <v/>
      </c>
      <c r="R282" s="14">
        <f>IF(V282=0,"",IF(OR(NOT(ISNUMBER(A282)),B282="",C282="",NOT(ISNUMBER(D282)),NOT(ISNUMBER(E282)),NOT(ISNUMBER(F282)),NOT(ISNUMBER(G282)),I282="",J282="",NOT(ISNUMBER(K282)),NOT(ISNUMBER(L282)),AND(N282&lt;&gt;"Podnikateľská",N282&lt;&gt;"Súkromná"),AND(N282="Podnikateľská",H282=""),COUNTIFS('Vodiči'!$C$6:$C$8,C282&amp;"")&lt;&gt;1,COUNTIFS('Vozidlá'!$A$6:$A$6,B282&amp;"",'Vozidlá'!$B$6:$B$6,"&lt;&gt;")&lt;&gt;1,COUNTIFS('Vozidlá'!$A$6:$A$6,B282&amp;"",'Vozidlá'!$C$6:$C$6,"&lt;&gt;")&lt;&gt;1,COUNTIFS('Vozidlá'!$A$6:$A$6,B282&amp;"",'Vozidlá'!$D$6:$D$6,"&lt;&gt;")&lt;&gt;1,COUNTIFS('Vozidlá'!$A$6:$A$6,B282&amp;"",'Vozidlá'!$E$6:$E$6,"&lt;&gt;")&lt;&gt;1,COUNTIFS('Vozidlá'!$A$6:$A$6,B282&amp;"",'Vozidlá'!$K$6:$K$6,"&lt;&gt;")&lt;&gt;1,COUNTIFS('Vozidlá'!$A$6:$A$6,B282&amp;"",'Vozidlá'!$L$6:$L$6,"&lt;&gt;")&lt;&gt;1),"CHYBA",""))</f>
        <v/>
      </c>
      <c r="S282" s="14">
        <f>IF(V282=0,"",IF(N282="Podnikateľská",IF(H282="","",IF(OR(LEN(TRIM(SUBSTITUTE(SUBSTITUTE(H282,".",""),",","")))&lt;12,ISNUMBER(MATCH(TRIM(SUBSTITUTE(SUBSTITUTE(H282,".",""),",","")),'Zoznamy'!$G$2:$G$41,0))),"PREVERIŤ","")),IF(AND(N282="Súkromná",IFERROR(INDEX('Vozidlá'!$O$6:$O$6,MATCH(B282,'Vozidlá'!$A$6:$A$6,0))="áno",FALSE)),"PREVERIŤ","")))</f>
        <v/>
      </c>
      <c r="T282" s="14">
        <f>IF(OR(D282="",E282="",F282="",G282=""),"",IFERROR(IF(OR(F282+G282&lt;D282+E282,D282&lt;DATE(2027,1,1),D282&gt;=DATE(2028,1,1)),"CHYBA",""),"CHYBA"))</f>
        <v/>
      </c>
      <c r="U282" s="14">
        <f>IF(OR(V282=0,A282=""),"",IF(COUNTIFS($A$6:$A$1505,A282&amp;"",$B$6:$B$1505,B282&amp;"")&gt;1,"CHYBA",IF(X282="","",IF(X282=0,"",IFERROR(IF(INDEX($A$1:$A$1505,X282)="","",IF(A282=INDEX($A$1:$A$1505,X282)+1,"","PREVERIŤ")),"PREVERIŤ")))))</f>
        <v/>
      </c>
      <c r="V282" s="14">
        <f>IF(OR(A282&lt;&gt;"",B282&lt;&gt;"",C282&lt;&gt;"",D282&lt;&gt;"",E282&lt;&gt;"",F282&lt;&gt;"",G282&lt;&gt;"",H282&lt;&gt;"",I282&lt;&gt;"",J282&lt;&gt;"",K282&lt;&gt;"",L282&lt;&gt;"",N282&lt;&gt;"",O282&lt;&gt;""),1,0)</f>
        <v/>
      </c>
      <c r="W282" s="14">
        <f>IF(OR(V282=0,B282=""),"",COUNTIFS($B$6:B282,B282&amp;""))</f>
        <v/>
      </c>
      <c r="X282" s="14">
        <f>IF(OR(V282=0,B282=""),"",IF(W282=1,0,SUMIFS($Y$5:Y281,$B$5:B281,B282&amp;"",$W$5:W281,W282-1)))</f>
        <v/>
      </c>
      <c r="Y282" s="14">
        <f>IF(V282=0,"",ROW($A282))</f>
        <v/>
      </c>
    </row>
    <row r="283">
      <c r="A283" s="10" t="n"/>
      <c r="B283" s="10" t="n"/>
      <c r="C283" s="10" t="n"/>
      <c r="D283" s="12" t="n"/>
      <c r="E283" s="18" t="n"/>
      <c r="F283" s="12" t="n"/>
      <c r="G283" s="18" t="n"/>
      <c r="H283" s="10" t="n"/>
      <c r="I283" s="10" t="n"/>
      <c r="J283" s="10" t="n"/>
      <c r="K283" s="13" t="n"/>
      <c r="L283" s="13" t="n"/>
      <c r="M283" s="19">
        <f>IF(OR(K283="",L283=""),"",IF(AND(ISNUMBER(K283),ISNUMBER(L283)),L283-K283,"CHYBA"))</f>
        <v/>
      </c>
      <c r="N283" s="10" t="n"/>
      <c r="O283" s="10" t="n"/>
      <c r="P283" s="14">
        <f>IF(M283="","",IF(ISNUMBER(M283),IF(M283&lt;=0,"CHYBA",""),"CHYBA"))</f>
        <v/>
      </c>
      <c r="Q283" s="14">
        <f>IF(OR(V283=0,B283="",K283=""),"",IFERROR(IF(X283=0,IF(AND(COUNTIFS('Vozidlá'!$A$6:$A$6,B283&amp;"",'Vozidlá'!$L$6:$L$6,"&lt;&gt;")=1,ROUND(K283,1)=ROUND(INDEX('Vozidlá'!$L$6:$L$6,MATCH(B283,'Vozidlá'!$A$6:$A$6,0)),1)),"","CHYBA"),IF(AND(INDEX($L$1:$L$1505,X283)&lt;&gt;"",ROUND(K283,1)=ROUND(INDEX($L$1:$L$1505,X283),1)),"","CHYBA")),"CHYBA"))</f>
        <v/>
      </c>
      <c r="R283" s="14">
        <f>IF(V283=0,"",IF(OR(NOT(ISNUMBER(A283)),B283="",C283="",NOT(ISNUMBER(D283)),NOT(ISNUMBER(E283)),NOT(ISNUMBER(F283)),NOT(ISNUMBER(G283)),I283="",J283="",NOT(ISNUMBER(K283)),NOT(ISNUMBER(L283)),AND(N283&lt;&gt;"Podnikateľská",N283&lt;&gt;"Súkromná"),AND(N283="Podnikateľská",H283=""),COUNTIFS('Vodiči'!$C$6:$C$8,C283&amp;"")&lt;&gt;1,COUNTIFS('Vozidlá'!$A$6:$A$6,B283&amp;"",'Vozidlá'!$B$6:$B$6,"&lt;&gt;")&lt;&gt;1,COUNTIFS('Vozidlá'!$A$6:$A$6,B283&amp;"",'Vozidlá'!$C$6:$C$6,"&lt;&gt;")&lt;&gt;1,COUNTIFS('Vozidlá'!$A$6:$A$6,B283&amp;"",'Vozidlá'!$D$6:$D$6,"&lt;&gt;")&lt;&gt;1,COUNTIFS('Vozidlá'!$A$6:$A$6,B283&amp;"",'Vozidlá'!$E$6:$E$6,"&lt;&gt;")&lt;&gt;1,COUNTIFS('Vozidlá'!$A$6:$A$6,B283&amp;"",'Vozidlá'!$K$6:$K$6,"&lt;&gt;")&lt;&gt;1,COUNTIFS('Vozidlá'!$A$6:$A$6,B283&amp;"",'Vozidlá'!$L$6:$L$6,"&lt;&gt;")&lt;&gt;1),"CHYBA",""))</f>
        <v/>
      </c>
      <c r="S283" s="14">
        <f>IF(V283=0,"",IF(N283="Podnikateľská",IF(H283="","",IF(OR(LEN(TRIM(SUBSTITUTE(SUBSTITUTE(H283,".",""),",","")))&lt;12,ISNUMBER(MATCH(TRIM(SUBSTITUTE(SUBSTITUTE(H283,".",""),",","")),'Zoznamy'!$G$2:$G$41,0))),"PREVERIŤ","")),IF(AND(N283="Súkromná",IFERROR(INDEX('Vozidlá'!$O$6:$O$6,MATCH(B283,'Vozidlá'!$A$6:$A$6,0))="áno",FALSE)),"PREVERIŤ","")))</f>
        <v/>
      </c>
      <c r="T283" s="14">
        <f>IF(OR(D283="",E283="",F283="",G283=""),"",IFERROR(IF(OR(F283+G283&lt;D283+E283,D283&lt;DATE(2027,1,1),D283&gt;=DATE(2028,1,1)),"CHYBA",""),"CHYBA"))</f>
        <v/>
      </c>
      <c r="U283" s="14">
        <f>IF(OR(V283=0,A283=""),"",IF(COUNTIFS($A$6:$A$1505,A283&amp;"",$B$6:$B$1505,B283&amp;"")&gt;1,"CHYBA",IF(X283="","",IF(X283=0,"",IFERROR(IF(INDEX($A$1:$A$1505,X283)="","",IF(A283=INDEX($A$1:$A$1505,X283)+1,"","PREVERIŤ")),"PREVERIŤ")))))</f>
        <v/>
      </c>
      <c r="V283" s="14">
        <f>IF(OR(A283&lt;&gt;"",B283&lt;&gt;"",C283&lt;&gt;"",D283&lt;&gt;"",E283&lt;&gt;"",F283&lt;&gt;"",G283&lt;&gt;"",H283&lt;&gt;"",I283&lt;&gt;"",J283&lt;&gt;"",K283&lt;&gt;"",L283&lt;&gt;"",N283&lt;&gt;"",O283&lt;&gt;""),1,0)</f>
        <v/>
      </c>
      <c r="W283" s="14">
        <f>IF(OR(V283=0,B283=""),"",COUNTIFS($B$6:B283,B283&amp;""))</f>
        <v/>
      </c>
      <c r="X283" s="14">
        <f>IF(OR(V283=0,B283=""),"",IF(W283=1,0,SUMIFS($Y$5:Y282,$B$5:B282,B283&amp;"",$W$5:W282,W283-1)))</f>
        <v/>
      </c>
      <c r="Y283" s="14">
        <f>IF(V283=0,"",ROW($A283))</f>
        <v/>
      </c>
    </row>
    <row r="284">
      <c r="A284" s="10" t="n"/>
      <c r="B284" s="10" t="n"/>
      <c r="C284" s="10" t="n"/>
      <c r="D284" s="12" t="n"/>
      <c r="E284" s="18" t="n"/>
      <c r="F284" s="12" t="n"/>
      <c r="G284" s="18" t="n"/>
      <c r="H284" s="10" t="n"/>
      <c r="I284" s="10" t="n"/>
      <c r="J284" s="10" t="n"/>
      <c r="K284" s="13" t="n"/>
      <c r="L284" s="13" t="n"/>
      <c r="M284" s="19">
        <f>IF(OR(K284="",L284=""),"",IF(AND(ISNUMBER(K284),ISNUMBER(L284)),L284-K284,"CHYBA"))</f>
        <v/>
      </c>
      <c r="N284" s="10" t="n"/>
      <c r="O284" s="10" t="n"/>
      <c r="P284" s="14">
        <f>IF(M284="","",IF(ISNUMBER(M284),IF(M284&lt;=0,"CHYBA",""),"CHYBA"))</f>
        <v/>
      </c>
      <c r="Q284" s="14">
        <f>IF(OR(V284=0,B284="",K284=""),"",IFERROR(IF(X284=0,IF(AND(COUNTIFS('Vozidlá'!$A$6:$A$6,B284&amp;"",'Vozidlá'!$L$6:$L$6,"&lt;&gt;")=1,ROUND(K284,1)=ROUND(INDEX('Vozidlá'!$L$6:$L$6,MATCH(B284,'Vozidlá'!$A$6:$A$6,0)),1)),"","CHYBA"),IF(AND(INDEX($L$1:$L$1505,X284)&lt;&gt;"",ROUND(K284,1)=ROUND(INDEX($L$1:$L$1505,X284),1)),"","CHYBA")),"CHYBA"))</f>
        <v/>
      </c>
      <c r="R284" s="14">
        <f>IF(V284=0,"",IF(OR(NOT(ISNUMBER(A284)),B284="",C284="",NOT(ISNUMBER(D284)),NOT(ISNUMBER(E284)),NOT(ISNUMBER(F284)),NOT(ISNUMBER(G284)),I284="",J284="",NOT(ISNUMBER(K284)),NOT(ISNUMBER(L284)),AND(N284&lt;&gt;"Podnikateľská",N284&lt;&gt;"Súkromná"),AND(N284="Podnikateľská",H284=""),COUNTIFS('Vodiči'!$C$6:$C$8,C284&amp;"")&lt;&gt;1,COUNTIFS('Vozidlá'!$A$6:$A$6,B284&amp;"",'Vozidlá'!$B$6:$B$6,"&lt;&gt;")&lt;&gt;1,COUNTIFS('Vozidlá'!$A$6:$A$6,B284&amp;"",'Vozidlá'!$C$6:$C$6,"&lt;&gt;")&lt;&gt;1,COUNTIFS('Vozidlá'!$A$6:$A$6,B284&amp;"",'Vozidlá'!$D$6:$D$6,"&lt;&gt;")&lt;&gt;1,COUNTIFS('Vozidlá'!$A$6:$A$6,B284&amp;"",'Vozidlá'!$E$6:$E$6,"&lt;&gt;")&lt;&gt;1,COUNTIFS('Vozidlá'!$A$6:$A$6,B284&amp;"",'Vozidlá'!$K$6:$K$6,"&lt;&gt;")&lt;&gt;1,COUNTIFS('Vozidlá'!$A$6:$A$6,B284&amp;"",'Vozidlá'!$L$6:$L$6,"&lt;&gt;")&lt;&gt;1),"CHYBA",""))</f>
        <v/>
      </c>
      <c r="S284" s="14">
        <f>IF(V284=0,"",IF(N284="Podnikateľská",IF(H284="","",IF(OR(LEN(TRIM(SUBSTITUTE(SUBSTITUTE(H284,".",""),",","")))&lt;12,ISNUMBER(MATCH(TRIM(SUBSTITUTE(SUBSTITUTE(H284,".",""),",","")),'Zoznamy'!$G$2:$G$41,0))),"PREVERIŤ","")),IF(AND(N284="Súkromná",IFERROR(INDEX('Vozidlá'!$O$6:$O$6,MATCH(B284,'Vozidlá'!$A$6:$A$6,0))="áno",FALSE)),"PREVERIŤ","")))</f>
        <v/>
      </c>
      <c r="T284" s="14">
        <f>IF(OR(D284="",E284="",F284="",G284=""),"",IFERROR(IF(OR(F284+G284&lt;D284+E284,D284&lt;DATE(2027,1,1),D284&gt;=DATE(2028,1,1)),"CHYBA",""),"CHYBA"))</f>
        <v/>
      </c>
      <c r="U284" s="14">
        <f>IF(OR(V284=0,A284=""),"",IF(COUNTIFS($A$6:$A$1505,A284&amp;"",$B$6:$B$1505,B284&amp;"")&gt;1,"CHYBA",IF(X284="","",IF(X284=0,"",IFERROR(IF(INDEX($A$1:$A$1505,X284)="","",IF(A284=INDEX($A$1:$A$1505,X284)+1,"","PREVERIŤ")),"PREVERIŤ")))))</f>
        <v/>
      </c>
      <c r="V284" s="14">
        <f>IF(OR(A284&lt;&gt;"",B284&lt;&gt;"",C284&lt;&gt;"",D284&lt;&gt;"",E284&lt;&gt;"",F284&lt;&gt;"",G284&lt;&gt;"",H284&lt;&gt;"",I284&lt;&gt;"",J284&lt;&gt;"",K284&lt;&gt;"",L284&lt;&gt;"",N284&lt;&gt;"",O284&lt;&gt;""),1,0)</f>
        <v/>
      </c>
      <c r="W284" s="14">
        <f>IF(OR(V284=0,B284=""),"",COUNTIFS($B$6:B284,B284&amp;""))</f>
        <v/>
      </c>
      <c r="X284" s="14">
        <f>IF(OR(V284=0,B284=""),"",IF(W284=1,0,SUMIFS($Y$5:Y283,$B$5:B283,B284&amp;"",$W$5:W283,W284-1)))</f>
        <v/>
      </c>
      <c r="Y284" s="14">
        <f>IF(V284=0,"",ROW($A284))</f>
        <v/>
      </c>
    </row>
    <row r="285">
      <c r="A285" s="10" t="n"/>
      <c r="B285" s="10" t="n"/>
      <c r="C285" s="10" t="n"/>
      <c r="D285" s="12" t="n"/>
      <c r="E285" s="18" t="n"/>
      <c r="F285" s="12" t="n"/>
      <c r="G285" s="18" t="n"/>
      <c r="H285" s="10" t="n"/>
      <c r="I285" s="10" t="n"/>
      <c r="J285" s="10" t="n"/>
      <c r="K285" s="13" t="n"/>
      <c r="L285" s="13" t="n"/>
      <c r="M285" s="19">
        <f>IF(OR(K285="",L285=""),"",IF(AND(ISNUMBER(K285),ISNUMBER(L285)),L285-K285,"CHYBA"))</f>
        <v/>
      </c>
      <c r="N285" s="10" t="n"/>
      <c r="O285" s="10" t="n"/>
      <c r="P285" s="14">
        <f>IF(M285="","",IF(ISNUMBER(M285),IF(M285&lt;=0,"CHYBA",""),"CHYBA"))</f>
        <v/>
      </c>
      <c r="Q285" s="14">
        <f>IF(OR(V285=0,B285="",K285=""),"",IFERROR(IF(X285=0,IF(AND(COUNTIFS('Vozidlá'!$A$6:$A$6,B285&amp;"",'Vozidlá'!$L$6:$L$6,"&lt;&gt;")=1,ROUND(K285,1)=ROUND(INDEX('Vozidlá'!$L$6:$L$6,MATCH(B285,'Vozidlá'!$A$6:$A$6,0)),1)),"","CHYBA"),IF(AND(INDEX($L$1:$L$1505,X285)&lt;&gt;"",ROUND(K285,1)=ROUND(INDEX($L$1:$L$1505,X285),1)),"","CHYBA")),"CHYBA"))</f>
        <v/>
      </c>
      <c r="R285" s="14">
        <f>IF(V285=0,"",IF(OR(NOT(ISNUMBER(A285)),B285="",C285="",NOT(ISNUMBER(D285)),NOT(ISNUMBER(E285)),NOT(ISNUMBER(F285)),NOT(ISNUMBER(G285)),I285="",J285="",NOT(ISNUMBER(K285)),NOT(ISNUMBER(L285)),AND(N285&lt;&gt;"Podnikateľská",N285&lt;&gt;"Súkromná"),AND(N285="Podnikateľská",H285=""),COUNTIFS('Vodiči'!$C$6:$C$8,C285&amp;"")&lt;&gt;1,COUNTIFS('Vozidlá'!$A$6:$A$6,B285&amp;"",'Vozidlá'!$B$6:$B$6,"&lt;&gt;")&lt;&gt;1,COUNTIFS('Vozidlá'!$A$6:$A$6,B285&amp;"",'Vozidlá'!$C$6:$C$6,"&lt;&gt;")&lt;&gt;1,COUNTIFS('Vozidlá'!$A$6:$A$6,B285&amp;"",'Vozidlá'!$D$6:$D$6,"&lt;&gt;")&lt;&gt;1,COUNTIFS('Vozidlá'!$A$6:$A$6,B285&amp;"",'Vozidlá'!$E$6:$E$6,"&lt;&gt;")&lt;&gt;1,COUNTIFS('Vozidlá'!$A$6:$A$6,B285&amp;"",'Vozidlá'!$K$6:$K$6,"&lt;&gt;")&lt;&gt;1,COUNTIFS('Vozidlá'!$A$6:$A$6,B285&amp;"",'Vozidlá'!$L$6:$L$6,"&lt;&gt;")&lt;&gt;1),"CHYBA",""))</f>
        <v/>
      </c>
      <c r="S285" s="14">
        <f>IF(V285=0,"",IF(N285="Podnikateľská",IF(H285="","",IF(OR(LEN(TRIM(SUBSTITUTE(SUBSTITUTE(H285,".",""),",","")))&lt;12,ISNUMBER(MATCH(TRIM(SUBSTITUTE(SUBSTITUTE(H285,".",""),",","")),'Zoznamy'!$G$2:$G$41,0))),"PREVERIŤ","")),IF(AND(N285="Súkromná",IFERROR(INDEX('Vozidlá'!$O$6:$O$6,MATCH(B285,'Vozidlá'!$A$6:$A$6,0))="áno",FALSE)),"PREVERIŤ","")))</f>
        <v/>
      </c>
      <c r="T285" s="14">
        <f>IF(OR(D285="",E285="",F285="",G285=""),"",IFERROR(IF(OR(F285+G285&lt;D285+E285,D285&lt;DATE(2027,1,1),D285&gt;=DATE(2028,1,1)),"CHYBA",""),"CHYBA"))</f>
        <v/>
      </c>
      <c r="U285" s="14">
        <f>IF(OR(V285=0,A285=""),"",IF(COUNTIFS($A$6:$A$1505,A285&amp;"",$B$6:$B$1505,B285&amp;"")&gt;1,"CHYBA",IF(X285="","",IF(X285=0,"",IFERROR(IF(INDEX($A$1:$A$1505,X285)="","",IF(A285=INDEX($A$1:$A$1505,X285)+1,"","PREVERIŤ")),"PREVERIŤ")))))</f>
        <v/>
      </c>
      <c r="V285" s="14">
        <f>IF(OR(A285&lt;&gt;"",B285&lt;&gt;"",C285&lt;&gt;"",D285&lt;&gt;"",E285&lt;&gt;"",F285&lt;&gt;"",G285&lt;&gt;"",H285&lt;&gt;"",I285&lt;&gt;"",J285&lt;&gt;"",K285&lt;&gt;"",L285&lt;&gt;"",N285&lt;&gt;"",O285&lt;&gt;""),1,0)</f>
        <v/>
      </c>
      <c r="W285" s="14">
        <f>IF(OR(V285=0,B285=""),"",COUNTIFS($B$6:B285,B285&amp;""))</f>
        <v/>
      </c>
      <c r="X285" s="14">
        <f>IF(OR(V285=0,B285=""),"",IF(W285=1,0,SUMIFS($Y$5:Y284,$B$5:B284,B285&amp;"",$W$5:W284,W285-1)))</f>
        <v/>
      </c>
      <c r="Y285" s="14">
        <f>IF(V285=0,"",ROW($A285))</f>
        <v/>
      </c>
    </row>
    <row r="286">
      <c r="A286" s="10" t="n"/>
      <c r="B286" s="10" t="n"/>
      <c r="C286" s="10" t="n"/>
      <c r="D286" s="12" t="n"/>
      <c r="E286" s="18" t="n"/>
      <c r="F286" s="12" t="n"/>
      <c r="G286" s="18" t="n"/>
      <c r="H286" s="10" t="n"/>
      <c r="I286" s="10" t="n"/>
      <c r="J286" s="10" t="n"/>
      <c r="K286" s="13" t="n"/>
      <c r="L286" s="13" t="n"/>
      <c r="M286" s="19">
        <f>IF(OR(K286="",L286=""),"",IF(AND(ISNUMBER(K286),ISNUMBER(L286)),L286-K286,"CHYBA"))</f>
        <v/>
      </c>
      <c r="N286" s="10" t="n"/>
      <c r="O286" s="10" t="n"/>
      <c r="P286" s="14">
        <f>IF(M286="","",IF(ISNUMBER(M286),IF(M286&lt;=0,"CHYBA",""),"CHYBA"))</f>
        <v/>
      </c>
      <c r="Q286" s="14">
        <f>IF(OR(V286=0,B286="",K286=""),"",IFERROR(IF(X286=0,IF(AND(COUNTIFS('Vozidlá'!$A$6:$A$6,B286&amp;"",'Vozidlá'!$L$6:$L$6,"&lt;&gt;")=1,ROUND(K286,1)=ROUND(INDEX('Vozidlá'!$L$6:$L$6,MATCH(B286,'Vozidlá'!$A$6:$A$6,0)),1)),"","CHYBA"),IF(AND(INDEX($L$1:$L$1505,X286)&lt;&gt;"",ROUND(K286,1)=ROUND(INDEX($L$1:$L$1505,X286),1)),"","CHYBA")),"CHYBA"))</f>
        <v/>
      </c>
      <c r="R286" s="14">
        <f>IF(V286=0,"",IF(OR(NOT(ISNUMBER(A286)),B286="",C286="",NOT(ISNUMBER(D286)),NOT(ISNUMBER(E286)),NOT(ISNUMBER(F286)),NOT(ISNUMBER(G286)),I286="",J286="",NOT(ISNUMBER(K286)),NOT(ISNUMBER(L286)),AND(N286&lt;&gt;"Podnikateľská",N286&lt;&gt;"Súkromná"),AND(N286="Podnikateľská",H286=""),COUNTIFS('Vodiči'!$C$6:$C$8,C286&amp;"")&lt;&gt;1,COUNTIFS('Vozidlá'!$A$6:$A$6,B286&amp;"",'Vozidlá'!$B$6:$B$6,"&lt;&gt;")&lt;&gt;1,COUNTIFS('Vozidlá'!$A$6:$A$6,B286&amp;"",'Vozidlá'!$C$6:$C$6,"&lt;&gt;")&lt;&gt;1,COUNTIFS('Vozidlá'!$A$6:$A$6,B286&amp;"",'Vozidlá'!$D$6:$D$6,"&lt;&gt;")&lt;&gt;1,COUNTIFS('Vozidlá'!$A$6:$A$6,B286&amp;"",'Vozidlá'!$E$6:$E$6,"&lt;&gt;")&lt;&gt;1,COUNTIFS('Vozidlá'!$A$6:$A$6,B286&amp;"",'Vozidlá'!$K$6:$K$6,"&lt;&gt;")&lt;&gt;1,COUNTIFS('Vozidlá'!$A$6:$A$6,B286&amp;"",'Vozidlá'!$L$6:$L$6,"&lt;&gt;")&lt;&gt;1),"CHYBA",""))</f>
        <v/>
      </c>
      <c r="S286" s="14">
        <f>IF(V286=0,"",IF(N286="Podnikateľská",IF(H286="","",IF(OR(LEN(TRIM(SUBSTITUTE(SUBSTITUTE(H286,".",""),",","")))&lt;12,ISNUMBER(MATCH(TRIM(SUBSTITUTE(SUBSTITUTE(H286,".",""),",","")),'Zoznamy'!$G$2:$G$41,0))),"PREVERIŤ","")),IF(AND(N286="Súkromná",IFERROR(INDEX('Vozidlá'!$O$6:$O$6,MATCH(B286,'Vozidlá'!$A$6:$A$6,0))="áno",FALSE)),"PREVERIŤ","")))</f>
        <v/>
      </c>
      <c r="T286" s="14">
        <f>IF(OR(D286="",E286="",F286="",G286=""),"",IFERROR(IF(OR(F286+G286&lt;D286+E286,D286&lt;DATE(2027,1,1),D286&gt;=DATE(2028,1,1)),"CHYBA",""),"CHYBA"))</f>
        <v/>
      </c>
      <c r="U286" s="14">
        <f>IF(OR(V286=0,A286=""),"",IF(COUNTIFS($A$6:$A$1505,A286&amp;"",$B$6:$B$1505,B286&amp;"")&gt;1,"CHYBA",IF(X286="","",IF(X286=0,"",IFERROR(IF(INDEX($A$1:$A$1505,X286)="","",IF(A286=INDEX($A$1:$A$1505,X286)+1,"","PREVERIŤ")),"PREVERIŤ")))))</f>
        <v/>
      </c>
      <c r="V286" s="14">
        <f>IF(OR(A286&lt;&gt;"",B286&lt;&gt;"",C286&lt;&gt;"",D286&lt;&gt;"",E286&lt;&gt;"",F286&lt;&gt;"",G286&lt;&gt;"",H286&lt;&gt;"",I286&lt;&gt;"",J286&lt;&gt;"",K286&lt;&gt;"",L286&lt;&gt;"",N286&lt;&gt;"",O286&lt;&gt;""),1,0)</f>
        <v/>
      </c>
      <c r="W286" s="14">
        <f>IF(OR(V286=0,B286=""),"",COUNTIFS($B$6:B286,B286&amp;""))</f>
        <v/>
      </c>
      <c r="X286" s="14">
        <f>IF(OR(V286=0,B286=""),"",IF(W286=1,0,SUMIFS($Y$5:Y285,$B$5:B285,B286&amp;"",$W$5:W285,W286-1)))</f>
        <v/>
      </c>
      <c r="Y286" s="14">
        <f>IF(V286=0,"",ROW($A286))</f>
        <v/>
      </c>
    </row>
    <row r="287">
      <c r="A287" s="10" t="n"/>
      <c r="B287" s="10" t="n"/>
      <c r="C287" s="10" t="n"/>
      <c r="D287" s="12" t="n"/>
      <c r="E287" s="18" t="n"/>
      <c r="F287" s="12" t="n"/>
      <c r="G287" s="18" t="n"/>
      <c r="H287" s="10" t="n"/>
      <c r="I287" s="10" t="n"/>
      <c r="J287" s="10" t="n"/>
      <c r="K287" s="13" t="n"/>
      <c r="L287" s="13" t="n"/>
      <c r="M287" s="19">
        <f>IF(OR(K287="",L287=""),"",IF(AND(ISNUMBER(K287),ISNUMBER(L287)),L287-K287,"CHYBA"))</f>
        <v/>
      </c>
      <c r="N287" s="10" t="n"/>
      <c r="O287" s="10" t="n"/>
      <c r="P287" s="14">
        <f>IF(M287="","",IF(ISNUMBER(M287),IF(M287&lt;=0,"CHYBA",""),"CHYBA"))</f>
        <v/>
      </c>
      <c r="Q287" s="14">
        <f>IF(OR(V287=0,B287="",K287=""),"",IFERROR(IF(X287=0,IF(AND(COUNTIFS('Vozidlá'!$A$6:$A$6,B287&amp;"",'Vozidlá'!$L$6:$L$6,"&lt;&gt;")=1,ROUND(K287,1)=ROUND(INDEX('Vozidlá'!$L$6:$L$6,MATCH(B287,'Vozidlá'!$A$6:$A$6,0)),1)),"","CHYBA"),IF(AND(INDEX($L$1:$L$1505,X287)&lt;&gt;"",ROUND(K287,1)=ROUND(INDEX($L$1:$L$1505,X287),1)),"","CHYBA")),"CHYBA"))</f>
        <v/>
      </c>
      <c r="R287" s="14">
        <f>IF(V287=0,"",IF(OR(NOT(ISNUMBER(A287)),B287="",C287="",NOT(ISNUMBER(D287)),NOT(ISNUMBER(E287)),NOT(ISNUMBER(F287)),NOT(ISNUMBER(G287)),I287="",J287="",NOT(ISNUMBER(K287)),NOT(ISNUMBER(L287)),AND(N287&lt;&gt;"Podnikateľská",N287&lt;&gt;"Súkromná"),AND(N287="Podnikateľská",H287=""),COUNTIFS('Vodiči'!$C$6:$C$8,C287&amp;"")&lt;&gt;1,COUNTIFS('Vozidlá'!$A$6:$A$6,B287&amp;"",'Vozidlá'!$B$6:$B$6,"&lt;&gt;")&lt;&gt;1,COUNTIFS('Vozidlá'!$A$6:$A$6,B287&amp;"",'Vozidlá'!$C$6:$C$6,"&lt;&gt;")&lt;&gt;1,COUNTIFS('Vozidlá'!$A$6:$A$6,B287&amp;"",'Vozidlá'!$D$6:$D$6,"&lt;&gt;")&lt;&gt;1,COUNTIFS('Vozidlá'!$A$6:$A$6,B287&amp;"",'Vozidlá'!$E$6:$E$6,"&lt;&gt;")&lt;&gt;1,COUNTIFS('Vozidlá'!$A$6:$A$6,B287&amp;"",'Vozidlá'!$K$6:$K$6,"&lt;&gt;")&lt;&gt;1,COUNTIFS('Vozidlá'!$A$6:$A$6,B287&amp;"",'Vozidlá'!$L$6:$L$6,"&lt;&gt;")&lt;&gt;1),"CHYBA",""))</f>
        <v/>
      </c>
      <c r="S287" s="14">
        <f>IF(V287=0,"",IF(N287="Podnikateľská",IF(H287="","",IF(OR(LEN(TRIM(SUBSTITUTE(SUBSTITUTE(H287,".",""),",","")))&lt;12,ISNUMBER(MATCH(TRIM(SUBSTITUTE(SUBSTITUTE(H287,".",""),",","")),'Zoznamy'!$G$2:$G$41,0))),"PREVERIŤ","")),IF(AND(N287="Súkromná",IFERROR(INDEX('Vozidlá'!$O$6:$O$6,MATCH(B287,'Vozidlá'!$A$6:$A$6,0))="áno",FALSE)),"PREVERIŤ","")))</f>
        <v/>
      </c>
      <c r="T287" s="14">
        <f>IF(OR(D287="",E287="",F287="",G287=""),"",IFERROR(IF(OR(F287+G287&lt;D287+E287,D287&lt;DATE(2027,1,1),D287&gt;=DATE(2028,1,1)),"CHYBA",""),"CHYBA"))</f>
        <v/>
      </c>
      <c r="U287" s="14">
        <f>IF(OR(V287=0,A287=""),"",IF(COUNTIFS($A$6:$A$1505,A287&amp;"",$B$6:$B$1505,B287&amp;"")&gt;1,"CHYBA",IF(X287="","",IF(X287=0,"",IFERROR(IF(INDEX($A$1:$A$1505,X287)="","",IF(A287=INDEX($A$1:$A$1505,X287)+1,"","PREVERIŤ")),"PREVERIŤ")))))</f>
        <v/>
      </c>
      <c r="V287" s="14">
        <f>IF(OR(A287&lt;&gt;"",B287&lt;&gt;"",C287&lt;&gt;"",D287&lt;&gt;"",E287&lt;&gt;"",F287&lt;&gt;"",G287&lt;&gt;"",H287&lt;&gt;"",I287&lt;&gt;"",J287&lt;&gt;"",K287&lt;&gt;"",L287&lt;&gt;"",N287&lt;&gt;"",O287&lt;&gt;""),1,0)</f>
        <v/>
      </c>
      <c r="W287" s="14">
        <f>IF(OR(V287=0,B287=""),"",COUNTIFS($B$6:B287,B287&amp;""))</f>
        <v/>
      </c>
      <c r="X287" s="14">
        <f>IF(OR(V287=0,B287=""),"",IF(W287=1,0,SUMIFS($Y$5:Y286,$B$5:B286,B287&amp;"",$W$5:W286,W287-1)))</f>
        <v/>
      </c>
      <c r="Y287" s="14">
        <f>IF(V287=0,"",ROW($A287))</f>
        <v/>
      </c>
    </row>
    <row r="288">
      <c r="A288" s="10" t="n"/>
      <c r="B288" s="10" t="n"/>
      <c r="C288" s="10" t="n"/>
      <c r="D288" s="12" t="n"/>
      <c r="E288" s="18" t="n"/>
      <c r="F288" s="12" t="n"/>
      <c r="G288" s="18" t="n"/>
      <c r="H288" s="10" t="n"/>
      <c r="I288" s="10" t="n"/>
      <c r="J288" s="10" t="n"/>
      <c r="K288" s="13" t="n"/>
      <c r="L288" s="13" t="n"/>
      <c r="M288" s="19">
        <f>IF(OR(K288="",L288=""),"",IF(AND(ISNUMBER(K288),ISNUMBER(L288)),L288-K288,"CHYBA"))</f>
        <v/>
      </c>
      <c r="N288" s="10" t="n"/>
      <c r="O288" s="10" t="n"/>
      <c r="P288" s="14">
        <f>IF(M288="","",IF(ISNUMBER(M288),IF(M288&lt;=0,"CHYBA",""),"CHYBA"))</f>
        <v/>
      </c>
      <c r="Q288" s="14">
        <f>IF(OR(V288=0,B288="",K288=""),"",IFERROR(IF(X288=0,IF(AND(COUNTIFS('Vozidlá'!$A$6:$A$6,B288&amp;"",'Vozidlá'!$L$6:$L$6,"&lt;&gt;")=1,ROUND(K288,1)=ROUND(INDEX('Vozidlá'!$L$6:$L$6,MATCH(B288,'Vozidlá'!$A$6:$A$6,0)),1)),"","CHYBA"),IF(AND(INDEX($L$1:$L$1505,X288)&lt;&gt;"",ROUND(K288,1)=ROUND(INDEX($L$1:$L$1505,X288),1)),"","CHYBA")),"CHYBA"))</f>
        <v/>
      </c>
      <c r="R288" s="14">
        <f>IF(V288=0,"",IF(OR(NOT(ISNUMBER(A288)),B288="",C288="",NOT(ISNUMBER(D288)),NOT(ISNUMBER(E288)),NOT(ISNUMBER(F288)),NOT(ISNUMBER(G288)),I288="",J288="",NOT(ISNUMBER(K288)),NOT(ISNUMBER(L288)),AND(N288&lt;&gt;"Podnikateľská",N288&lt;&gt;"Súkromná"),AND(N288="Podnikateľská",H288=""),COUNTIFS('Vodiči'!$C$6:$C$8,C288&amp;"")&lt;&gt;1,COUNTIFS('Vozidlá'!$A$6:$A$6,B288&amp;"",'Vozidlá'!$B$6:$B$6,"&lt;&gt;")&lt;&gt;1,COUNTIFS('Vozidlá'!$A$6:$A$6,B288&amp;"",'Vozidlá'!$C$6:$C$6,"&lt;&gt;")&lt;&gt;1,COUNTIFS('Vozidlá'!$A$6:$A$6,B288&amp;"",'Vozidlá'!$D$6:$D$6,"&lt;&gt;")&lt;&gt;1,COUNTIFS('Vozidlá'!$A$6:$A$6,B288&amp;"",'Vozidlá'!$E$6:$E$6,"&lt;&gt;")&lt;&gt;1,COUNTIFS('Vozidlá'!$A$6:$A$6,B288&amp;"",'Vozidlá'!$K$6:$K$6,"&lt;&gt;")&lt;&gt;1,COUNTIFS('Vozidlá'!$A$6:$A$6,B288&amp;"",'Vozidlá'!$L$6:$L$6,"&lt;&gt;")&lt;&gt;1),"CHYBA",""))</f>
        <v/>
      </c>
      <c r="S288" s="14">
        <f>IF(V288=0,"",IF(N288="Podnikateľská",IF(H288="","",IF(OR(LEN(TRIM(SUBSTITUTE(SUBSTITUTE(H288,".",""),",","")))&lt;12,ISNUMBER(MATCH(TRIM(SUBSTITUTE(SUBSTITUTE(H288,".",""),",","")),'Zoznamy'!$G$2:$G$41,0))),"PREVERIŤ","")),IF(AND(N288="Súkromná",IFERROR(INDEX('Vozidlá'!$O$6:$O$6,MATCH(B288,'Vozidlá'!$A$6:$A$6,0))="áno",FALSE)),"PREVERIŤ","")))</f>
        <v/>
      </c>
      <c r="T288" s="14">
        <f>IF(OR(D288="",E288="",F288="",G288=""),"",IFERROR(IF(OR(F288+G288&lt;D288+E288,D288&lt;DATE(2027,1,1),D288&gt;=DATE(2028,1,1)),"CHYBA",""),"CHYBA"))</f>
        <v/>
      </c>
      <c r="U288" s="14">
        <f>IF(OR(V288=0,A288=""),"",IF(COUNTIFS($A$6:$A$1505,A288&amp;"",$B$6:$B$1505,B288&amp;"")&gt;1,"CHYBA",IF(X288="","",IF(X288=0,"",IFERROR(IF(INDEX($A$1:$A$1505,X288)="","",IF(A288=INDEX($A$1:$A$1505,X288)+1,"","PREVERIŤ")),"PREVERIŤ")))))</f>
        <v/>
      </c>
      <c r="V288" s="14">
        <f>IF(OR(A288&lt;&gt;"",B288&lt;&gt;"",C288&lt;&gt;"",D288&lt;&gt;"",E288&lt;&gt;"",F288&lt;&gt;"",G288&lt;&gt;"",H288&lt;&gt;"",I288&lt;&gt;"",J288&lt;&gt;"",K288&lt;&gt;"",L288&lt;&gt;"",N288&lt;&gt;"",O288&lt;&gt;""),1,0)</f>
        <v/>
      </c>
      <c r="W288" s="14">
        <f>IF(OR(V288=0,B288=""),"",COUNTIFS($B$6:B288,B288&amp;""))</f>
        <v/>
      </c>
      <c r="X288" s="14">
        <f>IF(OR(V288=0,B288=""),"",IF(W288=1,0,SUMIFS($Y$5:Y287,$B$5:B287,B288&amp;"",$W$5:W287,W288-1)))</f>
        <v/>
      </c>
      <c r="Y288" s="14">
        <f>IF(V288=0,"",ROW($A288))</f>
        <v/>
      </c>
    </row>
    <row r="289">
      <c r="A289" s="10" t="n"/>
      <c r="B289" s="10" t="n"/>
      <c r="C289" s="10" t="n"/>
      <c r="D289" s="12" t="n"/>
      <c r="E289" s="18" t="n"/>
      <c r="F289" s="12" t="n"/>
      <c r="G289" s="18" t="n"/>
      <c r="H289" s="10" t="n"/>
      <c r="I289" s="10" t="n"/>
      <c r="J289" s="10" t="n"/>
      <c r="K289" s="13" t="n"/>
      <c r="L289" s="13" t="n"/>
      <c r="M289" s="19">
        <f>IF(OR(K289="",L289=""),"",IF(AND(ISNUMBER(K289),ISNUMBER(L289)),L289-K289,"CHYBA"))</f>
        <v/>
      </c>
      <c r="N289" s="10" t="n"/>
      <c r="O289" s="10" t="n"/>
      <c r="P289" s="14">
        <f>IF(M289="","",IF(ISNUMBER(M289),IF(M289&lt;=0,"CHYBA",""),"CHYBA"))</f>
        <v/>
      </c>
      <c r="Q289" s="14">
        <f>IF(OR(V289=0,B289="",K289=""),"",IFERROR(IF(X289=0,IF(AND(COUNTIFS('Vozidlá'!$A$6:$A$6,B289&amp;"",'Vozidlá'!$L$6:$L$6,"&lt;&gt;")=1,ROUND(K289,1)=ROUND(INDEX('Vozidlá'!$L$6:$L$6,MATCH(B289,'Vozidlá'!$A$6:$A$6,0)),1)),"","CHYBA"),IF(AND(INDEX($L$1:$L$1505,X289)&lt;&gt;"",ROUND(K289,1)=ROUND(INDEX($L$1:$L$1505,X289),1)),"","CHYBA")),"CHYBA"))</f>
        <v/>
      </c>
      <c r="R289" s="14">
        <f>IF(V289=0,"",IF(OR(NOT(ISNUMBER(A289)),B289="",C289="",NOT(ISNUMBER(D289)),NOT(ISNUMBER(E289)),NOT(ISNUMBER(F289)),NOT(ISNUMBER(G289)),I289="",J289="",NOT(ISNUMBER(K289)),NOT(ISNUMBER(L289)),AND(N289&lt;&gt;"Podnikateľská",N289&lt;&gt;"Súkromná"),AND(N289="Podnikateľská",H289=""),COUNTIFS('Vodiči'!$C$6:$C$8,C289&amp;"")&lt;&gt;1,COUNTIFS('Vozidlá'!$A$6:$A$6,B289&amp;"",'Vozidlá'!$B$6:$B$6,"&lt;&gt;")&lt;&gt;1,COUNTIFS('Vozidlá'!$A$6:$A$6,B289&amp;"",'Vozidlá'!$C$6:$C$6,"&lt;&gt;")&lt;&gt;1,COUNTIFS('Vozidlá'!$A$6:$A$6,B289&amp;"",'Vozidlá'!$D$6:$D$6,"&lt;&gt;")&lt;&gt;1,COUNTIFS('Vozidlá'!$A$6:$A$6,B289&amp;"",'Vozidlá'!$E$6:$E$6,"&lt;&gt;")&lt;&gt;1,COUNTIFS('Vozidlá'!$A$6:$A$6,B289&amp;"",'Vozidlá'!$K$6:$K$6,"&lt;&gt;")&lt;&gt;1,COUNTIFS('Vozidlá'!$A$6:$A$6,B289&amp;"",'Vozidlá'!$L$6:$L$6,"&lt;&gt;")&lt;&gt;1),"CHYBA",""))</f>
        <v/>
      </c>
      <c r="S289" s="14">
        <f>IF(V289=0,"",IF(N289="Podnikateľská",IF(H289="","",IF(OR(LEN(TRIM(SUBSTITUTE(SUBSTITUTE(H289,".",""),",","")))&lt;12,ISNUMBER(MATCH(TRIM(SUBSTITUTE(SUBSTITUTE(H289,".",""),",","")),'Zoznamy'!$G$2:$G$41,0))),"PREVERIŤ","")),IF(AND(N289="Súkromná",IFERROR(INDEX('Vozidlá'!$O$6:$O$6,MATCH(B289,'Vozidlá'!$A$6:$A$6,0))="áno",FALSE)),"PREVERIŤ","")))</f>
        <v/>
      </c>
      <c r="T289" s="14">
        <f>IF(OR(D289="",E289="",F289="",G289=""),"",IFERROR(IF(OR(F289+G289&lt;D289+E289,D289&lt;DATE(2027,1,1),D289&gt;=DATE(2028,1,1)),"CHYBA",""),"CHYBA"))</f>
        <v/>
      </c>
      <c r="U289" s="14">
        <f>IF(OR(V289=0,A289=""),"",IF(COUNTIFS($A$6:$A$1505,A289&amp;"",$B$6:$B$1505,B289&amp;"")&gt;1,"CHYBA",IF(X289="","",IF(X289=0,"",IFERROR(IF(INDEX($A$1:$A$1505,X289)="","",IF(A289=INDEX($A$1:$A$1505,X289)+1,"","PREVERIŤ")),"PREVERIŤ")))))</f>
        <v/>
      </c>
      <c r="V289" s="14">
        <f>IF(OR(A289&lt;&gt;"",B289&lt;&gt;"",C289&lt;&gt;"",D289&lt;&gt;"",E289&lt;&gt;"",F289&lt;&gt;"",G289&lt;&gt;"",H289&lt;&gt;"",I289&lt;&gt;"",J289&lt;&gt;"",K289&lt;&gt;"",L289&lt;&gt;"",N289&lt;&gt;"",O289&lt;&gt;""),1,0)</f>
        <v/>
      </c>
      <c r="W289" s="14">
        <f>IF(OR(V289=0,B289=""),"",COUNTIFS($B$6:B289,B289&amp;""))</f>
        <v/>
      </c>
      <c r="X289" s="14">
        <f>IF(OR(V289=0,B289=""),"",IF(W289=1,0,SUMIFS($Y$5:Y288,$B$5:B288,B289&amp;"",$W$5:W288,W289-1)))</f>
        <v/>
      </c>
      <c r="Y289" s="14">
        <f>IF(V289=0,"",ROW($A289))</f>
        <v/>
      </c>
    </row>
    <row r="290">
      <c r="A290" s="10" t="n"/>
      <c r="B290" s="10" t="n"/>
      <c r="C290" s="10" t="n"/>
      <c r="D290" s="12" t="n"/>
      <c r="E290" s="18" t="n"/>
      <c r="F290" s="12" t="n"/>
      <c r="G290" s="18" t="n"/>
      <c r="H290" s="10" t="n"/>
      <c r="I290" s="10" t="n"/>
      <c r="J290" s="10" t="n"/>
      <c r="K290" s="13" t="n"/>
      <c r="L290" s="13" t="n"/>
      <c r="M290" s="19">
        <f>IF(OR(K290="",L290=""),"",IF(AND(ISNUMBER(K290),ISNUMBER(L290)),L290-K290,"CHYBA"))</f>
        <v/>
      </c>
      <c r="N290" s="10" t="n"/>
      <c r="O290" s="10" t="n"/>
      <c r="P290" s="14">
        <f>IF(M290="","",IF(ISNUMBER(M290),IF(M290&lt;=0,"CHYBA",""),"CHYBA"))</f>
        <v/>
      </c>
      <c r="Q290" s="14">
        <f>IF(OR(V290=0,B290="",K290=""),"",IFERROR(IF(X290=0,IF(AND(COUNTIFS('Vozidlá'!$A$6:$A$6,B290&amp;"",'Vozidlá'!$L$6:$L$6,"&lt;&gt;")=1,ROUND(K290,1)=ROUND(INDEX('Vozidlá'!$L$6:$L$6,MATCH(B290,'Vozidlá'!$A$6:$A$6,0)),1)),"","CHYBA"),IF(AND(INDEX($L$1:$L$1505,X290)&lt;&gt;"",ROUND(K290,1)=ROUND(INDEX($L$1:$L$1505,X290),1)),"","CHYBA")),"CHYBA"))</f>
        <v/>
      </c>
      <c r="R290" s="14">
        <f>IF(V290=0,"",IF(OR(NOT(ISNUMBER(A290)),B290="",C290="",NOT(ISNUMBER(D290)),NOT(ISNUMBER(E290)),NOT(ISNUMBER(F290)),NOT(ISNUMBER(G290)),I290="",J290="",NOT(ISNUMBER(K290)),NOT(ISNUMBER(L290)),AND(N290&lt;&gt;"Podnikateľská",N290&lt;&gt;"Súkromná"),AND(N290="Podnikateľská",H290=""),COUNTIFS('Vodiči'!$C$6:$C$8,C290&amp;"")&lt;&gt;1,COUNTIFS('Vozidlá'!$A$6:$A$6,B290&amp;"",'Vozidlá'!$B$6:$B$6,"&lt;&gt;")&lt;&gt;1,COUNTIFS('Vozidlá'!$A$6:$A$6,B290&amp;"",'Vozidlá'!$C$6:$C$6,"&lt;&gt;")&lt;&gt;1,COUNTIFS('Vozidlá'!$A$6:$A$6,B290&amp;"",'Vozidlá'!$D$6:$D$6,"&lt;&gt;")&lt;&gt;1,COUNTIFS('Vozidlá'!$A$6:$A$6,B290&amp;"",'Vozidlá'!$E$6:$E$6,"&lt;&gt;")&lt;&gt;1,COUNTIFS('Vozidlá'!$A$6:$A$6,B290&amp;"",'Vozidlá'!$K$6:$K$6,"&lt;&gt;")&lt;&gt;1,COUNTIFS('Vozidlá'!$A$6:$A$6,B290&amp;"",'Vozidlá'!$L$6:$L$6,"&lt;&gt;")&lt;&gt;1),"CHYBA",""))</f>
        <v/>
      </c>
      <c r="S290" s="14">
        <f>IF(V290=0,"",IF(N290="Podnikateľská",IF(H290="","",IF(OR(LEN(TRIM(SUBSTITUTE(SUBSTITUTE(H290,".",""),",","")))&lt;12,ISNUMBER(MATCH(TRIM(SUBSTITUTE(SUBSTITUTE(H290,".",""),",","")),'Zoznamy'!$G$2:$G$41,0))),"PREVERIŤ","")),IF(AND(N290="Súkromná",IFERROR(INDEX('Vozidlá'!$O$6:$O$6,MATCH(B290,'Vozidlá'!$A$6:$A$6,0))="áno",FALSE)),"PREVERIŤ","")))</f>
        <v/>
      </c>
      <c r="T290" s="14">
        <f>IF(OR(D290="",E290="",F290="",G290=""),"",IFERROR(IF(OR(F290+G290&lt;D290+E290,D290&lt;DATE(2027,1,1),D290&gt;=DATE(2028,1,1)),"CHYBA",""),"CHYBA"))</f>
        <v/>
      </c>
      <c r="U290" s="14">
        <f>IF(OR(V290=0,A290=""),"",IF(COUNTIFS($A$6:$A$1505,A290&amp;"",$B$6:$B$1505,B290&amp;"")&gt;1,"CHYBA",IF(X290="","",IF(X290=0,"",IFERROR(IF(INDEX($A$1:$A$1505,X290)="","",IF(A290=INDEX($A$1:$A$1505,X290)+1,"","PREVERIŤ")),"PREVERIŤ")))))</f>
        <v/>
      </c>
      <c r="V290" s="14">
        <f>IF(OR(A290&lt;&gt;"",B290&lt;&gt;"",C290&lt;&gt;"",D290&lt;&gt;"",E290&lt;&gt;"",F290&lt;&gt;"",G290&lt;&gt;"",H290&lt;&gt;"",I290&lt;&gt;"",J290&lt;&gt;"",K290&lt;&gt;"",L290&lt;&gt;"",N290&lt;&gt;"",O290&lt;&gt;""),1,0)</f>
        <v/>
      </c>
      <c r="W290" s="14">
        <f>IF(OR(V290=0,B290=""),"",COUNTIFS($B$6:B290,B290&amp;""))</f>
        <v/>
      </c>
      <c r="X290" s="14">
        <f>IF(OR(V290=0,B290=""),"",IF(W290=1,0,SUMIFS($Y$5:Y289,$B$5:B289,B290&amp;"",$W$5:W289,W290-1)))</f>
        <v/>
      </c>
      <c r="Y290" s="14">
        <f>IF(V290=0,"",ROW($A290))</f>
        <v/>
      </c>
    </row>
    <row r="291">
      <c r="A291" s="10" t="n"/>
      <c r="B291" s="10" t="n"/>
      <c r="C291" s="10" t="n"/>
      <c r="D291" s="12" t="n"/>
      <c r="E291" s="18" t="n"/>
      <c r="F291" s="12" t="n"/>
      <c r="G291" s="18" t="n"/>
      <c r="H291" s="10" t="n"/>
      <c r="I291" s="10" t="n"/>
      <c r="J291" s="10" t="n"/>
      <c r="K291" s="13" t="n"/>
      <c r="L291" s="13" t="n"/>
      <c r="M291" s="19">
        <f>IF(OR(K291="",L291=""),"",IF(AND(ISNUMBER(K291),ISNUMBER(L291)),L291-K291,"CHYBA"))</f>
        <v/>
      </c>
      <c r="N291" s="10" t="n"/>
      <c r="O291" s="10" t="n"/>
      <c r="P291" s="14">
        <f>IF(M291="","",IF(ISNUMBER(M291),IF(M291&lt;=0,"CHYBA",""),"CHYBA"))</f>
        <v/>
      </c>
      <c r="Q291" s="14">
        <f>IF(OR(V291=0,B291="",K291=""),"",IFERROR(IF(X291=0,IF(AND(COUNTIFS('Vozidlá'!$A$6:$A$6,B291&amp;"",'Vozidlá'!$L$6:$L$6,"&lt;&gt;")=1,ROUND(K291,1)=ROUND(INDEX('Vozidlá'!$L$6:$L$6,MATCH(B291,'Vozidlá'!$A$6:$A$6,0)),1)),"","CHYBA"),IF(AND(INDEX($L$1:$L$1505,X291)&lt;&gt;"",ROUND(K291,1)=ROUND(INDEX($L$1:$L$1505,X291),1)),"","CHYBA")),"CHYBA"))</f>
        <v/>
      </c>
      <c r="R291" s="14">
        <f>IF(V291=0,"",IF(OR(NOT(ISNUMBER(A291)),B291="",C291="",NOT(ISNUMBER(D291)),NOT(ISNUMBER(E291)),NOT(ISNUMBER(F291)),NOT(ISNUMBER(G291)),I291="",J291="",NOT(ISNUMBER(K291)),NOT(ISNUMBER(L291)),AND(N291&lt;&gt;"Podnikateľská",N291&lt;&gt;"Súkromná"),AND(N291="Podnikateľská",H291=""),COUNTIFS('Vodiči'!$C$6:$C$8,C291&amp;"")&lt;&gt;1,COUNTIFS('Vozidlá'!$A$6:$A$6,B291&amp;"",'Vozidlá'!$B$6:$B$6,"&lt;&gt;")&lt;&gt;1,COUNTIFS('Vozidlá'!$A$6:$A$6,B291&amp;"",'Vozidlá'!$C$6:$C$6,"&lt;&gt;")&lt;&gt;1,COUNTIFS('Vozidlá'!$A$6:$A$6,B291&amp;"",'Vozidlá'!$D$6:$D$6,"&lt;&gt;")&lt;&gt;1,COUNTIFS('Vozidlá'!$A$6:$A$6,B291&amp;"",'Vozidlá'!$E$6:$E$6,"&lt;&gt;")&lt;&gt;1,COUNTIFS('Vozidlá'!$A$6:$A$6,B291&amp;"",'Vozidlá'!$K$6:$K$6,"&lt;&gt;")&lt;&gt;1,COUNTIFS('Vozidlá'!$A$6:$A$6,B291&amp;"",'Vozidlá'!$L$6:$L$6,"&lt;&gt;")&lt;&gt;1),"CHYBA",""))</f>
        <v/>
      </c>
      <c r="S291" s="14">
        <f>IF(V291=0,"",IF(N291="Podnikateľská",IF(H291="","",IF(OR(LEN(TRIM(SUBSTITUTE(SUBSTITUTE(H291,".",""),",","")))&lt;12,ISNUMBER(MATCH(TRIM(SUBSTITUTE(SUBSTITUTE(H291,".",""),",","")),'Zoznamy'!$G$2:$G$41,0))),"PREVERIŤ","")),IF(AND(N291="Súkromná",IFERROR(INDEX('Vozidlá'!$O$6:$O$6,MATCH(B291,'Vozidlá'!$A$6:$A$6,0))="áno",FALSE)),"PREVERIŤ","")))</f>
        <v/>
      </c>
      <c r="T291" s="14">
        <f>IF(OR(D291="",E291="",F291="",G291=""),"",IFERROR(IF(OR(F291+G291&lt;D291+E291,D291&lt;DATE(2027,1,1),D291&gt;=DATE(2028,1,1)),"CHYBA",""),"CHYBA"))</f>
        <v/>
      </c>
      <c r="U291" s="14">
        <f>IF(OR(V291=0,A291=""),"",IF(COUNTIFS($A$6:$A$1505,A291&amp;"",$B$6:$B$1505,B291&amp;"")&gt;1,"CHYBA",IF(X291="","",IF(X291=0,"",IFERROR(IF(INDEX($A$1:$A$1505,X291)="","",IF(A291=INDEX($A$1:$A$1505,X291)+1,"","PREVERIŤ")),"PREVERIŤ")))))</f>
        <v/>
      </c>
      <c r="V291" s="14">
        <f>IF(OR(A291&lt;&gt;"",B291&lt;&gt;"",C291&lt;&gt;"",D291&lt;&gt;"",E291&lt;&gt;"",F291&lt;&gt;"",G291&lt;&gt;"",H291&lt;&gt;"",I291&lt;&gt;"",J291&lt;&gt;"",K291&lt;&gt;"",L291&lt;&gt;"",N291&lt;&gt;"",O291&lt;&gt;""),1,0)</f>
        <v/>
      </c>
      <c r="W291" s="14">
        <f>IF(OR(V291=0,B291=""),"",COUNTIFS($B$6:B291,B291&amp;""))</f>
        <v/>
      </c>
      <c r="X291" s="14">
        <f>IF(OR(V291=0,B291=""),"",IF(W291=1,0,SUMIFS($Y$5:Y290,$B$5:B290,B291&amp;"",$W$5:W290,W291-1)))</f>
        <v/>
      </c>
      <c r="Y291" s="14">
        <f>IF(V291=0,"",ROW($A291))</f>
        <v/>
      </c>
    </row>
    <row r="292">
      <c r="A292" s="10" t="n"/>
      <c r="B292" s="10" t="n"/>
      <c r="C292" s="10" t="n"/>
      <c r="D292" s="12" t="n"/>
      <c r="E292" s="18" t="n"/>
      <c r="F292" s="12" t="n"/>
      <c r="G292" s="18" t="n"/>
      <c r="H292" s="10" t="n"/>
      <c r="I292" s="10" t="n"/>
      <c r="J292" s="10" t="n"/>
      <c r="K292" s="13" t="n"/>
      <c r="L292" s="13" t="n"/>
      <c r="M292" s="19">
        <f>IF(OR(K292="",L292=""),"",IF(AND(ISNUMBER(K292),ISNUMBER(L292)),L292-K292,"CHYBA"))</f>
        <v/>
      </c>
      <c r="N292" s="10" t="n"/>
      <c r="O292" s="10" t="n"/>
      <c r="P292" s="14">
        <f>IF(M292="","",IF(ISNUMBER(M292),IF(M292&lt;=0,"CHYBA",""),"CHYBA"))</f>
        <v/>
      </c>
      <c r="Q292" s="14">
        <f>IF(OR(V292=0,B292="",K292=""),"",IFERROR(IF(X292=0,IF(AND(COUNTIFS('Vozidlá'!$A$6:$A$6,B292&amp;"",'Vozidlá'!$L$6:$L$6,"&lt;&gt;")=1,ROUND(K292,1)=ROUND(INDEX('Vozidlá'!$L$6:$L$6,MATCH(B292,'Vozidlá'!$A$6:$A$6,0)),1)),"","CHYBA"),IF(AND(INDEX($L$1:$L$1505,X292)&lt;&gt;"",ROUND(K292,1)=ROUND(INDEX($L$1:$L$1505,X292),1)),"","CHYBA")),"CHYBA"))</f>
        <v/>
      </c>
      <c r="R292" s="14">
        <f>IF(V292=0,"",IF(OR(NOT(ISNUMBER(A292)),B292="",C292="",NOT(ISNUMBER(D292)),NOT(ISNUMBER(E292)),NOT(ISNUMBER(F292)),NOT(ISNUMBER(G292)),I292="",J292="",NOT(ISNUMBER(K292)),NOT(ISNUMBER(L292)),AND(N292&lt;&gt;"Podnikateľská",N292&lt;&gt;"Súkromná"),AND(N292="Podnikateľská",H292=""),COUNTIFS('Vodiči'!$C$6:$C$8,C292&amp;"")&lt;&gt;1,COUNTIFS('Vozidlá'!$A$6:$A$6,B292&amp;"",'Vozidlá'!$B$6:$B$6,"&lt;&gt;")&lt;&gt;1,COUNTIFS('Vozidlá'!$A$6:$A$6,B292&amp;"",'Vozidlá'!$C$6:$C$6,"&lt;&gt;")&lt;&gt;1,COUNTIFS('Vozidlá'!$A$6:$A$6,B292&amp;"",'Vozidlá'!$D$6:$D$6,"&lt;&gt;")&lt;&gt;1,COUNTIFS('Vozidlá'!$A$6:$A$6,B292&amp;"",'Vozidlá'!$E$6:$E$6,"&lt;&gt;")&lt;&gt;1,COUNTIFS('Vozidlá'!$A$6:$A$6,B292&amp;"",'Vozidlá'!$K$6:$K$6,"&lt;&gt;")&lt;&gt;1,COUNTIFS('Vozidlá'!$A$6:$A$6,B292&amp;"",'Vozidlá'!$L$6:$L$6,"&lt;&gt;")&lt;&gt;1),"CHYBA",""))</f>
        <v/>
      </c>
      <c r="S292" s="14">
        <f>IF(V292=0,"",IF(N292="Podnikateľská",IF(H292="","",IF(OR(LEN(TRIM(SUBSTITUTE(SUBSTITUTE(H292,".",""),",","")))&lt;12,ISNUMBER(MATCH(TRIM(SUBSTITUTE(SUBSTITUTE(H292,".",""),",","")),'Zoznamy'!$G$2:$G$41,0))),"PREVERIŤ","")),IF(AND(N292="Súkromná",IFERROR(INDEX('Vozidlá'!$O$6:$O$6,MATCH(B292,'Vozidlá'!$A$6:$A$6,0))="áno",FALSE)),"PREVERIŤ","")))</f>
        <v/>
      </c>
      <c r="T292" s="14">
        <f>IF(OR(D292="",E292="",F292="",G292=""),"",IFERROR(IF(OR(F292+G292&lt;D292+E292,D292&lt;DATE(2027,1,1),D292&gt;=DATE(2028,1,1)),"CHYBA",""),"CHYBA"))</f>
        <v/>
      </c>
      <c r="U292" s="14">
        <f>IF(OR(V292=0,A292=""),"",IF(COUNTIFS($A$6:$A$1505,A292&amp;"",$B$6:$B$1505,B292&amp;"")&gt;1,"CHYBA",IF(X292="","",IF(X292=0,"",IFERROR(IF(INDEX($A$1:$A$1505,X292)="","",IF(A292=INDEX($A$1:$A$1505,X292)+1,"","PREVERIŤ")),"PREVERIŤ")))))</f>
        <v/>
      </c>
      <c r="V292" s="14">
        <f>IF(OR(A292&lt;&gt;"",B292&lt;&gt;"",C292&lt;&gt;"",D292&lt;&gt;"",E292&lt;&gt;"",F292&lt;&gt;"",G292&lt;&gt;"",H292&lt;&gt;"",I292&lt;&gt;"",J292&lt;&gt;"",K292&lt;&gt;"",L292&lt;&gt;"",N292&lt;&gt;"",O292&lt;&gt;""),1,0)</f>
        <v/>
      </c>
      <c r="W292" s="14">
        <f>IF(OR(V292=0,B292=""),"",COUNTIFS($B$6:B292,B292&amp;""))</f>
        <v/>
      </c>
      <c r="X292" s="14">
        <f>IF(OR(V292=0,B292=""),"",IF(W292=1,0,SUMIFS($Y$5:Y291,$B$5:B291,B292&amp;"",$W$5:W291,W292-1)))</f>
        <v/>
      </c>
      <c r="Y292" s="14">
        <f>IF(V292=0,"",ROW($A292))</f>
        <v/>
      </c>
    </row>
    <row r="293">
      <c r="A293" s="10" t="n"/>
      <c r="B293" s="10" t="n"/>
      <c r="C293" s="10" t="n"/>
      <c r="D293" s="12" t="n"/>
      <c r="E293" s="18" t="n"/>
      <c r="F293" s="12" t="n"/>
      <c r="G293" s="18" t="n"/>
      <c r="H293" s="10" t="n"/>
      <c r="I293" s="10" t="n"/>
      <c r="J293" s="10" t="n"/>
      <c r="K293" s="13" t="n"/>
      <c r="L293" s="13" t="n"/>
      <c r="M293" s="19">
        <f>IF(OR(K293="",L293=""),"",IF(AND(ISNUMBER(K293),ISNUMBER(L293)),L293-K293,"CHYBA"))</f>
        <v/>
      </c>
      <c r="N293" s="10" t="n"/>
      <c r="O293" s="10" t="n"/>
      <c r="P293" s="14">
        <f>IF(M293="","",IF(ISNUMBER(M293),IF(M293&lt;=0,"CHYBA",""),"CHYBA"))</f>
        <v/>
      </c>
      <c r="Q293" s="14">
        <f>IF(OR(V293=0,B293="",K293=""),"",IFERROR(IF(X293=0,IF(AND(COUNTIFS('Vozidlá'!$A$6:$A$6,B293&amp;"",'Vozidlá'!$L$6:$L$6,"&lt;&gt;")=1,ROUND(K293,1)=ROUND(INDEX('Vozidlá'!$L$6:$L$6,MATCH(B293,'Vozidlá'!$A$6:$A$6,0)),1)),"","CHYBA"),IF(AND(INDEX($L$1:$L$1505,X293)&lt;&gt;"",ROUND(K293,1)=ROUND(INDEX($L$1:$L$1505,X293),1)),"","CHYBA")),"CHYBA"))</f>
        <v/>
      </c>
      <c r="R293" s="14">
        <f>IF(V293=0,"",IF(OR(NOT(ISNUMBER(A293)),B293="",C293="",NOT(ISNUMBER(D293)),NOT(ISNUMBER(E293)),NOT(ISNUMBER(F293)),NOT(ISNUMBER(G293)),I293="",J293="",NOT(ISNUMBER(K293)),NOT(ISNUMBER(L293)),AND(N293&lt;&gt;"Podnikateľská",N293&lt;&gt;"Súkromná"),AND(N293="Podnikateľská",H293=""),COUNTIFS('Vodiči'!$C$6:$C$8,C293&amp;"")&lt;&gt;1,COUNTIFS('Vozidlá'!$A$6:$A$6,B293&amp;"",'Vozidlá'!$B$6:$B$6,"&lt;&gt;")&lt;&gt;1,COUNTIFS('Vozidlá'!$A$6:$A$6,B293&amp;"",'Vozidlá'!$C$6:$C$6,"&lt;&gt;")&lt;&gt;1,COUNTIFS('Vozidlá'!$A$6:$A$6,B293&amp;"",'Vozidlá'!$D$6:$D$6,"&lt;&gt;")&lt;&gt;1,COUNTIFS('Vozidlá'!$A$6:$A$6,B293&amp;"",'Vozidlá'!$E$6:$E$6,"&lt;&gt;")&lt;&gt;1,COUNTIFS('Vozidlá'!$A$6:$A$6,B293&amp;"",'Vozidlá'!$K$6:$K$6,"&lt;&gt;")&lt;&gt;1,COUNTIFS('Vozidlá'!$A$6:$A$6,B293&amp;"",'Vozidlá'!$L$6:$L$6,"&lt;&gt;")&lt;&gt;1),"CHYBA",""))</f>
        <v/>
      </c>
      <c r="S293" s="14">
        <f>IF(V293=0,"",IF(N293="Podnikateľská",IF(H293="","",IF(OR(LEN(TRIM(SUBSTITUTE(SUBSTITUTE(H293,".",""),",","")))&lt;12,ISNUMBER(MATCH(TRIM(SUBSTITUTE(SUBSTITUTE(H293,".",""),",","")),'Zoznamy'!$G$2:$G$41,0))),"PREVERIŤ","")),IF(AND(N293="Súkromná",IFERROR(INDEX('Vozidlá'!$O$6:$O$6,MATCH(B293,'Vozidlá'!$A$6:$A$6,0))="áno",FALSE)),"PREVERIŤ","")))</f>
        <v/>
      </c>
      <c r="T293" s="14">
        <f>IF(OR(D293="",E293="",F293="",G293=""),"",IFERROR(IF(OR(F293+G293&lt;D293+E293,D293&lt;DATE(2027,1,1),D293&gt;=DATE(2028,1,1)),"CHYBA",""),"CHYBA"))</f>
        <v/>
      </c>
      <c r="U293" s="14">
        <f>IF(OR(V293=0,A293=""),"",IF(COUNTIFS($A$6:$A$1505,A293&amp;"",$B$6:$B$1505,B293&amp;"")&gt;1,"CHYBA",IF(X293="","",IF(X293=0,"",IFERROR(IF(INDEX($A$1:$A$1505,X293)="","",IF(A293=INDEX($A$1:$A$1505,X293)+1,"","PREVERIŤ")),"PREVERIŤ")))))</f>
        <v/>
      </c>
      <c r="V293" s="14">
        <f>IF(OR(A293&lt;&gt;"",B293&lt;&gt;"",C293&lt;&gt;"",D293&lt;&gt;"",E293&lt;&gt;"",F293&lt;&gt;"",G293&lt;&gt;"",H293&lt;&gt;"",I293&lt;&gt;"",J293&lt;&gt;"",K293&lt;&gt;"",L293&lt;&gt;"",N293&lt;&gt;"",O293&lt;&gt;""),1,0)</f>
        <v/>
      </c>
      <c r="W293" s="14">
        <f>IF(OR(V293=0,B293=""),"",COUNTIFS($B$6:B293,B293&amp;""))</f>
        <v/>
      </c>
      <c r="X293" s="14">
        <f>IF(OR(V293=0,B293=""),"",IF(W293=1,0,SUMIFS($Y$5:Y292,$B$5:B292,B293&amp;"",$W$5:W292,W293-1)))</f>
        <v/>
      </c>
      <c r="Y293" s="14">
        <f>IF(V293=0,"",ROW($A293))</f>
        <v/>
      </c>
    </row>
    <row r="294">
      <c r="A294" s="10" t="n"/>
      <c r="B294" s="10" t="n"/>
      <c r="C294" s="10" t="n"/>
      <c r="D294" s="12" t="n"/>
      <c r="E294" s="18" t="n"/>
      <c r="F294" s="12" t="n"/>
      <c r="G294" s="18" t="n"/>
      <c r="H294" s="10" t="n"/>
      <c r="I294" s="10" t="n"/>
      <c r="J294" s="10" t="n"/>
      <c r="K294" s="13" t="n"/>
      <c r="L294" s="13" t="n"/>
      <c r="M294" s="19">
        <f>IF(OR(K294="",L294=""),"",IF(AND(ISNUMBER(K294),ISNUMBER(L294)),L294-K294,"CHYBA"))</f>
        <v/>
      </c>
      <c r="N294" s="10" t="n"/>
      <c r="O294" s="10" t="n"/>
      <c r="P294" s="14">
        <f>IF(M294="","",IF(ISNUMBER(M294),IF(M294&lt;=0,"CHYBA",""),"CHYBA"))</f>
        <v/>
      </c>
      <c r="Q294" s="14">
        <f>IF(OR(V294=0,B294="",K294=""),"",IFERROR(IF(X294=0,IF(AND(COUNTIFS('Vozidlá'!$A$6:$A$6,B294&amp;"",'Vozidlá'!$L$6:$L$6,"&lt;&gt;")=1,ROUND(K294,1)=ROUND(INDEX('Vozidlá'!$L$6:$L$6,MATCH(B294,'Vozidlá'!$A$6:$A$6,0)),1)),"","CHYBA"),IF(AND(INDEX($L$1:$L$1505,X294)&lt;&gt;"",ROUND(K294,1)=ROUND(INDEX($L$1:$L$1505,X294),1)),"","CHYBA")),"CHYBA"))</f>
        <v/>
      </c>
      <c r="R294" s="14">
        <f>IF(V294=0,"",IF(OR(NOT(ISNUMBER(A294)),B294="",C294="",NOT(ISNUMBER(D294)),NOT(ISNUMBER(E294)),NOT(ISNUMBER(F294)),NOT(ISNUMBER(G294)),I294="",J294="",NOT(ISNUMBER(K294)),NOT(ISNUMBER(L294)),AND(N294&lt;&gt;"Podnikateľská",N294&lt;&gt;"Súkromná"),AND(N294="Podnikateľská",H294=""),COUNTIFS('Vodiči'!$C$6:$C$8,C294&amp;"")&lt;&gt;1,COUNTIFS('Vozidlá'!$A$6:$A$6,B294&amp;"",'Vozidlá'!$B$6:$B$6,"&lt;&gt;")&lt;&gt;1,COUNTIFS('Vozidlá'!$A$6:$A$6,B294&amp;"",'Vozidlá'!$C$6:$C$6,"&lt;&gt;")&lt;&gt;1,COUNTIFS('Vozidlá'!$A$6:$A$6,B294&amp;"",'Vozidlá'!$D$6:$D$6,"&lt;&gt;")&lt;&gt;1,COUNTIFS('Vozidlá'!$A$6:$A$6,B294&amp;"",'Vozidlá'!$E$6:$E$6,"&lt;&gt;")&lt;&gt;1,COUNTIFS('Vozidlá'!$A$6:$A$6,B294&amp;"",'Vozidlá'!$K$6:$K$6,"&lt;&gt;")&lt;&gt;1,COUNTIFS('Vozidlá'!$A$6:$A$6,B294&amp;"",'Vozidlá'!$L$6:$L$6,"&lt;&gt;")&lt;&gt;1),"CHYBA",""))</f>
        <v/>
      </c>
      <c r="S294" s="14">
        <f>IF(V294=0,"",IF(N294="Podnikateľská",IF(H294="","",IF(OR(LEN(TRIM(SUBSTITUTE(SUBSTITUTE(H294,".",""),",","")))&lt;12,ISNUMBER(MATCH(TRIM(SUBSTITUTE(SUBSTITUTE(H294,".",""),",","")),'Zoznamy'!$G$2:$G$41,0))),"PREVERIŤ","")),IF(AND(N294="Súkromná",IFERROR(INDEX('Vozidlá'!$O$6:$O$6,MATCH(B294,'Vozidlá'!$A$6:$A$6,0))="áno",FALSE)),"PREVERIŤ","")))</f>
        <v/>
      </c>
      <c r="T294" s="14">
        <f>IF(OR(D294="",E294="",F294="",G294=""),"",IFERROR(IF(OR(F294+G294&lt;D294+E294,D294&lt;DATE(2027,1,1),D294&gt;=DATE(2028,1,1)),"CHYBA",""),"CHYBA"))</f>
        <v/>
      </c>
      <c r="U294" s="14">
        <f>IF(OR(V294=0,A294=""),"",IF(COUNTIFS($A$6:$A$1505,A294&amp;"",$B$6:$B$1505,B294&amp;"")&gt;1,"CHYBA",IF(X294="","",IF(X294=0,"",IFERROR(IF(INDEX($A$1:$A$1505,X294)="","",IF(A294=INDEX($A$1:$A$1505,X294)+1,"","PREVERIŤ")),"PREVERIŤ")))))</f>
        <v/>
      </c>
      <c r="V294" s="14">
        <f>IF(OR(A294&lt;&gt;"",B294&lt;&gt;"",C294&lt;&gt;"",D294&lt;&gt;"",E294&lt;&gt;"",F294&lt;&gt;"",G294&lt;&gt;"",H294&lt;&gt;"",I294&lt;&gt;"",J294&lt;&gt;"",K294&lt;&gt;"",L294&lt;&gt;"",N294&lt;&gt;"",O294&lt;&gt;""),1,0)</f>
        <v/>
      </c>
      <c r="W294" s="14">
        <f>IF(OR(V294=0,B294=""),"",COUNTIFS($B$6:B294,B294&amp;""))</f>
        <v/>
      </c>
      <c r="X294" s="14">
        <f>IF(OR(V294=0,B294=""),"",IF(W294=1,0,SUMIFS($Y$5:Y293,$B$5:B293,B294&amp;"",$W$5:W293,W294-1)))</f>
        <v/>
      </c>
      <c r="Y294" s="14">
        <f>IF(V294=0,"",ROW($A294))</f>
        <v/>
      </c>
    </row>
    <row r="295">
      <c r="A295" s="10" t="n"/>
      <c r="B295" s="10" t="n"/>
      <c r="C295" s="10" t="n"/>
      <c r="D295" s="12" t="n"/>
      <c r="E295" s="18" t="n"/>
      <c r="F295" s="12" t="n"/>
      <c r="G295" s="18" t="n"/>
      <c r="H295" s="10" t="n"/>
      <c r="I295" s="10" t="n"/>
      <c r="J295" s="10" t="n"/>
      <c r="K295" s="13" t="n"/>
      <c r="L295" s="13" t="n"/>
      <c r="M295" s="19">
        <f>IF(OR(K295="",L295=""),"",IF(AND(ISNUMBER(K295),ISNUMBER(L295)),L295-K295,"CHYBA"))</f>
        <v/>
      </c>
      <c r="N295" s="10" t="n"/>
      <c r="O295" s="10" t="n"/>
      <c r="P295" s="14">
        <f>IF(M295="","",IF(ISNUMBER(M295),IF(M295&lt;=0,"CHYBA",""),"CHYBA"))</f>
        <v/>
      </c>
      <c r="Q295" s="14">
        <f>IF(OR(V295=0,B295="",K295=""),"",IFERROR(IF(X295=0,IF(AND(COUNTIFS('Vozidlá'!$A$6:$A$6,B295&amp;"",'Vozidlá'!$L$6:$L$6,"&lt;&gt;")=1,ROUND(K295,1)=ROUND(INDEX('Vozidlá'!$L$6:$L$6,MATCH(B295,'Vozidlá'!$A$6:$A$6,0)),1)),"","CHYBA"),IF(AND(INDEX($L$1:$L$1505,X295)&lt;&gt;"",ROUND(K295,1)=ROUND(INDEX($L$1:$L$1505,X295),1)),"","CHYBA")),"CHYBA"))</f>
        <v/>
      </c>
      <c r="R295" s="14">
        <f>IF(V295=0,"",IF(OR(NOT(ISNUMBER(A295)),B295="",C295="",NOT(ISNUMBER(D295)),NOT(ISNUMBER(E295)),NOT(ISNUMBER(F295)),NOT(ISNUMBER(G295)),I295="",J295="",NOT(ISNUMBER(K295)),NOT(ISNUMBER(L295)),AND(N295&lt;&gt;"Podnikateľská",N295&lt;&gt;"Súkromná"),AND(N295="Podnikateľská",H295=""),COUNTIFS('Vodiči'!$C$6:$C$8,C295&amp;"")&lt;&gt;1,COUNTIFS('Vozidlá'!$A$6:$A$6,B295&amp;"",'Vozidlá'!$B$6:$B$6,"&lt;&gt;")&lt;&gt;1,COUNTIFS('Vozidlá'!$A$6:$A$6,B295&amp;"",'Vozidlá'!$C$6:$C$6,"&lt;&gt;")&lt;&gt;1,COUNTIFS('Vozidlá'!$A$6:$A$6,B295&amp;"",'Vozidlá'!$D$6:$D$6,"&lt;&gt;")&lt;&gt;1,COUNTIFS('Vozidlá'!$A$6:$A$6,B295&amp;"",'Vozidlá'!$E$6:$E$6,"&lt;&gt;")&lt;&gt;1,COUNTIFS('Vozidlá'!$A$6:$A$6,B295&amp;"",'Vozidlá'!$K$6:$K$6,"&lt;&gt;")&lt;&gt;1,COUNTIFS('Vozidlá'!$A$6:$A$6,B295&amp;"",'Vozidlá'!$L$6:$L$6,"&lt;&gt;")&lt;&gt;1),"CHYBA",""))</f>
        <v/>
      </c>
      <c r="S295" s="14">
        <f>IF(V295=0,"",IF(N295="Podnikateľská",IF(H295="","",IF(OR(LEN(TRIM(SUBSTITUTE(SUBSTITUTE(H295,".",""),",","")))&lt;12,ISNUMBER(MATCH(TRIM(SUBSTITUTE(SUBSTITUTE(H295,".",""),",","")),'Zoznamy'!$G$2:$G$41,0))),"PREVERIŤ","")),IF(AND(N295="Súkromná",IFERROR(INDEX('Vozidlá'!$O$6:$O$6,MATCH(B295,'Vozidlá'!$A$6:$A$6,0))="áno",FALSE)),"PREVERIŤ","")))</f>
        <v/>
      </c>
      <c r="T295" s="14">
        <f>IF(OR(D295="",E295="",F295="",G295=""),"",IFERROR(IF(OR(F295+G295&lt;D295+E295,D295&lt;DATE(2027,1,1),D295&gt;=DATE(2028,1,1)),"CHYBA",""),"CHYBA"))</f>
        <v/>
      </c>
      <c r="U295" s="14">
        <f>IF(OR(V295=0,A295=""),"",IF(COUNTIFS($A$6:$A$1505,A295&amp;"",$B$6:$B$1505,B295&amp;"")&gt;1,"CHYBA",IF(X295="","",IF(X295=0,"",IFERROR(IF(INDEX($A$1:$A$1505,X295)="","",IF(A295=INDEX($A$1:$A$1505,X295)+1,"","PREVERIŤ")),"PREVERIŤ")))))</f>
        <v/>
      </c>
      <c r="V295" s="14">
        <f>IF(OR(A295&lt;&gt;"",B295&lt;&gt;"",C295&lt;&gt;"",D295&lt;&gt;"",E295&lt;&gt;"",F295&lt;&gt;"",G295&lt;&gt;"",H295&lt;&gt;"",I295&lt;&gt;"",J295&lt;&gt;"",K295&lt;&gt;"",L295&lt;&gt;"",N295&lt;&gt;"",O295&lt;&gt;""),1,0)</f>
        <v/>
      </c>
      <c r="W295" s="14">
        <f>IF(OR(V295=0,B295=""),"",COUNTIFS($B$6:B295,B295&amp;""))</f>
        <v/>
      </c>
      <c r="X295" s="14">
        <f>IF(OR(V295=0,B295=""),"",IF(W295=1,0,SUMIFS($Y$5:Y294,$B$5:B294,B295&amp;"",$W$5:W294,W295-1)))</f>
        <v/>
      </c>
      <c r="Y295" s="14">
        <f>IF(V295=0,"",ROW($A295))</f>
        <v/>
      </c>
    </row>
    <row r="296">
      <c r="A296" s="10" t="n"/>
      <c r="B296" s="10" t="n"/>
      <c r="C296" s="10" t="n"/>
      <c r="D296" s="12" t="n"/>
      <c r="E296" s="18" t="n"/>
      <c r="F296" s="12" t="n"/>
      <c r="G296" s="18" t="n"/>
      <c r="H296" s="10" t="n"/>
      <c r="I296" s="10" t="n"/>
      <c r="J296" s="10" t="n"/>
      <c r="K296" s="13" t="n"/>
      <c r="L296" s="13" t="n"/>
      <c r="M296" s="19">
        <f>IF(OR(K296="",L296=""),"",IF(AND(ISNUMBER(K296),ISNUMBER(L296)),L296-K296,"CHYBA"))</f>
        <v/>
      </c>
      <c r="N296" s="10" t="n"/>
      <c r="O296" s="10" t="n"/>
      <c r="P296" s="14">
        <f>IF(M296="","",IF(ISNUMBER(M296),IF(M296&lt;=0,"CHYBA",""),"CHYBA"))</f>
        <v/>
      </c>
      <c r="Q296" s="14">
        <f>IF(OR(V296=0,B296="",K296=""),"",IFERROR(IF(X296=0,IF(AND(COUNTIFS('Vozidlá'!$A$6:$A$6,B296&amp;"",'Vozidlá'!$L$6:$L$6,"&lt;&gt;")=1,ROUND(K296,1)=ROUND(INDEX('Vozidlá'!$L$6:$L$6,MATCH(B296,'Vozidlá'!$A$6:$A$6,0)),1)),"","CHYBA"),IF(AND(INDEX($L$1:$L$1505,X296)&lt;&gt;"",ROUND(K296,1)=ROUND(INDEX($L$1:$L$1505,X296),1)),"","CHYBA")),"CHYBA"))</f>
        <v/>
      </c>
      <c r="R296" s="14">
        <f>IF(V296=0,"",IF(OR(NOT(ISNUMBER(A296)),B296="",C296="",NOT(ISNUMBER(D296)),NOT(ISNUMBER(E296)),NOT(ISNUMBER(F296)),NOT(ISNUMBER(G296)),I296="",J296="",NOT(ISNUMBER(K296)),NOT(ISNUMBER(L296)),AND(N296&lt;&gt;"Podnikateľská",N296&lt;&gt;"Súkromná"),AND(N296="Podnikateľská",H296=""),COUNTIFS('Vodiči'!$C$6:$C$8,C296&amp;"")&lt;&gt;1,COUNTIFS('Vozidlá'!$A$6:$A$6,B296&amp;"",'Vozidlá'!$B$6:$B$6,"&lt;&gt;")&lt;&gt;1,COUNTIFS('Vozidlá'!$A$6:$A$6,B296&amp;"",'Vozidlá'!$C$6:$C$6,"&lt;&gt;")&lt;&gt;1,COUNTIFS('Vozidlá'!$A$6:$A$6,B296&amp;"",'Vozidlá'!$D$6:$D$6,"&lt;&gt;")&lt;&gt;1,COUNTIFS('Vozidlá'!$A$6:$A$6,B296&amp;"",'Vozidlá'!$E$6:$E$6,"&lt;&gt;")&lt;&gt;1,COUNTIFS('Vozidlá'!$A$6:$A$6,B296&amp;"",'Vozidlá'!$K$6:$K$6,"&lt;&gt;")&lt;&gt;1,COUNTIFS('Vozidlá'!$A$6:$A$6,B296&amp;"",'Vozidlá'!$L$6:$L$6,"&lt;&gt;")&lt;&gt;1),"CHYBA",""))</f>
        <v/>
      </c>
      <c r="S296" s="14">
        <f>IF(V296=0,"",IF(N296="Podnikateľská",IF(H296="","",IF(OR(LEN(TRIM(SUBSTITUTE(SUBSTITUTE(H296,".",""),",","")))&lt;12,ISNUMBER(MATCH(TRIM(SUBSTITUTE(SUBSTITUTE(H296,".",""),",","")),'Zoznamy'!$G$2:$G$41,0))),"PREVERIŤ","")),IF(AND(N296="Súkromná",IFERROR(INDEX('Vozidlá'!$O$6:$O$6,MATCH(B296,'Vozidlá'!$A$6:$A$6,0))="áno",FALSE)),"PREVERIŤ","")))</f>
        <v/>
      </c>
      <c r="T296" s="14">
        <f>IF(OR(D296="",E296="",F296="",G296=""),"",IFERROR(IF(OR(F296+G296&lt;D296+E296,D296&lt;DATE(2027,1,1),D296&gt;=DATE(2028,1,1)),"CHYBA",""),"CHYBA"))</f>
        <v/>
      </c>
      <c r="U296" s="14">
        <f>IF(OR(V296=0,A296=""),"",IF(COUNTIFS($A$6:$A$1505,A296&amp;"",$B$6:$B$1505,B296&amp;"")&gt;1,"CHYBA",IF(X296="","",IF(X296=0,"",IFERROR(IF(INDEX($A$1:$A$1505,X296)="","",IF(A296=INDEX($A$1:$A$1505,X296)+1,"","PREVERIŤ")),"PREVERIŤ")))))</f>
        <v/>
      </c>
      <c r="V296" s="14">
        <f>IF(OR(A296&lt;&gt;"",B296&lt;&gt;"",C296&lt;&gt;"",D296&lt;&gt;"",E296&lt;&gt;"",F296&lt;&gt;"",G296&lt;&gt;"",H296&lt;&gt;"",I296&lt;&gt;"",J296&lt;&gt;"",K296&lt;&gt;"",L296&lt;&gt;"",N296&lt;&gt;"",O296&lt;&gt;""),1,0)</f>
        <v/>
      </c>
      <c r="W296" s="14">
        <f>IF(OR(V296=0,B296=""),"",COUNTIFS($B$6:B296,B296&amp;""))</f>
        <v/>
      </c>
      <c r="X296" s="14">
        <f>IF(OR(V296=0,B296=""),"",IF(W296=1,0,SUMIFS($Y$5:Y295,$B$5:B295,B296&amp;"",$W$5:W295,W296-1)))</f>
        <v/>
      </c>
      <c r="Y296" s="14">
        <f>IF(V296=0,"",ROW($A296))</f>
        <v/>
      </c>
    </row>
    <row r="297">
      <c r="A297" s="10" t="n"/>
      <c r="B297" s="10" t="n"/>
      <c r="C297" s="10" t="n"/>
      <c r="D297" s="12" t="n"/>
      <c r="E297" s="18" t="n"/>
      <c r="F297" s="12" t="n"/>
      <c r="G297" s="18" t="n"/>
      <c r="H297" s="10" t="n"/>
      <c r="I297" s="10" t="n"/>
      <c r="J297" s="10" t="n"/>
      <c r="K297" s="13" t="n"/>
      <c r="L297" s="13" t="n"/>
      <c r="M297" s="19">
        <f>IF(OR(K297="",L297=""),"",IF(AND(ISNUMBER(K297),ISNUMBER(L297)),L297-K297,"CHYBA"))</f>
        <v/>
      </c>
      <c r="N297" s="10" t="n"/>
      <c r="O297" s="10" t="n"/>
      <c r="P297" s="14">
        <f>IF(M297="","",IF(ISNUMBER(M297),IF(M297&lt;=0,"CHYBA",""),"CHYBA"))</f>
        <v/>
      </c>
      <c r="Q297" s="14">
        <f>IF(OR(V297=0,B297="",K297=""),"",IFERROR(IF(X297=0,IF(AND(COUNTIFS('Vozidlá'!$A$6:$A$6,B297&amp;"",'Vozidlá'!$L$6:$L$6,"&lt;&gt;")=1,ROUND(K297,1)=ROUND(INDEX('Vozidlá'!$L$6:$L$6,MATCH(B297,'Vozidlá'!$A$6:$A$6,0)),1)),"","CHYBA"),IF(AND(INDEX($L$1:$L$1505,X297)&lt;&gt;"",ROUND(K297,1)=ROUND(INDEX($L$1:$L$1505,X297),1)),"","CHYBA")),"CHYBA"))</f>
        <v/>
      </c>
      <c r="R297" s="14">
        <f>IF(V297=0,"",IF(OR(NOT(ISNUMBER(A297)),B297="",C297="",NOT(ISNUMBER(D297)),NOT(ISNUMBER(E297)),NOT(ISNUMBER(F297)),NOT(ISNUMBER(G297)),I297="",J297="",NOT(ISNUMBER(K297)),NOT(ISNUMBER(L297)),AND(N297&lt;&gt;"Podnikateľská",N297&lt;&gt;"Súkromná"),AND(N297="Podnikateľská",H297=""),COUNTIFS('Vodiči'!$C$6:$C$8,C297&amp;"")&lt;&gt;1,COUNTIFS('Vozidlá'!$A$6:$A$6,B297&amp;"",'Vozidlá'!$B$6:$B$6,"&lt;&gt;")&lt;&gt;1,COUNTIFS('Vozidlá'!$A$6:$A$6,B297&amp;"",'Vozidlá'!$C$6:$C$6,"&lt;&gt;")&lt;&gt;1,COUNTIFS('Vozidlá'!$A$6:$A$6,B297&amp;"",'Vozidlá'!$D$6:$D$6,"&lt;&gt;")&lt;&gt;1,COUNTIFS('Vozidlá'!$A$6:$A$6,B297&amp;"",'Vozidlá'!$E$6:$E$6,"&lt;&gt;")&lt;&gt;1,COUNTIFS('Vozidlá'!$A$6:$A$6,B297&amp;"",'Vozidlá'!$K$6:$K$6,"&lt;&gt;")&lt;&gt;1,COUNTIFS('Vozidlá'!$A$6:$A$6,B297&amp;"",'Vozidlá'!$L$6:$L$6,"&lt;&gt;")&lt;&gt;1),"CHYBA",""))</f>
        <v/>
      </c>
      <c r="S297" s="14">
        <f>IF(V297=0,"",IF(N297="Podnikateľská",IF(H297="","",IF(OR(LEN(TRIM(SUBSTITUTE(SUBSTITUTE(H297,".",""),",","")))&lt;12,ISNUMBER(MATCH(TRIM(SUBSTITUTE(SUBSTITUTE(H297,".",""),",","")),'Zoznamy'!$G$2:$G$41,0))),"PREVERIŤ","")),IF(AND(N297="Súkromná",IFERROR(INDEX('Vozidlá'!$O$6:$O$6,MATCH(B297,'Vozidlá'!$A$6:$A$6,0))="áno",FALSE)),"PREVERIŤ","")))</f>
        <v/>
      </c>
      <c r="T297" s="14">
        <f>IF(OR(D297="",E297="",F297="",G297=""),"",IFERROR(IF(OR(F297+G297&lt;D297+E297,D297&lt;DATE(2027,1,1),D297&gt;=DATE(2028,1,1)),"CHYBA",""),"CHYBA"))</f>
        <v/>
      </c>
      <c r="U297" s="14">
        <f>IF(OR(V297=0,A297=""),"",IF(COUNTIFS($A$6:$A$1505,A297&amp;"",$B$6:$B$1505,B297&amp;"")&gt;1,"CHYBA",IF(X297="","",IF(X297=0,"",IFERROR(IF(INDEX($A$1:$A$1505,X297)="","",IF(A297=INDEX($A$1:$A$1505,X297)+1,"","PREVERIŤ")),"PREVERIŤ")))))</f>
        <v/>
      </c>
      <c r="V297" s="14">
        <f>IF(OR(A297&lt;&gt;"",B297&lt;&gt;"",C297&lt;&gt;"",D297&lt;&gt;"",E297&lt;&gt;"",F297&lt;&gt;"",G297&lt;&gt;"",H297&lt;&gt;"",I297&lt;&gt;"",J297&lt;&gt;"",K297&lt;&gt;"",L297&lt;&gt;"",N297&lt;&gt;"",O297&lt;&gt;""),1,0)</f>
        <v/>
      </c>
      <c r="W297" s="14">
        <f>IF(OR(V297=0,B297=""),"",COUNTIFS($B$6:B297,B297&amp;""))</f>
        <v/>
      </c>
      <c r="X297" s="14">
        <f>IF(OR(V297=0,B297=""),"",IF(W297=1,0,SUMIFS($Y$5:Y296,$B$5:B296,B297&amp;"",$W$5:W296,W297-1)))</f>
        <v/>
      </c>
      <c r="Y297" s="14">
        <f>IF(V297=0,"",ROW($A297))</f>
        <v/>
      </c>
    </row>
    <row r="298">
      <c r="A298" s="10" t="n"/>
      <c r="B298" s="10" t="n"/>
      <c r="C298" s="10" t="n"/>
      <c r="D298" s="12" t="n"/>
      <c r="E298" s="18" t="n"/>
      <c r="F298" s="12" t="n"/>
      <c r="G298" s="18" t="n"/>
      <c r="H298" s="10" t="n"/>
      <c r="I298" s="10" t="n"/>
      <c r="J298" s="10" t="n"/>
      <c r="K298" s="13" t="n"/>
      <c r="L298" s="13" t="n"/>
      <c r="M298" s="19">
        <f>IF(OR(K298="",L298=""),"",IF(AND(ISNUMBER(K298),ISNUMBER(L298)),L298-K298,"CHYBA"))</f>
        <v/>
      </c>
      <c r="N298" s="10" t="n"/>
      <c r="O298" s="10" t="n"/>
      <c r="P298" s="14">
        <f>IF(M298="","",IF(ISNUMBER(M298),IF(M298&lt;=0,"CHYBA",""),"CHYBA"))</f>
        <v/>
      </c>
      <c r="Q298" s="14">
        <f>IF(OR(V298=0,B298="",K298=""),"",IFERROR(IF(X298=0,IF(AND(COUNTIFS('Vozidlá'!$A$6:$A$6,B298&amp;"",'Vozidlá'!$L$6:$L$6,"&lt;&gt;")=1,ROUND(K298,1)=ROUND(INDEX('Vozidlá'!$L$6:$L$6,MATCH(B298,'Vozidlá'!$A$6:$A$6,0)),1)),"","CHYBA"),IF(AND(INDEX($L$1:$L$1505,X298)&lt;&gt;"",ROUND(K298,1)=ROUND(INDEX($L$1:$L$1505,X298),1)),"","CHYBA")),"CHYBA"))</f>
        <v/>
      </c>
      <c r="R298" s="14">
        <f>IF(V298=0,"",IF(OR(NOT(ISNUMBER(A298)),B298="",C298="",NOT(ISNUMBER(D298)),NOT(ISNUMBER(E298)),NOT(ISNUMBER(F298)),NOT(ISNUMBER(G298)),I298="",J298="",NOT(ISNUMBER(K298)),NOT(ISNUMBER(L298)),AND(N298&lt;&gt;"Podnikateľská",N298&lt;&gt;"Súkromná"),AND(N298="Podnikateľská",H298=""),COUNTIFS('Vodiči'!$C$6:$C$8,C298&amp;"")&lt;&gt;1,COUNTIFS('Vozidlá'!$A$6:$A$6,B298&amp;"",'Vozidlá'!$B$6:$B$6,"&lt;&gt;")&lt;&gt;1,COUNTIFS('Vozidlá'!$A$6:$A$6,B298&amp;"",'Vozidlá'!$C$6:$C$6,"&lt;&gt;")&lt;&gt;1,COUNTIFS('Vozidlá'!$A$6:$A$6,B298&amp;"",'Vozidlá'!$D$6:$D$6,"&lt;&gt;")&lt;&gt;1,COUNTIFS('Vozidlá'!$A$6:$A$6,B298&amp;"",'Vozidlá'!$E$6:$E$6,"&lt;&gt;")&lt;&gt;1,COUNTIFS('Vozidlá'!$A$6:$A$6,B298&amp;"",'Vozidlá'!$K$6:$K$6,"&lt;&gt;")&lt;&gt;1,COUNTIFS('Vozidlá'!$A$6:$A$6,B298&amp;"",'Vozidlá'!$L$6:$L$6,"&lt;&gt;")&lt;&gt;1),"CHYBA",""))</f>
        <v/>
      </c>
      <c r="S298" s="14">
        <f>IF(V298=0,"",IF(N298="Podnikateľská",IF(H298="","",IF(OR(LEN(TRIM(SUBSTITUTE(SUBSTITUTE(H298,".",""),",","")))&lt;12,ISNUMBER(MATCH(TRIM(SUBSTITUTE(SUBSTITUTE(H298,".",""),",","")),'Zoznamy'!$G$2:$G$41,0))),"PREVERIŤ","")),IF(AND(N298="Súkromná",IFERROR(INDEX('Vozidlá'!$O$6:$O$6,MATCH(B298,'Vozidlá'!$A$6:$A$6,0))="áno",FALSE)),"PREVERIŤ","")))</f>
        <v/>
      </c>
      <c r="T298" s="14">
        <f>IF(OR(D298="",E298="",F298="",G298=""),"",IFERROR(IF(OR(F298+G298&lt;D298+E298,D298&lt;DATE(2027,1,1),D298&gt;=DATE(2028,1,1)),"CHYBA",""),"CHYBA"))</f>
        <v/>
      </c>
      <c r="U298" s="14">
        <f>IF(OR(V298=0,A298=""),"",IF(COUNTIFS($A$6:$A$1505,A298&amp;"",$B$6:$B$1505,B298&amp;"")&gt;1,"CHYBA",IF(X298="","",IF(X298=0,"",IFERROR(IF(INDEX($A$1:$A$1505,X298)="","",IF(A298=INDEX($A$1:$A$1505,X298)+1,"","PREVERIŤ")),"PREVERIŤ")))))</f>
        <v/>
      </c>
      <c r="V298" s="14">
        <f>IF(OR(A298&lt;&gt;"",B298&lt;&gt;"",C298&lt;&gt;"",D298&lt;&gt;"",E298&lt;&gt;"",F298&lt;&gt;"",G298&lt;&gt;"",H298&lt;&gt;"",I298&lt;&gt;"",J298&lt;&gt;"",K298&lt;&gt;"",L298&lt;&gt;"",N298&lt;&gt;"",O298&lt;&gt;""),1,0)</f>
        <v/>
      </c>
      <c r="W298" s="14">
        <f>IF(OR(V298=0,B298=""),"",COUNTIFS($B$6:B298,B298&amp;""))</f>
        <v/>
      </c>
      <c r="X298" s="14">
        <f>IF(OR(V298=0,B298=""),"",IF(W298=1,0,SUMIFS($Y$5:Y297,$B$5:B297,B298&amp;"",$W$5:W297,W298-1)))</f>
        <v/>
      </c>
      <c r="Y298" s="14">
        <f>IF(V298=0,"",ROW($A298))</f>
        <v/>
      </c>
    </row>
    <row r="299">
      <c r="A299" s="10" t="n"/>
      <c r="B299" s="10" t="n"/>
      <c r="C299" s="10" t="n"/>
      <c r="D299" s="12" t="n"/>
      <c r="E299" s="18" t="n"/>
      <c r="F299" s="12" t="n"/>
      <c r="G299" s="18" t="n"/>
      <c r="H299" s="10" t="n"/>
      <c r="I299" s="10" t="n"/>
      <c r="J299" s="10" t="n"/>
      <c r="K299" s="13" t="n"/>
      <c r="L299" s="13" t="n"/>
      <c r="M299" s="19">
        <f>IF(OR(K299="",L299=""),"",IF(AND(ISNUMBER(K299),ISNUMBER(L299)),L299-K299,"CHYBA"))</f>
        <v/>
      </c>
      <c r="N299" s="10" t="n"/>
      <c r="O299" s="10" t="n"/>
      <c r="P299" s="14">
        <f>IF(M299="","",IF(ISNUMBER(M299),IF(M299&lt;=0,"CHYBA",""),"CHYBA"))</f>
        <v/>
      </c>
      <c r="Q299" s="14">
        <f>IF(OR(V299=0,B299="",K299=""),"",IFERROR(IF(X299=0,IF(AND(COUNTIFS('Vozidlá'!$A$6:$A$6,B299&amp;"",'Vozidlá'!$L$6:$L$6,"&lt;&gt;")=1,ROUND(K299,1)=ROUND(INDEX('Vozidlá'!$L$6:$L$6,MATCH(B299,'Vozidlá'!$A$6:$A$6,0)),1)),"","CHYBA"),IF(AND(INDEX($L$1:$L$1505,X299)&lt;&gt;"",ROUND(K299,1)=ROUND(INDEX($L$1:$L$1505,X299),1)),"","CHYBA")),"CHYBA"))</f>
        <v/>
      </c>
      <c r="R299" s="14">
        <f>IF(V299=0,"",IF(OR(NOT(ISNUMBER(A299)),B299="",C299="",NOT(ISNUMBER(D299)),NOT(ISNUMBER(E299)),NOT(ISNUMBER(F299)),NOT(ISNUMBER(G299)),I299="",J299="",NOT(ISNUMBER(K299)),NOT(ISNUMBER(L299)),AND(N299&lt;&gt;"Podnikateľská",N299&lt;&gt;"Súkromná"),AND(N299="Podnikateľská",H299=""),COUNTIFS('Vodiči'!$C$6:$C$8,C299&amp;"")&lt;&gt;1,COUNTIFS('Vozidlá'!$A$6:$A$6,B299&amp;"",'Vozidlá'!$B$6:$B$6,"&lt;&gt;")&lt;&gt;1,COUNTIFS('Vozidlá'!$A$6:$A$6,B299&amp;"",'Vozidlá'!$C$6:$C$6,"&lt;&gt;")&lt;&gt;1,COUNTIFS('Vozidlá'!$A$6:$A$6,B299&amp;"",'Vozidlá'!$D$6:$D$6,"&lt;&gt;")&lt;&gt;1,COUNTIFS('Vozidlá'!$A$6:$A$6,B299&amp;"",'Vozidlá'!$E$6:$E$6,"&lt;&gt;")&lt;&gt;1,COUNTIFS('Vozidlá'!$A$6:$A$6,B299&amp;"",'Vozidlá'!$K$6:$K$6,"&lt;&gt;")&lt;&gt;1,COUNTIFS('Vozidlá'!$A$6:$A$6,B299&amp;"",'Vozidlá'!$L$6:$L$6,"&lt;&gt;")&lt;&gt;1),"CHYBA",""))</f>
        <v/>
      </c>
      <c r="S299" s="14">
        <f>IF(V299=0,"",IF(N299="Podnikateľská",IF(H299="","",IF(OR(LEN(TRIM(SUBSTITUTE(SUBSTITUTE(H299,".",""),",","")))&lt;12,ISNUMBER(MATCH(TRIM(SUBSTITUTE(SUBSTITUTE(H299,".",""),",","")),'Zoznamy'!$G$2:$G$41,0))),"PREVERIŤ","")),IF(AND(N299="Súkromná",IFERROR(INDEX('Vozidlá'!$O$6:$O$6,MATCH(B299,'Vozidlá'!$A$6:$A$6,0))="áno",FALSE)),"PREVERIŤ","")))</f>
        <v/>
      </c>
      <c r="T299" s="14">
        <f>IF(OR(D299="",E299="",F299="",G299=""),"",IFERROR(IF(OR(F299+G299&lt;D299+E299,D299&lt;DATE(2027,1,1),D299&gt;=DATE(2028,1,1)),"CHYBA",""),"CHYBA"))</f>
        <v/>
      </c>
      <c r="U299" s="14">
        <f>IF(OR(V299=0,A299=""),"",IF(COUNTIFS($A$6:$A$1505,A299&amp;"",$B$6:$B$1505,B299&amp;"")&gt;1,"CHYBA",IF(X299="","",IF(X299=0,"",IFERROR(IF(INDEX($A$1:$A$1505,X299)="","",IF(A299=INDEX($A$1:$A$1505,X299)+1,"","PREVERIŤ")),"PREVERIŤ")))))</f>
        <v/>
      </c>
      <c r="V299" s="14">
        <f>IF(OR(A299&lt;&gt;"",B299&lt;&gt;"",C299&lt;&gt;"",D299&lt;&gt;"",E299&lt;&gt;"",F299&lt;&gt;"",G299&lt;&gt;"",H299&lt;&gt;"",I299&lt;&gt;"",J299&lt;&gt;"",K299&lt;&gt;"",L299&lt;&gt;"",N299&lt;&gt;"",O299&lt;&gt;""),1,0)</f>
        <v/>
      </c>
      <c r="W299" s="14">
        <f>IF(OR(V299=0,B299=""),"",COUNTIFS($B$6:B299,B299&amp;""))</f>
        <v/>
      </c>
      <c r="X299" s="14">
        <f>IF(OR(V299=0,B299=""),"",IF(W299=1,0,SUMIFS($Y$5:Y298,$B$5:B298,B299&amp;"",$W$5:W298,W299-1)))</f>
        <v/>
      </c>
      <c r="Y299" s="14">
        <f>IF(V299=0,"",ROW($A299))</f>
        <v/>
      </c>
    </row>
    <row r="300">
      <c r="A300" s="10" t="n"/>
      <c r="B300" s="10" t="n"/>
      <c r="C300" s="10" t="n"/>
      <c r="D300" s="12" t="n"/>
      <c r="E300" s="18" t="n"/>
      <c r="F300" s="12" t="n"/>
      <c r="G300" s="18" t="n"/>
      <c r="H300" s="10" t="n"/>
      <c r="I300" s="10" t="n"/>
      <c r="J300" s="10" t="n"/>
      <c r="K300" s="13" t="n"/>
      <c r="L300" s="13" t="n"/>
      <c r="M300" s="19">
        <f>IF(OR(K300="",L300=""),"",IF(AND(ISNUMBER(K300),ISNUMBER(L300)),L300-K300,"CHYBA"))</f>
        <v/>
      </c>
      <c r="N300" s="10" t="n"/>
      <c r="O300" s="10" t="n"/>
      <c r="P300" s="14">
        <f>IF(M300="","",IF(ISNUMBER(M300),IF(M300&lt;=0,"CHYBA",""),"CHYBA"))</f>
        <v/>
      </c>
      <c r="Q300" s="14">
        <f>IF(OR(V300=0,B300="",K300=""),"",IFERROR(IF(X300=0,IF(AND(COUNTIFS('Vozidlá'!$A$6:$A$6,B300&amp;"",'Vozidlá'!$L$6:$L$6,"&lt;&gt;")=1,ROUND(K300,1)=ROUND(INDEX('Vozidlá'!$L$6:$L$6,MATCH(B300,'Vozidlá'!$A$6:$A$6,0)),1)),"","CHYBA"),IF(AND(INDEX($L$1:$L$1505,X300)&lt;&gt;"",ROUND(K300,1)=ROUND(INDEX($L$1:$L$1505,X300),1)),"","CHYBA")),"CHYBA"))</f>
        <v/>
      </c>
      <c r="R300" s="14">
        <f>IF(V300=0,"",IF(OR(NOT(ISNUMBER(A300)),B300="",C300="",NOT(ISNUMBER(D300)),NOT(ISNUMBER(E300)),NOT(ISNUMBER(F300)),NOT(ISNUMBER(G300)),I300="",J300="",NOT(ISNUMBER(K300)),NOT(ISNUMBER(L300)),AND(N300&lt;&gt;"Podnikateľská",N300&lt;&gt;"Súkromná"),AND(N300="Podnikateľská",H300=""),COUNTIFS('Vodiči'!$C$6:$C$8,C300&amp;"")&lt;&gt;1,COUNTIFS('Vozidlá'!$A$6:$A$6,B300&amp;"",'Vozidlá'!$B$6:$B$6,"&lt;&gt;")&lt;&gt;1,COUNTIFS('Vozidlá'!$A$6:$A$6,B300&amp;"",'Vozidlá'!$C$6:$C$6,"&lt;&gt;")&lt;&gt;1,COUNTIFS('Vozidlá'!$A$6:$A$6,B300&amp;"",'Vozidlá'!$D$6:$D$6,"&lt;&gt;")&lt;&gt;1,COUNTIFS('Vozidlá'!$A$6:$A$6,B300&amp;"",'Vozidlá'!$E$6:$E$6,"&lt;&gt;")&lt;&gt;1,COUNTIFS('Vozidlá'!$A$6:$A$6,B300&amp;"",'Vozidlá'!$K$6:$K$6,"&lt;&gt;")&lt;&gt;1,COUNTIFS('Vozidlá'!$A$6:$A$6,B300&amp;"",'Vozidlá'!$L$6:$L$6,"&lt;&gt;")&lt;&gt;1),"CHYBA",""))</f>
        <v/>
      </c>
      <c r="S300" s="14">
        <f>IF(V300=0,"",IF(N300="Podnikateľská",IF(H300="","",IF(OR(LEN(TRIM(SUBSTITUTE(SUBSTITUTE(H300,".",""),",","")))&lt;12,ISNUMBER(MATCH(TRIM(SUBSTITUTE(SUBSTITUTE(H300,".",""),",","")),'Zoznamy'!$G$2:$G$41,0))),"PREVERIŤ","")),IF(AND(N300="Súkromná",IFERROR(INDEX('Vozidlá'!$O$6:$O$6,MATCH(B300,'Vozidlá'!$A$6:$A$6,0))="áno",FALSE)),"PREVERIŤ","")))</f>
        <v/>
      </c>
      <c r="T300" s="14">
        <f>IF(OR(D300="",E300="",F300="",G300=""),"",IFERROR(IF(OR(F300+G300&lt;D300+E300,D300&lt;DATE(2027,1,1),D300&gt;=DATE(2028,1,1)),"CHYBA",""),"CHYBA"))</f>
        <v/>
      </c>
      <c r="U300" s="14">
        <f>IF(OR(V300=0,A300=""),"",IF(COUNTIFS($A$6:$A$1505,A300&amp;"",$B$6:$B$1505,B300&amp;"")&gt;1,"CHYBA",IF(X300="","",IF(X300=0,"",IFERROR(IF(INDEX($A$1:$A$1505,X300)="","",IF(A300=INDEX($A$1:$A$1505,X300)+1,"","PREVERIŤ")),"PREVERIŤ")))))</f>
        <v/>
      </c>
      <c r="V300" s="14">
        <f>IF(OR(A300&lt;&gt;"",B300&lt;&gt;"",C300&lt;&gt;"",D300&lt;&gt;"",E300&lt;&gt;"",F300&lt;&gt;"",G300&lt;&gt;"",H300&lt;&gt;"",I300&lt;&gt;"",J300&lt;&gt;"",K300&lt;&gt;"",L300&lt;&gt;"",N300&lt;&gt;"",O300&lt;&gt;""),1,0)</f>
        <v/>
      </c>
      <c r="W300" s="14">
        <f>IF(OR(V300=0,B300=""),"",COUNTIFS($B$6:B300,B300&amp;""))</f>
        <v/>
      </c>
      <c r="X300" s="14">
        <f>IF(OR(V300=0,B300=""),"",IF(W300=1,0,SUMIFS($Y$5:Y299,$B$5:B299,B300&amp;"",$W$5:W299,W300-1)))</f>
        <v/>
      </c>
      <c r="Y300" s="14">
        <f>IF(V300=0,"",ROW($A300))</f>
        <v/>
      </c>
    </row>
    <row r="301">
      <c r="A301" s="10" t="n"/>
      <c r="B301" s="10" t="n"/>
      <c r="C301" s="10" t="n"/>
      <c r="D301" s="12" t="n"/>
      <c r="E301" s="18" t="n"/>
      <c r="F301" s="12" t="n"/>
      <c r="G301" s="18" t="n"/>
      <c r="H301" s="10" t="n"/>
      <c r="I301" s="10" t="n"/>
      <c r="J301" s="10" t="n"/>
      <c r="K301" s="13" t="n"/>
      <c r="L301" s="13" t="n"/>
      <c r="M301" s="19">
        <f>IF(OR(K301="",L301=""),"",IF(AND(ISNUMBER(K301),ISNUMBER(L301)),L301-K301,"CHYBA"))</f>
        <v/>
      </c>
      <c r="N301" s="10" t="n"/>
      <c r="O301" s="10" t="n"/>
      <c r="P301" s="14">
        <f>IF(M301="","",IF(ISNUMBER(M301),IF(M301&lt;=0,"CHYBA",""),"CHYBA"))</f>
        <v/>
      </c>
      <c r="Q301" s="14">
        <f>IF(OR(V301=0,B301="",K301=""),"",IFERROR(IF(X301=0,IF(AND(COUNTIFS('Vozidlá'!$A$6:$A$6,B301&amp;"",'Vozidlá'!$L$6:$L$6,"&lt;&gt;")=1,ROUND(K301,1)=ROUND(INDEX('Vozidlá'!$L$6:$L$6,MATCH(B301,'Vozidlá'!$A$6:$A$6,0)),1)),"","CHYBA"),IF(AND(INDEX($L$1:$L$1505,X301)&lt;&gt;"",ROUND(K301,1)=ROUND(INDEX($L$1:$L$1505,X301),1)),"","CHYBA")),"CHYBA"))</f>
        <v/>
      </c>
      <c r="R301" s="14">
        <f>IF(V301=0,"",IF(OR(NOT(ISNUMBER(A301)),B301="",C301="",NOT(ISNUMBER(D301)),NOT(ISNUMBER(E301)),NOT(ISNUMBER(F301)),NOT(ISNUMBER(G301)),I301="",J301="",NOT(ISNUMBER(K301)),NOT(ISNUMBER(L301)),AND(N301&lt;&gt;"Podnikateľská",N301&lt;&gt;"Súkromná"),AND(N301="Podnikateľská",H301=""),COUNTIFS('Vodiči'!$C$6:$C$8,C301&amp;"")&lt;&gt;1,COUNTIFS('Vozidlá'!$A$6:$A$6,B301&amp;"",'Vozidlá'!$B$6:$B$6,"&lt;&gt;")&lt;&gt;1,COUNTIFS('Vozidlá'!$A$6:$A$6,B301&amp;"",'Vozidlá'!$C$6:$C$6,"&lt;&gt;")&lt;&gt;1,COUNTIFS('Vozidlá'!$A$6:$A$6,B301&amp;"",'Vozidlá'!$D$6:$D$6,"&lt;&gt;")&lt;&gt;1,COUNTIFS('Vozidlá'!$A$6:$A$6,B301&amp;"",'Vozidlá'!$E$6:$E$6,"&lt;&gt;")&lt;&gt;1,COUNTIFS('Vozidlá'!$A$6:$A$6,B301&amp;"",'Vozidlá'!$K$6:$K$6,"&lt;&gt;")&lt;&gt;1,COUNTIFS('Vozidlá'!$A$6:$A$6,B301&amp;"",'Vozidlá'!$L$6:$L$6,"&lt;&gt;")&lt;&gt;1),"CHYBA",""))</f>
        <v/>
      </c>
      <c r="S301" s="14">
        <f>IF(V301=0,"",IF(N301="Podnikateľská",IF(H301="","",IF(OR(LEN(TRIM(SUBSTITUTE(SUBSTITUTE(H301,".",""),",","")))&lt;12,ISNUMBER(MATCH(TRIM(SUBSTITUTE(SUBSTITUTE(H301,".",""),",","")),'Zoznamy'!$G$2:$G$41,0))),"PREVERIŤ","")),IF(AND(N301="Súkromná",IFERROR(INDEX('Vozidlá'!$O$6:$O$6,MATCH(B301,'Vozidlá'!$A$6:$A$6,0))="áno",FALSE)),"PREVERIŤ","")))</f>
        <v/>
      </c>
      <c r="T301" s="14">
        <f>IF(OR(D301="",E301="",F301="",G301=""),"",IFERROR(IF(OR(F301+G301&lt;D301+E301,D301&lt;DATE(2027,1,1),D301&gt;=DATE(2028,1,1)),"CHYBA",""),"CHYBA"))</f>
        <v/>
      </c>
      <c r="U301" s="14">
        <f>IF(OR(V301=0,A301=""),"",IF(COUNTIFS($A$6:$A$1505,A301&amp;"",$B$6:$B$1505,B301&amp;"")&gt;1,"CHYBA",IF(X301="","",IF(X301=0,"",IFERROR(IF(INDEX($A$1:$A$1505,X301)="","",IF(A301=INDEX($A$1:$A$1505,X301)+1,"","PREVERIŤ")),"PREVERIŤ")))))</f>
        <v/>
      </c>
      <c r="V301" s="14">
        <f>IF(OR(A301&lt;&gt;"",B301&lt;&gt;"",C301&lt;&gt;"",D301&lt;&gt;"",E301&lt;&gt;"",F301&lt;&gt;"",G301&lt;&gt;"",H301&lt;&gt;"",I301&lt;&gt;"",J301&lt;&gt;"",K301&lt;&gt;"",L301&lt;&gt;"",N301&lt;&gt;"",O301&lt;&gt;""),1,0)</f>
        <v/>
      </c>
      <c r="W301" s="14">
        <f>IF(OR(V301=0,B301=""),"",COUNTIFS($B$6:B301,B301&amp;""))</f>
        <v/>
      </c>
      <c r="X301" s="14">
        <f>IF(OR(V301=0,B301=""),"",IF(W301=1,0,SUMIFS($Y$5:Y300,$B$5:B300,B301&amp;"",$W$5:W300,W301-1)))</f>
        <v/>
      </c>
      <c r="Y301" s="14">
        <f>IF(V301=0,"",ROW($A301))</f>
        <v/>
      </c>
    </row>
    <row r="302">
      <c r="A302" s="10" t="n"/>
      <c r="B302" s="10" t="n"/>
      <c r="C302" s="10" t="n"/>
      <c r="D302" s="12" t="n"/>
      <c r="E302" s="18" t="n"/>
      <c r="F302" s="12" t="n"/>
      <c r="G302" s="18" t="n"/>
      <c r="H302" s="10" t="n"/>
      <c r="I302" s="10" t="n"/>
      <c r="J302" s="10" t="n"/>
      <c r="K302" s="13" t="n"/>
      <c r="L302" s="13" t="n"/>
      <c r="M302" s="19">
        <f>IF(OR(K302="",L302=""),"",IF(AND(ISNUMBER(K302),ISNUMBER(L302)),L302-K302,"CHYBA"))</f>
        <v/>
      </c>
      <c r="N302" s="10" t="n"/>
      <c r="O302" s="10" t="n"/>
      <c r="P302" s="14">
        <f>IF(M302="","",IF(ISNUMBER(M302),IF(M302&lt;=0,"CHYBA",""),"CHYBA"))</f>
        <v/>
      </c>
      <c r="Q302" s="14">
        <f>IF(OR(V302=0,B302="",K302=""),"",IFERROR(IF(X302=0,IF(AND(COUNTIFS('Vozidlá'!$A$6:$A$6,B302&amp;"",'Vozidlá'!$L$6:$L$6,"&lt;&gt;")=1,ROUND(K302,1)=ROUND(INDEX('Vozidlá'!$L$6:$L$6,MATCH(B302,'Vozidlá'!$A$6:$A$6,0)),1)),"","CHYBA"),IF(AND(INDEX($L$1:$L$1505,X302)&lt;&gt;"",ROUND(K302,1)=ROUND(INDEX($L$1:$L$1505,X302),1)),"","CHYBA")),"CHYBA"))</f>
        <v/>
      </c>
      <c r="R302" s="14">
        <f>IF(V302=0,"",IF(OR(NOT(ISNUMBER(A302)),B302="",C302="",NOT(ISNUMBER(D302)),NOT(ISNUMBER(E302)),NOT(ISNUMBER(F302)),NOT(ISNUMBER(G302)),I302="",J302="",NOT(ISNUMBER(K302)),NOT(ISNUMBER(L302)),AND(N302&lt;&gt;"Podnikateľská",N302&lt;&gt;"Súkromná"),AND(N302="Podnikateľská",H302=""),COUNTIFS('Vodiči'!$C$6:$C$8,C302&amp;"")&lt;&gt;1,COUNTIFS('Vozidlá'!$A$6:$A$6,B302&amp;"",'Vozidlá'!$B$6:$B$6,"&lt;&gt;")&lt;&gt;1,COUNTIFS('Vozidlá'!$A$6:$A$6,B302&amp;"",'Vozidlá'!$C$6:$C$6,"&lt;&gt;")&lt;&gt;1,COUNTIFS('Vozidlá'!$A$6:$A$6,B302&amp;"",'Vozidlá'!$D$6:$D$6,"&lt;&gt;")&lt;&gt;1,COUNTIFS('Vozidlá'!$A$6:$A$6,B302&amp;"",'Vozidlá'!$E$6:$E$6,"&lt;&gt;")&lt;&gt;1,COUNTIFS('Vozidlá'!$A$6:$A$6,B302&amp;"",'Vozidlá'!$K$6:$K$6,"&lt;&gt;")&lt;&gt;1,COUNTIFS('Vozidlá'!$A$6:$A$6,B302&amp;"",'Vozidlá'!$L$6:$L$6,"&lt;&gt;")&lt;&gt;1),"CHYBA",""))</f>
        <v/>
      </c>
      <c r="S302" s="14">
        <f>IF(V302=0,"",IF(N302="Podnikateľská",IF(H302="","",IF(OR(LEN(TRIM(SUBSTITUTE(SUBSTITUTE(H302,".",""),",","")))&lt;12,ISNUMBER(MATCH(TRIM(SUBSTITUTE(SUBSTITUTE(H302,".",""),",","")),'Zoznamy'!$G$2:$G$41,0))),"PREVERIŤ","")),IF(AND(N302="Súkromná",IFERROR(INDEX('Vozidlá'!$O$6:$O$6,MATCH(B302,'Vozidlá'!$A$6:$A$6,0))="áno",FALSE)),"PREVERIŤ","")))</f>
        <v/>
      </c>
      <c r="T302" s="14">
        <f>IF(OR(D302="",E302="",F302="",G302=""),"",IFERROR(IF(OR(F302+G302&lt;D302+E302,D302&lt;DATE(2027,1,1),D302&gt;=DATE(2028,1,1)),"CHYBA",""),"CHYBA"))</f>
        <v/>
      </c>
      <c r="U302" s="14">
        <f>IF(OR(V302=0,A302=""),"",IF(COUNTIFS($A$6:$A$1505,A302&amp;"",$B$6:$B$1505,B302&amp;"")&gt;1,"CHYBA",IF(X302="","",IF(X302=0,"",IFERROR(IF(INDEX($A$1:$A$1505,X302)="","",IF(A302=INDEX($A$1:$A$1505,X302)+1,"","PREVERIŤ")),"PREVERIŤ")))))</f>
        <v/>
      </c>
      <c r="V302" s="14">
        <f>IF(OR(A302&lt;&gt;"",B302&lt;&gt;"",C302&lt;&gt;"",D302&lt;&gt;"",E302&lt;&gt;"",F302&lt;&gt;"",G302&lt;&gt;"",H302&lt;&gt;"",I302&lt;&gt;"",J302&lt;&gt;"",K302&lt;&gt;"",L302&lt;&gt;"",N302&lt;&gt;"",O302&lt;&gt;""),1,0)</f>
        <v/>
      </c>
      <c r="W302" s="14">
        <f>IF(OR(V302=0,B302=""),"",COUNTIFS($B$6:B302,B302&amp;""))</f>
        <v/>
      </c>
      <c r="X302" s="14">
        <f>IF(OR(V302=0,B302=""),"",IF(W302=1,0,SUMIFS($Y$5:Y301,$B$5:B301,B302&amp;"",$W$5:W301,W302-1)))</f>
        <v/>
      </c>
      <c r="Y302" s="14">
        <f>IF(V302=0,"",ROW($A302))</f>
        <v/>
      </c>
    </row>
    <row r="303">
      <c r="A303" s="10" t="n"/>
      <c r="B303" s="10" t="n"/>
      <c r="C303" s="10" t="n"/>
      <c r="D303" s="12" t="n"/>
      <c r="E303" s="18" t="n"/>
      <c r="F303" s="12" t="n"/>
      <c r="G303" s="18" t="n"/>
      <c r="H303" s="10" t="n"/>
      <c r="I303" s="10" t="n"/>
      <c r="J303" s="10" t="n"/>
      <c r="K303" s="13" t="n"/>
      <c r="L303" s="13" t="n"/>
      <c r="M303" s="19">
        <f>IF(OR(K303="",L303=""),"",IF(AND(ISNUMBER(K303),ISNUMBER(L303)),L303-K303,"CHYBA"))</f>
        <v/>
      </c>
      <c r="N303" s="10" t="n"/>
      <c r="O303" s="10" t="n"/>
      <c r="P303" s="14">
        <f>IF(M303="","",IF(ISNUMBER(M303),IF(M303&lt;=0,"CHYBA",""),"CHYBA"))</f>
        <v/>
      </c>
      <c r="Q303" s="14">
        <f>IF(OR(V303=0,B303="",K303=""),"",IFERROR(IF(X303=0,IF(AND(COUNTIFS('Vozidlá'!$A$6:$A$6,B303&amp;"",'Vozidlá'!$L$6:$L$6,"&lt;&gt;")=1,ROUND(K303,1)=ROUND(INDEX('Vozidlá'!$L$6:$L$6,MATCH(B303,'Vozidlá'!$A$6:$A$6,0)),1)),"","CHYBA"),IF(AND(INDEX($L$1:$L$1505,X303)&lt;&gt;"",ROUND(K303,1)=ROUND(INDEX($L$1:$L$1505,X303),1)),"","CHYBA")),"CHYBA"))</f>
        <v/>
      </c>
      <c r="R303" s="14">
        <f>IF(V303=0,"",IF(OR(NOT(ISNUMBER(A303)),B303="",C303="",NOT(ISNUMBER(D303)),NOT(ISNUMBER(E303)),NOT(ISNUMBER(F303)),NOT(ISNUMBER(G303)),I303="",J303="",NOT(ISNUMBER(K303)),NOT(ISNUMBER(L303)),AND(N303&lt;&gt;"Podnikateľská",N303&lt;&gt;"Súkromná"),AND(N303="Podnikateľská",H303=""),COUNTIFS('Vodiči'!$C$6:$C$8,C303&amp;"")&lt;&gt;1,COUNTIFS('Vozidlá'!$A$6:$A$6,B303&amp;"",'Vozidlá'!$B$6:$B$6,"&lt;&gt;")&lt;&gt;1,COUNTIFS('Vozidlá'!$A$6:$A$6,B303&amp;"",'Vozidlá'!$C$6:$C$6,"&lt;&gt;")&lt;&gt;1,COUNTIFS('Vozidlá'!$A$6:$A$6,B303&amp;"",'Vozidlá'!$D$6:$D$6,"&lt;&gt;")&lt;&gt;1,COUNTIFS('Vozidlá'!$A$6:$A$6,B303&amp;"",'Vozidlá'!$E$6:$E$6,"&lt;&gt;")&lt;&gt;1,COUNTIFS('Vozidlá'!$A$6:$A$6,B303&amp;"",'Vozidlá'!$K$6:$K$6,"&lt;&gt;")&lt;&gt;1,COUNTIFS('Vozidlá'!$A$6:$A$6,B303&amp;"",'Vozidlá'!$L$6:$L$6,"&lt;&gt;")&lt;&gt;1),"CHYBA",""))</f>
        <v/>
      </c>
      <c r="S303" s="14">
        <f>IF(V303=0,"",IF(N303="Podnikateľská",IF(H303="","",IF(OR(LEN(TRIM(SUBSTITUTE(SUBSTITUTE(H303,".",""),",","")))&lt;12,ISNUMBER(MATCH(TRIM(SUBSTITUTE(SUBSTITUTE(H303,".",""),",","")),'Zoznamy'!$G$2:$G$41,0))),"PREVERIŤ","")),IF(AND(N303="Súkromná",IFERROR(INDEX('Vozidlá'!$O$6:$O$6,MATCH(B303,'Vozidlá'!$A$6:$A$6,0))="áno",FALSE)),"PREVERIŤ","")))</f>
        <v/>
      </c>
      <c r="T303" s="14">
        <f>IF(OR(D303="",E303="",F303="",G303=""),"",IFERROR(IF(OR(F303+G303&lt;D303+E303,D303&lt;DATE(2027,1,1),D303&gt;=DATE(2028,1,1)),"CHYBA",""),"CHYBA"))</f>
        <v/>
      </c>
      <c r="U303" s="14">
        <f>IF(OR(V303=0,A303=""),"",IF(COUNTIFS($A$6:$A$1505,A303&amp;"",$B$6:$B$1505,B303&amp;"")&gt;1,"CHYBA",IF(X303="","",IF(X303=0,"",IFERROR(IF(INDEX($A$1:$A$1505,X303)="","",IF(A303=INDEX($A$1:$A$1505,X303)+1,"","PREVERIŤ")),"PREVERIŤ")))))</f>
        <v/>
      </c>
      <c r="V303" s="14">
        <f>IF(OR(A303&lt;&gt;"",B303&lt;&gt;"",C303&lt;&gt;"",D303&lt;&gt;"",E303&lt;&gt;"",F303&lt;&gt;"",G303&lt;&gt;"",H303&lt;&gt;"",I303&lt;&gt;"",J303&lt;&gt;"",K303&lt;&gt;"",L303&lt;&gt;"",N303&lt;&gt;"",O303&lt;&gt;""),1,0)</f>
        <v/>
      </c>
      <c r="W303" s="14">
        <f>IF(OR(V303=0,B303=""),"",COUNTIFS($B$6:B303,B303&amp;""))</f>
        <v/>
      </c>
      <c r="X303" s="14">
        <f>IF(OR(V303=0,B303=""),"",IF(W303=1,0,SUMIFS($Y$5:Y302,$B$5:B302,B303&amp;"",$W$5:W302,W303-1)))</f>
        <v/>
      </c>
      <c r="Y303" s="14">
        <f>IF(V303=0,"",ROW($A303))</f>
        <v/>
      </c>
    </row>
    <row r="304">
      <c r="A304" s="10" t="n"/>
      <c r="B304" s="10" t="n"/>
      <c r="C304" s="10" t="n"/>
      <c r="D304" s="12" t="n"/>
      <c r="E304" s="18" t="n"/>
      <c r="F304" s="12" t="n"/>
      <c r="G304" s="18" t="n"/>
      <c r="H304" s="10" t="n"/>
      <c r="I304" s="10" t="n"/>
      <c r="J304" s="10" t="n"/>
      <c r="K304" s="13" t="n"/>
      <c r="L304" s="13" t="n"/>
      <c r="M304" s="19">
        <f>IF(OR(K304="",L304=""),"",IF(AND(ISNUMBER(K304),ISNUMBER(L304)),L304-K304,"CHYBA"))</f>
        <v/>
      </c>
      <c r="N304" s="10" t="n"/>
      <c r="O304" s="10" t="n"/>
      <c r="P304" s="14">
        <f>IF(M304="","",IF(ISNUMBER(M304),IF(M304&lt;=0,"CHYBA",""),"CHYBA"))</f>
        <v/>
      </c>
      <c r="Q304" s="14">
        <f>IF(OR(V304=0,B304="",K304=""),"",IFERROR(IF(X304=0,IF(AND(COUNTIFS('Vozidlá'!$A$6:$A$6,B304&amp;"",'Vozidlá'!$L$6:$L$6,"&lt;&gt;")=1,ROUND(K304,1)=ROUND(INDEX('Vozidlá'!$L$6:$L$6,MATCH(B304,'Vozidlá'!$A$6:$A$6,0)),1)),"","CHYBA"),IF(AND(INDEX($L$1:$L$1505,X304)&lt;&gt;"",ROUND(K304,1)=ROUND(INDEX($L$1:$L$1505,X304),1)),"","CHYBA")),"CHYBA"))</f>
        <v/>
      </c>
      <c r="R304" s="14">
        <f>IF(V304=0,"",IF(OR(NOT(ISNUMBER(A304)),B304="",C304="",NOT(ISNUMBER(D304)),NOT(ISNUMBER(E304)),NOT(ISNUMBER(F304)),NOT(ISNUMBER(G304)),I304="",J304="",NOT(ISNUMBER(K304)),NOT(ISNUMBER(L304)),AND(N304&lt;&gt;"Podnikateľská",N304&lt;&gt;"Súkromná"),AND(N304="Podnikateľská",H304=""),COUNTIFS('Vodiči'!$C$6:$C$8,C304&amp;"")&lt;&gt;1,COUNTIFS('Vozidlá'!$A$6:$A$6,B304&amp;"",'Vozidlá'!$B$6:$B$6,"&lt;&gt;")&lt;&gt;1,COUNTIFS('Vozidlá'!$A$6:$A$6,B304&amp;"",'Vozidlá'!$C$6:$C$6,"&lt;&gt;")&lt;&gt;1,COUNTIFS('Vozidlá'!$A$6:$A$6,B304&amp;"",'Vozidlá'!$D$6:$D$6,"&lt;&gt;")&lt;&gt;1,COUNTIFS('Vozidlá'!$A$6:$A$6,B304&amp;"",'Vozidlá'!$E$6:$E$6,"&lt;&gt;")&lt;&gt;1,COUNTIFS('Vozidlá'!$A$6:$A$6,B304&amp;"",'Vozidlá'!$K$6:$K$6,"&lt;&gt;")&lt;&gt;1,COUNTIFS('Vozidlá'!$A$6:$A$6,B304&amp;"",'Vozidlá'!$L$6:$L$6,"&lt;&gt;")&lt;&gt;1),"CHYBA",""))</f>
        <v/>
      </c>
      <c r="S304" s="14">
        <f>IF(V304=0,"",IF(N304="Podnikateľská",IF(H304="","",IF(OR(LEN(TRIM(SUBSTITUTE(SUBSTITUTE(H304,".",""),",","")))&lt;12,ISNUMBER(MATCH(TRIM(SUBSTITUTE(SUBSTITUTE(H304,".",""),",","")),'Zoznamy'!$G$2:$G$41,0))),"PREVERIŤ","")),IF(AND(N304="Súkromná",IFERROR(INDEX('Vozidlá'!$O$6:$O$6,MATCH(B304,'Vozidlá'!$A$6:$A$6,0))="áno",FALSE)),"PREVERIŤ","")))</f>
        <v/>
      </c>
      <c r="T304" s="14">
        <f>IF(OR(D304="",E304="",F304="",G304=""),"",IFERROR(IF(OR(F304+G304&lt;D304+E304,D304&lt;DATE(2027,1,1),D304&gt;=DATE(2028,1,1)),"CHYBA",""),"CHYBA"))</f>
        <v/>
      </c>
      <c r="U304" s="14">
        <f>IF(OR(V304=0,A304=""),"",IF(COUNTIFS($A$6:$A$1505,A304&amp;"",$B$6:$B$1505,B304&amp;"")&gt;1,"CHYBA",IF(X304="","",IF(X304=0,"",IFERROR(IF(INDEX($A$1:$A$1505,X304)="","",IF(A304=INDEX($A$1:$A$1505,X304)+1,"","PREVERIŤ")),"PREVERIŤ")))))</f>
        <v/>
      </c>
      <c r="V304" s="14">
        <f>IF(OR(A304&lt;&gt;"",B304&lt;&gt;"",C304&lt;&gt;"",D304&lt;&gt;"",E304&lt;&gt;"",F304&lt;&gt;"",G304&lt;&gt;"",H304&lt;&gt;"",I304&lt;&gt;"",J304&lt;&gt;"",K304&lt;&gt;"",L304&lt;&gt;"",N304&lt;&gt;"",O304&lt;&gt;""),1,0)</f>
        <v/>
      </c>
      <c r="W304" s="14">
        <f>IF(OR(V304=0,B304=""),"",COUNTIFS($B$6:B304,B304&amp;""))</f>
        <v/>
      </c>
      <c r="X304" s="14">
        <f>IF(OR(V304=0,B304=""),"",IF(W304=1,0,SUMIFS($Y$5:Y303,$B$5:B303,B304&amp;"",$W$5:W303,W304-1)))</f>
        <v/>
      </c>
      <c r="Y304" s="14">
        <f>IF(V304=0,"",ROW($A304))</f>
        <v/>
      </c>
    </row>
    <row r="305">
      <c r="A305" s="10" t="n"/>
      <c r="B305" s="10" t="n"/>
      <c r="C305" s="10" t="n"/>
      <c r="D305" s="12" t="n"/>
      <c r="E305" s="18" t="n"/>
      <c r="F305" s="12" t="n"/>
      <c r="G305" s="18" t="n"/>
      <c r="H305" s="10" t="n"/>
      <c r="I305" s="10" t="n"/>
      <c r="J305" s="10" t="n"/>
      <c r="K305" s="13" t="n"/>
      <c r="L305" s="13" t="n"/>
      <c r="M305" s="19">
        <f>IF(OR(K305="",L305=""),"",IF(AND(ISNUMBER(K305),ISNUMBER(L305)),L305-K305,"CHYBA"))</f>
        <v/>
      </c>
      <c r="N305" s="10" t="n"/>
      <c r="O305" s="10" t="n"/>
      <c r="P305" s="14">
        <f>IF(M305="","",IF(ISNUMBER(M305),IF(M305&lt;=0,"CHYBA",""),"CHYBA"))</f>
        <v/>
      </c>
      <c r="Q305" s="14">
        <f>IF(OR(V305=0,B305="",K305=""),"",IFERROR(IF(X305=0,IF(AND(COUNTIFS('Vozidlá'!$A$6:$A$6,B305&amp;"",'Vozidlá'!$L$6:$L$6,"&lt;&gt;")=1,ROUND(K305,1)=ROUND(INDEX('Vozidlá'!$L$6:$L$6,MATCH(B305,'Vozidlá'!$A$6:$A$6,0)),1)),"","CHYBA"),IF(AND(INDEX($L$1:$L$1505,X305)&lt;&gt;"",ROUND(K305,1)=ROUND(INDEX($L$1:$L$1505,X305),1)),"","CHYBA")),"CHYBA"))</f>
        <v/>
      </c>
      <c r="R305" s="14">
        <f>IF(V305=0,"",IF(OR(NOT(ISNUMBER(A305)),B305="",C305="",NOT(ISNUMBER(D305)),NOT(ISNUMBER(E305)),NOT(ISNUMBER(F305)),NOT(ISNUMBER(G305)),I305="",J305="",NOT(ISNUMBER(K305)),NOT(ISNUMBER(L305)),AND(N305&lt;&gt;"Podnikateľská",N305&lt;&gt;"Súkromná"),AND(N305="Podnikateľská",H305=""),COUNTIFS('Vodiči'!$C$6:$C$8,C305&amp;"")&lt;&gt;1,COUNTIFS('Vozidlá'!$A$6:$A$6,B305&amp;"",'Vozidlá'!$B$6:$B$6,"&lt;&gt;")&lt;&gt;1,COUNTIFS('Vozidlá'!$A$6:$A$6,B305&amp;"",'Vozidlá'!$C$6:$C$6,"&lt;&gt;")&lt;&gt;1,COUNTIFS('Vozidlá'!$A$6:$A$6,B305&amp;"",'Vozidlá'!$D$6:$D$6,"&lt;&gt;")&lt;&gt;1,COUNTIFS('Vozidlá'!$A$6:$A$6,B305&amp;"",'Vozidlá'!$E$6:$E$6,"&lt;&gt;")&lt;&gt;1,COUNTIFS('Vozidlá'!$A$6:$A$6,B305&amp;"",'Vozidlá'!$K$6:$K$6,"&lt;&gt;")&lt;&gt;1,COUNTIFS('Vozidlá'!$A$6:$A$6,B305&amp;"",'Vozidlá'!$L$6:$L$6,"&lt;&gt;")&lt;&gt;1),"CHYBA",""))</f>
        <v/>
      </c>
      <c r="S305" s="14">
        <f>IF(V305=0,"",IF(N305="Podnikateľská",IF(H305="","",IF(OR(LEN(TRIM(SUBSTITUTE(SUBSTITUTE(H305,".",""),",","")))&lt;12,ISNUMBER(MATCH(TRIM(SUBSTITUTE(SUBSTITUTE(H305,".",""),",","")),'Zoznamy'!$G$2:$G$41,0))),"PREVERIŤ","")),IF(AND(N305="Súkromná",IFERROR(INDEX('Vozidlá'!$O$6:$O$6,MATCH(B305,'Vozidlá'!$A$6:$A$6,0))="áno",FALSE)),"PREVERIŤ","")))</f>
        <v/>
      </c>
      <c r="T305" s="14">
        <f>IF(OR(D305="",E305="",F305="",G305=""),"",IFERROR(IF(OR(F305+G305&lt;D305+E305,D305&lt;DATE(2027,1,1),D305&gt;=DATE(2028,1,1)),"CHYBA",""),"CHYBA"))</f>
        <v/>
      </c>
      <c r="U305" s="14">
        <f>IF(OR(V305=0,A305=""),"",IF(COUNTIFS($A$6:$A$1505,A305&amp;"",$B$6:$B$1505,B305&amp;"")&gt;1,"CHYBA",IF(X305="","",IF(X305=0,"",IFERROR(IF(INDEX($A$1:$A$1505,X305)="","",IF(A305=INDEX($A$1:$A$1505,X305)+1,"","PREVERIŤ")),"PREVERIŤ")))))</f>
        <v/>
      </c>
      <c r="V305" s="14">
        <f>IF(OR(A305&lt;&gt;"",B305&lt;&gt;"",C305&lt;&gt;"",D305&lt;&gt;"",E305&lt;&gt;"",F305&lt;&gt;"",G305&lt;&gt;"",H305&lt;&gt;"",I305&lt;&gt;"",J305&lt;&gt;"",K305&lt;&gt;"",L305&lt;&gt;"",N305&lt;&gt;"",O305&lt;&gt;""),1,0)</f>
        <v/>
      </c>
      <c r="W305" s="14">
        <f>IF(OR(V305=0,B305=""),"",COUNTIFS($B$6:B305,B305&amp;""))</f>
        <v/>
      </c>
      <c r="X305" s="14">
        <f>IF(OR(V305=0,B305=""),"",IF(W305=1,0,SUMIFS($Y$5:Y304,$B$5:B304,B305&amp;"",$W$5:W304,W305-1)))</f>
        <v/>
      </c>
      <c r="Y305" s="14">
        <f>IF(V305=0,"",ROW($A305))</f>
        <v/>
      </c>
    </row>
    <row r="306">
      <c r="A306" s="10" t="n"/>
      <c r="B306" s="10" t="n"/>
      <c r="C306" s="10" t="n"/>
      <c r="D306" s="12" t="n"/>
      <c r="E306" s="18" t="n"/>
      <c r="F306" s="12" t="n"/>
      <c r="G306" s="18" t="n"/>
      <c r="H306" s="10" t="n"/>
      <c r="I306" s="10" t="n"/>
      <c r="J306" s="10" t="n"/>
      <c r="K306" s="13" t="n"/>
      <c r="L306" s="13" t="n"/>
      <c r="M306" s="19">
        <f>IF(OR(K306="",L306=""),"",IF(AND(ISNUMBER(K306),ISNUMBER(L306)),L306-K306,"CHYBA"))</f>
        <v/>
      </c>
      <c r="N306" s="10" t="n"/>
      <c r="O306" s="10" t="n"/>
      <c r="P306" s="14">
        <f>IF(M306="","",IF(ISNUMBER(M306),IF(M306&lt;=0,"CHYBA",""),"CHYBA"))</f>
        <v/>
      </c>
      <c r="Q306" s="14">
        <f>IF(OR(V306=0,B306="",K306=""),"",IFERROR(IF(X306=0,IF(AND(COUNTIFS('Vozidlá'!$A$6:$A$6,B306&amp;"",'Vozidlá'!$L$6:$L$6,"&lt;&gt;")=1,ROUND(K306,1)=ROUND(INDEX('Vozidlá'!$L$6:$L$6,MATCH(B306,'Vozidlá'!$A$6:$A$6,0)),1)),"","CHYBA"),IF(AND(INDEX($L$1:$L$1505,X306)&lt;&gt;"",ROUND(K306,1)=ROUND(INDEX($L$1:$L$1505,X306),1)),"","CHYBA")),"CHYBA"))</f>
        <v/>
      </c>
      <c r="R306" s="14">
        <f>IF(V306=0,"",IF(OR(NOT(ISNUMBER(A306)),B306="",C306="",NOT(ISNUMBER(D306)),NOT(ISNUMBER(E306)),NOT(ISNUMBER(F306)),NOT(ISNUMBER(G306)),I306="",J306="",NOT(ISNUMBER(K306)),NOT(ISNUMBER(L306)),AND(N306&lt;&gt;"Podnikateľská",N306&lt;&gt;"Súkromná"),AND(N306="Podnikateľská",H306=""),COUNTIFS('Vodiči'!$C$6:$C$8,C306&amp;"")&lt;&gt;1,COUNTIFS('Vozidlá'!$A$6:$A$6,B306&amp;"",'Vozidlá'!$B$6:$B$6,"&lt;&gt;")&lt;&gt;1,COUNTIFS('Vozidlá'!$A$6:$A$6,B306&amp;"",'Vozidlá'!$C$6:$C$6,"&lt;&gt;")&lt;&gt;1,COUNTIFS('Vozidlá'!$A$6:$A$6,B306&amp;"",'Vozidlá'!$D$6:$D$6,"&lt;&gt;")&lt;&gt;1,COUNTIFS('Vozidlá'!$A$6:$A$6,B306&amp;"",'Vozidlá'!$E$6:$E$6,"&lt;&gt;")&lt;&gt;1,COUNTIFS('Vozidlá'!$A$6:$A$6,B306&amp;"",'Vozidlá'!$K$6:$K$6,"&lt;&gt;")&lt;&gt;1,COUNTIFS('Vozidlá'!$A$6:$A$6,B306&amp;"",'Vozidlá'!$L$6:$L$6,"&lt;&gt;")&lt;&gt;1),"CHYBA",""))</f>
        <v/>
      </c>
      <c r="S306" s="14">
        <f>IF(V306=0,"",IF(N306="Podnikateľská",IF(H306="","",IF(OR(LEN(TRIM(SUBSTITUTE(SUBSTITUTE(H306,".",""),",","")))&lt;12,ISNUMBER(MATCH(TRIM(SUBSTITUTE(SUBSTITUTE(H306,".",""),",","")),'Zoznamy'!$G$2:$G$41,0))),"PREVERIŤ","")),IF(AND(N306="Súkromná",IFERROR(INDEX('Vozidlá'!$O$6:$O$6,MATCH(B306,'Vozidlá'!$A$6:$A$6,0))="áno",FALSE)),"PREVERIŤ","")))</f>
        <v/>
      </c>
      <c r="T306" s="14">
        <f>IF(OR(D306="",E306="",F306="",G306=""),"",IFERROR(IF(OR(F306+G306&lt;D306+E306,D306&lt;DATE(2027,1,1),D306&gt;=DATE(2028,1,1)),"CHYBA",""),"CHYBA"))</f>
        <v/>
      </c>
      <c r="U306" s="14">
        <f>IF(OR(V306=0,A306=""),"",IF(COUNTIFS($A$6:$A$1505,A306&amp;"",$B$6:$B$1505,B306&amp;"")&gt;1,"CHYBA",IF(X306="","",IF(X306=0,"",IFERROR(IF(INDEX($A$1:$A$1505,X306)="","",IF(A306=INDEX($A$1:$A$1505,X306)+1,"","PREVERIŤ")),"PREVERIŤ")))))</f>
        <v/>
      </c>
      <c r="V306" s="14">
        <f>IF(OR(A306&lt;&gt;"",B306&lt;&gt;"",C306&lt;&gt;"",D306&lt;&gt;"",E306&lt;&gt;"",F306&lt;&gt;"",G306&lt;&gt;"",H306&lt;&gt;"",I306&lt;&gt;"",J306&lt;&gt;"",K306&lt;&gt;"",L306&lt;&gt;"",N306&lt;&gt;"",O306&lt;&gt;""),1,0)</f>
        <v/>
      </c>
      <c r="W306" s="14">
        <f>IF(OR(V306=0,B306=""),"",COUNTIFS($B$6:B306,B306&amp;""))</f>
        <v/>
      </c>
      <c r="X306" s="14">
        <f>IF(OR(V306=0,B306=""),"",IF(W306=1,0,SUMIFS($Y$5:Y305,$B$5:B305,B306&amp;"",$W$5:W305,W306-1)))</f>
        <v/>
      </c>
      <c r="Y306" s="14">
        <f>IF(V306=0,"",ROW($A306))</f>
        <v/>
      </c>
    </row>
    <row r="307">
      <c r="A307" s="10" t="n"/>
      <c r="B307" s="10" t="n"/>
      <c r="C307" s="10" t="n"/>
      <c r="D307" s="12" t="n"/>
      <c r="E307" s="18" t="n"/>
      <c r="F307" s="12" t="n"/>
      <c r="G307" s="18" t="n"/>
      <c r="H307" s="10" t="n"/>
      <c r="I307" s="10" t="n"/>
      <c r="J307" s="10" t="n"/>
      <c r="K307" s="13" t="n"/>
      <c r="L307" s="13" t="n"/>
      <c r="M307" s="19">
        <f>IF(OR(K307="",L307=""),"",IF(AND(ISNUMBER(K307),ISNUMBER(L307)),L307-K307,"CHYBA"))</f>
        <v/>
      </c>
      <c r="N307" s="10" t="n"/>
      <c r="O307" s="10" t="n"/>
      <c r="P307" s="14">
        <f>IF(M307="","",IF(ISNUMBER(M307),IF(M307&lt;=0,"CHYBA",""),"CHYBA"))</f>
        <v/>
      </c>
      <c r="Q307" s="14">
        <f>IF(OR(V307=0,B307="",K307=""),"",IFERROR(IF(X307=0,IF(AND(COUNTIFS('Vozidlá'!$A$6:$A$6,B307&amp;"",'Vozidlá'!$L$6:$L$6,"&lt;&gt;")=1,ROUND(K307,1)=ROUND(INDEX('Vozidlá'!$L$6:$L$6,MATCH(B307,'Vozidlá'!$A$6:$A$6,0)),1)),"","CHYBA"),IF(AND(INDEX($L$1:$L$1505,X307)&lt;&gt;"",ROUND(K307,1)=ROUND(INDEX($L$1:$L$1505,X307),1)),"","CHYBA")),"CHYBA"))</f>
        <v/>
      </c>
      <c r="R307" s="14">
        <f>IF(V307=0,"",IF(OR(NOT(ISNUMBER(A307)),B307="",C307="",NOT(ISNUMBER(D307)),NOT(ISNUMBER(E307)),NOT(ISNUMBER(F307)),NOT(ISNUMBER(G307)),I307="",J307="",NOT(ISNUMBER(K307)),NOT(ISNUMBER(L307)),AND(N307&lt;&gt;"Podnikateľská",N307&lt;&gt;"Súkromná"),AND(N307="Podnikateľská",H307=""),COUNTIFS('Vodiči'!$C$6:$C$8,C307&amp;"")&lt;&gt;1,COUNTIFS('Vozidlá'!$A$6:$A$6,B307&amp;"",'Vozidlá'!$B$6:$B$6,"&lt;&gt;")&lt;&gt;1,COUNTIFS('Vozidlá'!$A$6:$A$6,B307&amp;"",'Vozidlá'!$C$6:$C$6,"&lt;&gt;")&lt;&gt;1,COUNTIFS('Vozidlá'!$A$6:$A$6,B307&amp;"",'Vozidlá'!$D$6:$D$6,"&lt;&gt;")&lt;&gt;1,COUNTIFS('Vozidlá'!$A$6:$A$6,B307&amp;"",'Vozidlá'!$E$6:$E$6,"&lt;&gt;")&lt;&gt;1,COUNTIFS('Vozidlá'!$A$6:$A$6,B307&amp;"",'Vozidlá'!$K$6:$K$6,"&lt;&gt;")&lt;&gt;1,COUNTIFS('Vozidlá'!$A$6:$A$6,B307&amp;"",'Vozidlá'!$L$6:$L$6,"&lt;&gt;")&lt;&gt;1),"CHYBA",""))</f>
        <v/>
      </c>
      <c r="S307" s="14">
        <f>IF(V307=0,"",IF(N307="Podnikateľská",IF(H307="","",IF(OR(LEN(TRIM(SUBSTITUTE(SUBSTITUTE(H307,".",""),",","")))&lt;12,ISNUMBER(MATCH(TRIM(SUBSTITUTE(SUBSTITUTE(H307,".",""),",","")),'Zoznamy'!$G$2:$G$41,0))),"PREVERIŤ","")),IF(AND(N307="Súkromná",IFERROR(INDEX('Vozidlá'!$O$6:$O$6,MATCH(B307,'Vozidlá'!$A$6:$A$6,0))="áno",FALSE)),"PREVERIŤ","")))</f>
        <v/>
      </c>
      <c r="T307" s="14">
        <f>IF(OR(D307="",E307="",F307="",G307=""),"",IFERROR(IF(OR(F307+G307&lt;D307+E307,D307&lt;DATE(2027,1,1),D307&gt;=DATE(2028,1,1)),"CHYBA",""),"CHYBA"))</f>
        <v/>
      </c>
      <c r="U307" s="14">
        <f>IF(OR(V307=0,A307=""),"",IF(COUNTIFS($A$6:$A$1505,A307&amp;"",$B$6:$B$1505,B307&amp;"")&gt;1,"CHYBA",IF(X307="","",IF(X307=0,"",IFERROR(IF(INDEX($A$1:$A$1505,X307)="","",IF(A307=INDEX($A$1:$A$1505,X307)+1,"","PREVERIŤ")),"PREVERIŤ")))))</f>
        <v/>
      </c>
      <c r="V307" s="14">
        <f>IF(OR(A307&lt;&gt;"",B307&lt;&gt;"",C307&lt;&gt;"",D307&lt;&gt;"",E307&lt;&gt;"",F307&lt;&gt;"",G307&lt;&gt;"",H307&lt;&gt;"",I307&lt;&gt;"",J307&lt;&gt;"",K307&lt;&gt;"",L307&lt;&gt;"",N307&lt;&gt;"",O307&lt;&gt;""),1,0)</f>
        <v/>
      </c>
      <c r="W307" s="14">
        <f>IF(OR(V307=0,B307=""),"",COUNTIFS($B$6:B307,B307&amp;""))</f>
        <v/>
      </c>
      <c r="X307" s="14">
        <f>IF(OR(V307=0,B307=""),"",IF(W307=1,0,SUMIFS($Y$5:Y306,$B$5:B306,B307&amp;"",$W$5:W306,W307-1)))</f>
        <v/>
      </c>
      <c r="Y307" s="14">
        <f>IF(V307=0,"",ROW($A307))</f>
        <v/>
      </c>
    </row>
    <row r="308">
      <c r="A308" s="10" t="n"/>
      <c r="B308" s="10" t="n"/>
      <c r="C308" s="10" t="n"/>
      <c r="D308" s="12" t="n"/>
      <c r="E308" s="18" t="n"/>
      <c r="F308" s="12" t="n"/>
      <c r="G308" s="18" t="n"/>
      <c r="H308" s="10" t="n"/>
      <c r="I308" s="10" t="n"/>
      <c r="J308" s="10" t="n"/>
      <c r="K308" s="13" t="n"/>
      <c r="L308" s="13" t="n"/>
      <c r="M308" s="19">
        <f>IF(OR(K308="",L308=""),"",IF(AND(ISNUMBER(K308),ISNUMBER(L308)),L308-K308,"CHYBA"))</f>
        <v/>
      </c>
      <c r="N308" s="10" t="n"/>
      <c r="O308" s="10" t="n"/>
      <c r="P308" s="14">
        <f>IF(M308="","",IF(ISNUMBER(M308),IF(M308&lt;=0,"CHYBA",""),"CHYBA"))</f>
        <v/>
      </c>
      <c r="Q308" s="14">
        <f>IF(OR(V308=0,B308="",K308=""),"",IFERROR(IF(X308=0,IF(AND(COUNTIFS('Vozidlá'!$A$6:$A$6,B308&amp;"",'Vozidlá'!$L$6:$L$6,"&lt;&gt;")=1,ROUND(K308,1)=ROUND(INDEX('Vozidlá'!$L$6:$L$6,MATCH(B308,'Vozidlá'!$A$6:$A$6,0)),1)),"","CHYBA"),IF(AND(INDEX($L$1:$L$1505,X308)&lt;&gt;"",ROUND(K308,1)=ROUND(INDEX($L$1:$L$1505,X308),1)),"","CHYBA")),"CHYBA"))</f>
        <v/>
      </c>
      <c r="R308" s="14">
        <f>IF(V308=0,"",IF(OR(NOT(ISNUMBER(A308)),B308="",C308="",NOT(ISNUMBER(D308)),NOT(ISNUMBER(E308)),NOT(ISNUMBER(F308)),NOT(ISNUMBER(G308)),I308="",J308="",NOT(ISNUMBER(K308)),NOT(ISNUMBER(L308)),AND(N308&lt;&gt;"Podnikateľská",N308&lt;&gt;"Súkromná"),AND(N308="Podnikateľská",H308=""),COUNTIFS('Vodiči'!$C$6:$C$8,C308&amp;"")&lt;&gt;1,COUNTIFS('Vozidlá'!$A$6:$A$6,B308&amp;"",'Vozidlá'!$B$6:$B$6,"&lt;&gt;")&lt;&gt;1,COUNTIFS('Vozidlá'!$A$6:$A$6,B308&amp;"",'Vozidlá'!$C$6:$C$6,"&lt;&gt;")&lt;&gt;1,COUNTIFS('Vozidlá'!$A$6:$A$6,B308&amp;"",'Vozidlá'!$D$6:$D$6,"&lt;&gt;")&lt;&gt;1,COUNTIFS('Vozidlá'!$A$6:$A$6,B308&amp;"",'Vozidlá'!$E$6:$E$6,"&lt;&gt;")&lt;&gt;1,COUNTIFS('Vozidlá'!$A$6:$A$6,B308&amp;"",'Vozidlá'!$K$6:$K$6,"&lt;&gt;")&lt;&gt;1,COUNTIFS('Vozidlá'!$A$6:$A$6,B308&amp;"",'Vozidlá'!$L$6:$L$6,"&lt;&gt;")&lt;&gt;1),"CHYBA",""))</f>
        <v/>
      </c>
      <c r="S308" s="14">
        <f>IF(V308=0,"",IF(N308="Podnikateľská",IF(H308="","",IF(OR(LEN(TRIM(SUBSTITUTE(SUBSTITUTE(H308,".",""),",","")))&lt;12,ISNUMBER(MATCH(TRIM(SUBSTITUTE(SUBSTITUTE(H308,".",""),",","")),'Zoznamy'!$G$2:$G$41,0))),"PREVERIŤ","")),IF(AND(N308="Súkromná",IFERROR(INDEX('Vozidlá'!$O$6:$O$6,MATCH(B308,'Vozidlá'!$A$6:$A$6,0))="áno",FALSE)),"PREVERIŤ","")))</f>
        <v/>
      </c>
      <c r="T308" s="14">
        <f>IF(OR(D308="",E308="",F308="",G308=""),"",IFERROR(IF(OR(F308+G308&lt;D308+E308,D308&lt;DATE(2027,1,1),D308&gt;=DATE(2028,1,1)),"CHYBA",""),"CHYBA"))</f>
        <v/>
      </c>
      <c r="U308" s="14">
        <f>IF(OR(V308=0,A308=""),"",IF(COUNTIFS($A$6:$A$1505,A308&amp;"",$B$6:$B$1505,B308&amp;"")&gt;1,"CHYBA",IF(X308="","",IF(X308=0,"",IFERROR(IF(INDEX($A$1:$A$1505,X308)="","",IF(A308=INDEX($A$1:$A$1505,X308)+1,"","PREVERIŤ")),"PREVERIŤ")))))</f>
        <v/>
      </c>
      <c r="V308" s="14">
        <f>IF(OR(A308&lt;&gt;"",B308&lt;&gt;"",C308&lt;&gt;"",D308&lt;&gt;"",E308&lt;&gt;"",F308&lt;&gt;"",G308&lt;&gt;"",H308&lt;&gt;"",I308&lt;&gt;"",J308&lt;&gt;"",K308&lt;&gt;"",L308&lt;&gt;"",N308&lt;&gt;"",O308&lt;&gt;""),1,0)</f>
        <v/>
      </c>
      <c r="W308" s="14">
        <f>IF(OR(V308=0,B308=""),"",COUNTIFS($B$6:B308,B308&amp;""))</f>
        <v/>
      </c>
      <c r="X308" s="14">
        <f>IF(OR(V308=0,B308=""),"",IF(W308=1,0,SUMIFS($Y$5:Y307,$B$5:B307,B308&amp;"",$W$5:W307,W308-1)))</f>
        <v/>
      </c>
      <c r="Y308" s="14">
        <f>IF(V308=0,"",ROW($A308))</f>
        <v/>
      </c>
    </row>
    <row r="309">
      <c r="A309" s="10" t="n"/>
      <c r="B309" s="10" t="n"/>
      <c r="C309" s="10" t="n"/>
      <c r="D309" s="12" t="n"/>
      <c r="E309" s="18" t="n"/>
      <c r="F309" s="12" t="n"/>
      <c r="G309" s="18" t="n"/>
      <c r="H309" s="10" t="n"/>
      <c r="I309" s="10" t="n"/>
      <c r="J309" s="10" t="n"/>
      <c r="K309" s="13" t="n"/>
      <c r="L309" s="13" t="n"/>
      <c r="M309" s="19">
        <f>IF(OR(K309="",L309=""),"",IF(AND(ISNUMBER(K309),ISNUMBER(L309)),L309-K309,"CHYBA"))</f>
        <v/>
      </c>
      <c r="N309" s="10" t="n"/>
      <c r="O309" s="10" t="n"/>
      <c r="P309" s="14">
        <f>IF(M309="","",IF(ISNUMBER(M309),IF(M309&lt;=0,"CHYBA",""),"CHYBA"))</f>
        <v/>
      </c>
      <c r="Q309" s="14">
        <f>IF(OR(V309=0,B309="",K309=""),"",IFERROR(IF(X309=0,IF(AND(COUNTIFS('Vozidlá'!$A$6:$A$6,B309&amp;"",'Vozidlá'!$L$6:$L$6,"&lt;&gt;")=1,ROUND(K309,1)=ROUND(INDEX('Vozidlá'!$L$6:$L$6,MATCH(B309,'Vozidlá'!$A$6:$A$6,0)),1)),"","CHYBA"),IF(AND(INDEX($L$1:$L$1505,X309)&lt;&gt;"",ROUND(K309,1)=ROUND(INDEX($L$1:$L$1505,X309),1)),"","CHYBA")),"CHYBA"))</f>
        <v/>
      </c>
      <c r="R309" s="14">
        <f>IF(V309=0,"",IF(OR(NOT(ISNUMBER(A309)),B309="",C309="",NOT(ISNUMBER(D309)),NOT(ISNUMBER(E309)),NOT(ISNUMBER(F309)),NOT(ISNUMBER(G309)),I309="",J309="",NOT(ISNUMBER(K309)),NOT(ISNUMBER(L309)),AND(N309&lt;&gt;"Podnikateľská",N309&lt;&gt;"Súkromná"),AND(N309="Podnikateľská",H309=""),COUNTIFS('Vodiči'!$C$6:$C$8,C309&amp;"")&lt;&gt;1,COUNTIFS('Vozidlá'!$A$6:$A$6,B309&amp;"",'Vozidlá'!$B$6:$B$6,"&lt;&gt;")&lt;&gt;1,COUNTIFS('Vozidlá'!$A$6:$A$6,B309&amp;"",'Vozidlá'!$C$6:$C$6,"&lt;&gt;")&lt;&gt;1,COUNTIFS('Vozidlá'!$A$6:$A$6,B309&amp;"",'Vozidlá'!$D$6:$D$6,"&lt;&gt;")&lt;&gt;1,COUNTIFS('Vozidlá'!$A$6:$A$6,B309&amp;"",'Vozidlá'!$E$6:$E$6,"&lt;&gt;")&lt;&gt;1,COUNTIFS('Vozidlá'!$A$6:$A$6,B309&amp;"",'Vozidlá'!$K$6:$K$6,"&lt;&gt;")&lt;&gt;1,COUNTIFS('Vozidlá'!$A$6:$A$6,B309&amp;"",'Vozidlá'!$L$6:$L$6,"&lt;&gt;")&lt;&gt;1),"CHYBA",""))</f>
        <v/>
      </c>
      <c r="S309" s="14">
        <f>IF(V309=0,"",IF(N309="Podnikateľská",IF(H309="","",IF(OR(LEN(TRIM(SUBSTITUTE(SUBSTITUTE(H309,".",""),",","")))&lt;12,ISNUMBER(MATCH(TRIM(SUBSTITUTE(SUBSTITUTE(H309,".",""),",","")),'Zoznamy'!$G$2:$G$41,0))),"PREVERIŤ","")),IF(AND(N309="Súkromná",IFERROR(INDEX('Vozidlá'!$O$6:$O$6,MATCH(B309,'Vozidlá'!$A$6:$A$6,0))="áno",FALSE)),"PREVERIŤ","")))</f>
        <v/>
      </c>
      <c r="T309" s="14">
        <f>IF(OR(D309="",E309="",F309="",G309=""),"",IFERROR(IF(OR(F309+G309&lt;D309+E309,D309&lt;DATE(2027,1,1),D309&gt;=DATE(2028,1,1)),"CHYBA",""),"CHYBA"))</f>
        <v/>
      </c>
      <c r="U309" s="14">
        <f>IF(OR(V309=0,A309=""),"",IF(COUNTIFS($A$6:$A$1505,A309&amp;"",$B$6:$B$1505,B309&amp;"")&gt;1,"CHYBA",IF(X309="","",IF(X309=0,"",IFERROR(IF(INDEX($A$1:$A$1505,X309)="","",IF(A309=INDEX($A$1:$A$1505,X309)+1,"","PREVERIŤ")),"PREVERIŤ")))))</f>
        <v/>
      </c>
      <c r="V309" s="14">
        <f>IF(OR(A309&lt;&gt;"",B309&lt;&gt;"",C309&lt;&gt;"",D309&lt;&gt;"",E309&lt;&gt;"",F309&lt;&gt;"",G309&lt;&gt;"",H309&lt;&gt;"",I309&lt;&gt;"",J309&lt;&gt;"",K309&lt;&gt;"",L309&lt;&gt;"",N309&lt;&gt;"",O309&lt;&gt;""),1,0)</f>
        <v/>
      </c>
      <c r="W309" s="14">
        <f>IF(OR(V309=0,B309=""),"",COUNTIFS($B$6:B309,B309&amp;""))</f>
        <v/>
      </c>
      <c r="X309" s="14">
        <f>IF(OR(V309=0,B309=""),"",IF(W309=1,0,SUMIFS($Y$5:Y308,$B$5:B308,B309&amp;"",$W$5:W308,W309-1)))</f>
        <v/>
      </c>
      <c r="Y309" s="14">
        <f>IF(V309=0,"",ROW($A309))</f>
        <v/>
      </c>
    </row>
    <row r="310">
      <c r="A310" s="10" t="n"/>
      <c r="B310" s="10" t="n"/>
      <c r="C310" s="10" t="n"/>
      <c r="D310" s="12" t="n"/>
      <c r="E310" s="18" t="n"/>
      <c r="F310" s="12" t="n"/>
      <c r="G310" s="18" t="n"/>
      <c r="H310" s="10" t="n"/>
      <c r="I310" s="10" t="n"/>
      <c r="J310" s="10" t="n"/>
      <c r="K310" s="13" t="n"/>
      <c r="L310" s="13" t="n"/>
      <c r="M310" s="19">
        <f>IF(OR(K310="",L310=""),"",IF(AND(ISNUMBER(K310),ISNUMBER(L310)),L310-K310,"CHYBA"))</f>
        <v/>
      </c>
      <c r="N310" s="10" t="n"/>
      <c r="O310" s="10" t="n"/>
      <c r="P310" s="14">
        <f>IF(M310="","",IF(ISNUMBER(M310),IF(M310&lt;=0,"CHYBA",""),"CHYBA"))</f>
        <v/>
      </c>
      <c r="Q310" s="14">
        <f>IF(OR(V310=0,B310="",K310=""),"",IFERROR(IF(X310=0,IF(AND(COUNTIFS('Vozidlá'!$A$6:$A$6,B310&amp;"",'Vozidlá'!$L$6:$L$6,"&lt;&gt;")=1,ROUND(K310,1)=ROUND(INDEX('Vozidlá'!$L$6:$L$6,MATCH(B310,'Vozidlá'!$A$6:$A$6,0)),1)),"","CHYBA"),IF(AND(INDEX($L$1:$L$1505,X310)&lt;&gt;"",ROUND(K310,1)=ROUND(INDEX($L$1:$L$1505,X310),1)),"","CHYBA")),"CHYBA"))</f>
        <v/>
      </c>
      <c r="R310" s="14">
        <f>IF(V310=0,"",IF(OR(NOT(ISNUMBER(A310)),B310="",C310="",NOT(ISNUMBER(D310)),NOT(ISNUMBER(E310)),NOT(ISNUMBER(F310)),NOT(ISNUMBER(G310)),I310="",J310="",NOT(ISNUMBER(K310)),NOT(ISNUMBER(L310)),AND(N310&lt;&gt;"Podnikateľská",N310&lt;&gt;"Súkromná"),AND(N310="Podnikateľská",H310=""),COUNTIFS('Vodiči'!$C$6:$C$8,C310&amp;"")&lt;&gt;1,COUNTIFS('Vozidlá'!$A$6:$A$6,B310&amp;"",'Vozidlá'!$B$6:$B$6,"&lt;&gt;")&lt;&gt;1,COUNTIFS('Vozidlá'!$A$6:$A$6,B310&amp;"",'Vozidlá'!$C$6:$C$6,"&lt;&gt;")&lt;&gt;1,COUNTIFS('Vozidlá'!$A$6:$A$6,B310&amp;"",'Vozidlá'!$D$6:$D$6,"&lt;&gt;")&lt;&gt;1,COUNTIFS('Vozidlá'!$A$6:$A$6,B310&amp;"",'Vozidlá'!$E$6:$E$6,"&lt;&gt;")&lt;&gt;1,COUNTIFS('Vozidlá'!$A$6:$A$6,B310&amp;"",'Vozidlá'!$K$6:$K$6,"&lt;&gt;")&lt;&gt;1,COUNTIFS('Vozidlá'!$A$6:$A$6,B310&amp;"",'Vozidlá'!$L$6:$L$6,"&lt;&gt;")&lt;&gt;1),"CHYBA",""))</f>
        <v/>
      </c>
      <c r="S310" s="14">
        <f>IF(V310=0,"",IF(N310="Podnikateľská",IF(H310="","",IF(OR(LEN(TRIM(SUBSTITUTE(SUBSTITUTE(H310,".",""),",","")))&lt;12,ISNUMBER(MATCH(TRIM(SUBSTITUTE(SUBSTITUTE(H310,".",""),",","")),'Zoznamy'!$G$2:$G$41,0))),"PREVERIŤ","")),IF(AND(N310="Súkromná",IFERROR(INDEX('Vozidlá'!$O$6:$O$6,MATCH(B310,'Vozidlá'!$A$6:$A$6,0))="áno",FALSE)),"PREVERIŤ","")))</f>
        <v/>
      </c>
      <c r="T310" s="14">
        <f>IF(OR(D310="",E310="",F310="",G310=""),"",IFERROR(IF(OR(F310+G310&lt;D310+E310,D310&lt;DATE(2027,1,1),D310&gt;=DATE(2028,1,1)),"CHYBA",""),"CHYBA"))</f>
        <v/>
      </c>
      <c r="U310" s="14">
        <f>IF(OR(V310=0,A310=""),"",IF(COUNTIFS($A$6:$A$1505,A310&amp;"",$B$6:$B$1505,B310&amp;"")&gt;1,"CHYBA",IF(X310="","",IF(X310=0,"",IFERROR(IF(INDEX($A$1:$A$1505,X310)="","",IF(A310=INDEX($A$1:$A$1505,X310)+1,"","PREVERIŤ")),"PREVERIŤ")))))</f>
        <v/>
      </c>
      <c r="V310" s="14">
        <f>IF(OR(A310&lt;&gt;"",B310&lt;&gt;"",C310&lt;&gt;"",D310&lt;&gt;"",E310&lt;&gt;"",F310&lt;&gt;"",G310&lt;&gt;"",H310&lt;&gt;"",I310&lt;&gt;"",J310&lt;&gt;"",K310&lt;&gt;"",L310&lt;&gt;"",N310&lt;&gt;"",O310&lt;&gt;""),1,0)</f>
        <v/>
      </c>
      <c r="W310" s="14">
        <f>IF(OR(V310=0,B310=""),"",COUNTIFS($B$6:B310,B310&amp;""))</f>
        <v/>
      </c>
      <c r="X310" s="14">
        <f>IF(OR(V310=0,B310=""),"",IF(W310=1,0,SUMIFS($Y$5:Y309,$B$5:B309,B310&amp;"",$W$5:W309,W310-1)))</f>
        <v/>
      </c>
      <c r="Y310" s="14">
        <f>IF(V310=0,"",ROW($A310))</f>
        <v/>
      </c>
    </row>
    <row r="311">
      <c r="A311" s="10" t="n"/>
      <c r="B311" s="10" t="n"/>
      <c r="C311" s="10" t="n"/>
      <c r="D311" s="12" t="n"/>
      <c r="E311" s="18" t="n"/>
      <c r="F311" s="12" t="n"/>
      <c r="G311" s="18" t="n"/>
      <c r="H311" s="10" t="n"/>
      <c r="I311" s="10" t="n"/>
      <c r="J311" s="10" t="n"/>
      <c r="K311" s="13" t="n"/>
      <c r="L311" s="13" t="n"/>
      <c r="M311" s="19">
        <f>IF(OR(K311="",L311=""),"",IF(AND(ISNUMBER(K311),ISNUMBER(L311)),L311-K311,"CHYBA"))</f>
        <v/>
      </c>
      <c r="N311" s="10" t="n"/>
      <c r="O311" s="10" t="n"/>
      <c r="P311" s="14">
        <f>IF(M311="","",IF(ISNUMBER(M311),IF(M311&lt;=0,"CHYBA",""),"CHYBA"))</f>
        <v/>
      </c>
      <c r="Q311" s="14">
        <f>IF(OR(V311=0,B311="",K311=""),"",IFERROR(IF(X311=0,IF(AND(COUNTIFS('Vozidlá'!$A$6:$A$6,B311&amp;"",'Vozidlá'!$L$6:$L$6,"&lt;&gt;")=1,ROUND(K311,1)=ROUND(INDEX('Vozidlá'!$L$6:$L$6,MATCH(B311,'Vozidlá'!$A$6:$A$6,0)),1)),"","CHYBA"),IF(AND(INDEX($L$1:$L$1505,X311)&lt;&gt;"",ROUND(K311,1)=ROUND(INDEX($L$1:$L$1505,X311),1)),"","CHYBA")),"CHYBA"))</f>
        <v/>
      </c>
      <c r="R311" s="14">
        <f>IF(V311=0,"",IF(OR(NOT(ISNUMBER(A311)),B311="",C311="",NOT(ISNUMBER(D311)),NOT(ISNUMBER(E311)),NOT(ISNUMBER(F311)),NOT(ISNUMBER(G311)),I311="",J311="",NOT(ISNUMBER(K311)),NOT(ISNUMBER(L311)),AND(N311&lt;&gt;"Podnikateľská",N311&lt;&gt;"Súkromná"),AND(N311="Podnikateľská",H311=""),COUNTIFS('Vodiči'!$C$6:$C$8,C311&amp;"")&lt;&gt;1,COUNTIFS('Vozidlá'!$A$6:$A$6,B311&amp;"",'Vozidlá'!$B$6:$B$6,"&lt;&gt;")&lt;&gt;1,COUNTIFS('Vozidlá'!$A$6:$A$6,B311&amp;"",'Vozidlá'!$C$6:$C$6,"&lt;&gt;")&lt;&gt;1,COUNTIFS('Vozidlá'!$A$6:$A$6,B311&amp;"",'Vozidlá'!$D$6:$D$6,"&lt;&gt;")&lt;&gt;1,COUNTIFS('Vozidlá'!$A$6:$A$6,B311&amp;"",'Vozidlá'!$E$6:$E$6,"&lt;&gt;")&lt;&gt;1,COUNTIFS('Vozidlá'!$A$6:$A$6,B311&amp;"",'Vozidlá'!$K$6:$K$6,"&lt;&gt;")&lt;&gt;1,COUNTIFS('Vozidlá'!$A$6:$A$6,B311&amp;"",'Vozidlá'!$L$6:$L$6,"&lt;&gt;")&lt;&gt;1),"CHYBA",""))</f>
        <v/>
      </c>
      <c r="S311" s="14">
        <f>IF(V311=0,"",IF(N311="Podnikateľská",IF(H311="","",IF(OR(LEN(TRIM(SUBSTITUTE(SUBSTITUTE(H311,".",""),",","")))&lt;12,ISNUMBER(MATCH(TRIM(SUBSTITUTE(SUBSTITUTE(H311,".",""),",","")),'Zoznamy'!$G$2:$G$41,0))),"PREVERIŤ","")),IF(AND(N311="Súkromná",IFERROR(INDEX('Vozidlá'!$O$6:$O$6,MATCH(B311,'Vozidlá'!$A$6:$A$6,0))="áno",FALSE)),"PREVERIŤ","")))</f>
        <v/>
      </c>
      <c r="T311" s="14">
        <f>IF(OR(D311="",E311="",F311="",G311=""),"",IFERROR(IF(OR(F311+G311&lt;D311+E311,D311&lt;DATE(2027,1,1),D311&gt;=DATE(2028,1,1)),"CHYBA",""),"CHYBA"))</f>
        <v/>
      </c>
      <c r="U311" s="14">
        <f>IF(OR(V311=0,A311=""),"",IF(COUNTIFS($A$6:$A$1505,A311&amp;"",$B$6:$B$1505,B311&amp;"")&gt;1,"CHYBA",IF(X311="","",IF(X311=0,"",IFERROR(IF(INDEX($A$1:$A$1505,X311)="","",IF(A311=INDEX($A$1:$A$1505,X311)+1,"","PREVERIŤ")),"PREVERIŤ")))))</f>
        <v/>
      </c>
      <c r="V311" s="14">
        <f>IF(OR(A311&lt;&gt;"",B311&lt;&gt;"",C311&lt;&gt;"",D311&lt;&gt;"",E311&lt;&gt;"",F311&lt;&gt;"",G311&lt;&gt;"",H311&lt;&gt;"",I311&lt;&gt;"",J311&lt;&gt;"",K311&lt;&gt;"",L311&lt;&gt;"",N311&lt;&gt;"",O311&lt;&gt;""),1,0)</f>
        <v/>
      </c>
      <c r="W311" s="14">
        <f>IF(OR(V311=0,B311=""),"",COUNTIFS($B$6:B311,B311&amp;""))</f>
        <v/>
      </c>
      <c r="X311" s="14">
        <f>IF(OR(V311=0,B311=""),"",IF(W311=1,0,SUMIFS($Y$5:Y310,$B$5:B310,B311&amp;"",$W$5:W310,W311-1)))</f>
        <v/>
      </c>
      <c r="Y311" s="14">
        <f>IF(V311=0,"",ROW($A311))</f>
        <v/>
      </c>
    </row>
    <row r="312">
      <c r="A312" s="10" t="n"/>
      <c r="B312" s="10" t="n"/>
      <c r="C312" s="10" t="n"/>
      <c r="D312" s="12" t="n"/>
      <c r="E312" s="18" t="n"/>
      <c r="F312" s="12" t="n"/>
      <c r="G312" s="18" t="n"/>
      <c r="H312" s="10" t="n"/>
      <c r="I312" s="10" t="n"/>
      <c r="J312" s="10" t="n"/>
      <c r="K312" s="13" t="n"/>
      <c r="L312" s="13" t="n"/>
      <c r="M312" s="19">
        <f>IF(OR(K312="",L312=""),"",IF(AND(ISNUMBER(K312),ISNUMBER(L312)),L312-K312,"CHYBA"))</f>
        <v/>
      </c>
      <c r="N312" s="10" t="n"/>
      <c r="O312" s="10" t="n"/>
      <c r="P312" s="14">
        <f>IF(M312="","",IF(ISNUMBER(M312),IF(M312&lt;=0,"CHYBA",""),"CHYBA"))</f>
        <v/>
      </c>
      <c r="Q312" s="14">
        <f>IF(OR(V312=0,B312="",K312=""),"",IFERROR(IF(X312=0,IF(AND(COUNTIFS('Vozidlá'!$A$6:$A$6,B312&amp;"",'Vozidlá'!$L$6:$L$6,"&lt;&gt;")=1,ROUND(K312,1)=ROUND(INDEX('Vozidlá'!$L$6:$L$6,MATCH(B312,'Vozidlá'!$A$6:$A$6,0)),1)),"","CHYBA"),IF(AND(INDEX($L$1:$L$1505,X312)&lt;&gt;"",ROUND(K312,1)=ROUND(INDEX($L$1:$L$1505,X312),1)),"","CHYBA")),"CHYBA"))</f>
        <v/>
      </c>
      <c r="R312" s="14">
        <f>IF(V312=0,"",IF(OR(NOT(ISNUMBER(A312)),B312="",C312="",NOT(ISNUMBER(D312)),NOT(ISNUMBER(E312)),NOT(ISNUMBER(F312)),NOT(ISNUMBER(G312)),I312="",J312="",NOT(ISNUMBER(K312)),NOT(ISNUMBER(L312)),AND(N312&lt;&gt;"Podnikateľská",N312&lt;&gt;"Súkromná"),AND(N312="Podnikateľská",H312=""),COUNTIFS('Vodiči'!$C$6:$C$8,C312&amp;"")&lt;&gt;1,COUNTIFS('Vozidlá'!$A$6:$A$6,B312&amp;"",'Vozidlá'!$B$6:$B$6,"&lt;&gt;")&lt;&gt;1,COUNTIFS('Vozidlá'!$A$6:$A$6,B312&amp;"",'Vozidlá'!$C$6:$C$6,"&lt;&gt;")&lt;&gt;1,COUNTIFS('Vozidlá'!$A$6:$A$6,B312&amp;"",'Vozidlá'!$D$6:$D$6,"&lt;&gt;")&lt;&gt;1,COUNTIFS('Vozidlá'!$A$6:$A$6,B312&amp;"",'Vozidlá'!$E$6:$E$6,"&lt;&gt;")&lt;&gt;1,COUNTIFS('Vozidlá'!$A$6:$A$6,B312&amp;"",'Vozidlá'!$K$6:$K$6,"&lt;&gt;")&lt;&gt;1,COUNTIFS('Vozidlá'!$A$6:$A$6,B312&amp;"",'Vozidlá'!$L$6:$L$6,"&lt;&gt;")&lt;&gt;1),"CHYBA",""))</f>
        <v/>
      </c>
      <c r="S312" s="14">
        <f>IF(V312=0,"",IF(N312="Podnikateľská",IF(H312="","",IF(OR(LEN(TRIM(SUBSTITUTE(SUBSTITUTE(H312,".",""),",","")))&lt;12,ISNUMBER(MATCH(TRIM(SUBSTITUTE(SUBSTITUTE(H312,".",""),",","")),'Zoznamy'!$G$2:$G$41,0))),"PREVERIŤ","")),IF(AND(N312="Súkromná",IFERROR(INDEX('Vozidlá'!$O$6:$O$6,MATCH(B312,'Vozidlá'!$A$6:$A$6,0))="áno",FALSE)),"PREVERIŤ","")))</f>
        <v/>
      </c>
      <c r="T312" s="14">
        <f>IF(OR(D312="",E312="",F312="",G312=""),"",IFERROR(IF(OR(F312+G312&lt;D312+E312,D312&lt;DATE(2027,1,1),D312&gt;=DATE(2028,1,1)),"CHYBA",""),"CHYBA"))</f>
        <v/>
      </c>
      <c r="U312" s="14">
        <f>IF(OR(V312=0,A312=""),"",IF(COUNTIFS($A$6:$A$1505,A312&amp;"",$B$6:$B$1505,B312&amp;"")&gt;1,"CHYBA",IF(X312="","",IF(X312=0,"",IFERROR(IF(INDEX($A$1:$A$1505,X312)="","",IF(A312=INDEX($A$1:$A$1505,X312)+1,"","PREVERIŤ")),"PREVERIŤ")))))</f>
        <v/>
      </c>
      <c r="V312" s="14">
        <f>IF(OR(A312&lt;&gt;"",B312&lt;&gt;"",C312&lt;&gt;"",D312&lt;&gt;"",E312&lt;&gt;"",F312&lt;&gt;"",G312&lt;&gt;"",H312&lt;&gt;"",I312&lt;&gt;"",J312&lt;&gt;"",K312&lt;&gt;"",L312&lt;&gt;"",N312&lt;&gt;"",O312&lt;&gt;""),1,0)</f>
        <v/>
      </c>
      <c r="W312" s="14">
        <f>IF(OR(V312=0,B312=""),"",COUNTIFS($B$6:B312,B312&amp;""))</f>
        <v/>
      </c>
      <c r="X312" s="14">
        <f>IF(OR(V312=0,B312=""),"",IF(W312=1,0,SUMIFS($Y$5:Y311,$B$5:B311,B312&amp;"",$W$5:W311,W312-1)))</f>
        <v/>
      </c>
      <c r="Y312" s="14">
        <f>IF(V312=0,"",ROW($A312))</f>
        <v/>
      </c>
    </row>
    <row r="313">
      <c r="A313" s="10" t="n"/>
      <c r="B313" s="10" t="n"/>
      <c r="C313" s="10" t="n"/>
      <c r="D313" s="12" t="n"/>
      <c r="E313" s="18" t="n"/>
      <c r="F313" s="12" t="n"/>
      <c r="G313" s="18" t="n"/>
      <c r="H313" s="10" t="n"/>
      <c r="I313" s="10" t="n"/>
      <c r="J313" s="10" t="n"/>
      <c r="K313" s="13" t="n"/>
      <c r="L313" s="13" t="n"/>
      <c r="M313" s="19">
        <f>IF(OR(K313="",L313=""),"",IF(AND(ISNUMBER(K313),ISNUMBER(L313)),L313-K313,"CHYBA"))</f>
        <v/>
      </c>
      <c r="N313" s="10" t="n"/>
      <c r="O313" s="10" t="n"/>
      <c r="P313" s="14">
        <f>IF(M313="","",IF(ISNUMBER(M313),IF(M313&lt;=0,"CHYBA",""),"CHYBA"))</f>
        <v/>
      </c>
      <c r="Q313" s="14">
        <f>IF(OR(V313=0,B313="",K313=""),"",IFERROR(IF(X313=0,IF(AND(COUNTIFS('Vozidlá'!$A$6:$A$6,B313&amp;"",'Vozidlá'!$L$6:$L$6,"&lt;&gt;")=1,ROUND(K313,1)=ROUND(INDEX('Vozidlá'!$L$6:$L$6,MATCH(B313,'Vozidlá'!$A$6:$A$6,0)),1)),"","CHYBA"),IF(AND(INDEX($L$1:$L$1505,X313)&lt;&gt;"",ROUND(K313,1)=ROUND(INDEX($L$1:$L$1505,X313),1)),"","CHYBA")),"CHYBA"))</f>
        <v/>
      </c>
      <c r="R313" s="14">
        <f>IF(V313=0,"",IF(OR(NOT(ISNUMBER(A313)),B313="",C313="",NOT(ISNUMBER(D313)),NOT(ISNUMBER(E313)),NOT(ISNUMBER(F313)),NOT(ISNUMBER(G313)),I313="",J313="",NOT(ISNUMBER(K313)),NOT(ISNUMBER(L313)),AND(N313&lt;&gt;"Podnikateľská",N313&lt;&gt;"Súkromná"),AND(N313="Podnikateľská",H313=""),COUNTIFS('Vodiči'!$C$6:$C$8,C313&amp;"")&lt;&gt;1,COUNTIFS('Vozidlá'!$A$6:$A$6,B313&amp;"",'Vozidlá'!$B$6:$B$6,"&lt;&gt;")&lt;&gt;1,COUNTIFS('Vozidlá'!$A$6:$A$6,B313&amp;"",'Vozidlá'!$C$6:$C$6,"&lt;&gt;")&lt;&gt;1,COUNTIFS('Vozidlá'!$A$6:$A$6,B313&amp;"",'Vozidlá'!$D$6:$D$6,"&lt;&gt;")&lt;&gt;1,COUNTIFS('Vozidlá'!$A$6:$A$6,B313&amp;"",'Vozidlá'!$E$6:$E$6,"&lt;&gt;")&lt;&gt;1,COUNTIFS('Vozidlá'!$A$6:$A$6,B313&amp;"",'Vozidlá'!$K$6:$K$6,"&lt;&gt;")&lt;&gt;1,COUNTIFS('Vozidlá'!$A$6:$A$6,B313&amp;"",'Vozidlá'!$L$6:$L$6,"&lt;&gt;")&lt;&gt;1),"CHYBA",""))</f>
        <v/>
      </c>
      <c r="S313" s="14">
        <f>IF(V313=0,"",IF(N313="Podnikateľská",IF(H313="","",IF(OR(LEN(TRIM(SUBSTITUTE(SUBSTITUTE(H313,".",""),",","")))&lt;12,ISNUMBER(MATCH(TRIM(SUBSTITUTE(SUBSTITUTE(H313,".",""),",","")),'Zoznamy'!$G$2:$G$41,0))),"PREVERIŤ","")),IF(AND(N313="Súkromná",IFERROR(INDEX('Vozidlá'!$O$6:$O$6,MATCH(B313,'Vozidlá'!$A$6:$A$6,0))="áno",FALSE)),"PREVERIŤ","")))</f>
        <v/>
      </c>
      <c r="T313" s="14">
        <f>IF(OR(D313="",E313="",F313="",G313=""),"",IFERROR(IF(OR(F313+G313&lt;D313+E313,D313&lt;DATE(2027,1,1),D313&gt;=DATE(2028,1,1)),"CHYBA",""),"CHYBA"))</f>
        <v/>
      </c>
      <c r="U313" s="14">
        <f>IF(OR(V313=0,A313=""),"",IF(COUNTIFS($A$6:$A$1505,A313&amp;"",$B$6:$B$1505,B313&amp;"")&gt;1,"CHYBA",IF(X313="","",IF(X313=0,"",IFERROR(IF(INDEX($A$1:$A$1505,X313)="","",IF(A313=INDEX($A$1:$A$1505,X313)+1,"","PREVERIŤ")),"PREVERIŤ")))))</f>
        <v/>
      </c>
      <c r="V313" s="14">
        <f>IF(OR(A313&lt;&gt;"",B313&lt;&gt;"",C313&lt;&gt;"",D313&lt;&gt;"",E313&lt;&gt;"",F313&lt;&gt;"",G313&lt;&gt;"",H313&lt;&gt;"",I313&lt;&gt;"",J313&lt;&gt;"",K313&lt;&gt;"",L313&lt;&gt;"",N313&lt;&gt;"",O313&lt;&gt;""),1,0)</f>
        <v/>
      </c>
      <c r="W313" s="14">
        <f>IF(OR(V313=0,B313=""),"",COUNTIFS($B$6:B313,B313&amp;""))</f>
        <v/>
      </c>
      <c r="X313" s="14">
        <f>IF(OR(V313=0,B313=""),"",IF(W313=1,0,SUMIFS($Y$5:Y312,$B$5:B312,B313&amp;"",$W$5:W312,W313-1)))</f>
        <v/>
      </c>
      <c r="Y313" s="14">
        <f>IF(V313=0,"",ROW($A313))</f>
        <v/>
      </c>
    </row>
    <row r="314">
      <c r="A314" s="10" t="n"/>
      <c r="B314" s="10" t="n"/>
      <c r="C314" s="10" t="n"/>
      <c r="D314" s="12" t="n"/>
      <c r="E314" s="18" t="n"/>
      <c r="F314" s="12" t="n"/>
      <c r="G314" s="18" t="n"/>
      <c r="H314" s="10" t="n"/>
      <c r="I314" s="10" t="n"/>
      <c r="J314" s="10" t="n"/>
      <c r="K314" s="13" t="n"/>
      <c r="L314" s="13" t="n"/>
      <c r="M314" s="19">
        <f>IF(OR(K314="",L314=""),"",IF(AND(ISNUMBER(K314),ISNUMBER(L314)),L314-K314,"CHYBA"))</f>
        <v/>
      </c>
      <c r="N314" s="10" t="n"/>
      <c r="O314" s="10" t="n"/>
      <c r="P314" s="14">
        <f>IF(M314="","",IF(ISNUMBER(M314),IF(M314&lt;=0,"CHYBA",""),"CHYBA"))</f>
        <v/>
      </c>
      <c r="Q314" s="14">
        <f>IF(OR(V314=0,B314="",K314=""),"",IFERROR(IF(X314=0,IF(AND(COUNTIFS('Vozidlá'!$A$6:$A$6,B314&amp;"",'Vozidlá'!$L$6:$L$6,"&lt;&gt;")=1,ROUND(K314,1)=ROUND(INDEX('Vozidlá'!$L$6:$L$6,MATCH(B314,'Vozidlá'!$A$6:$A$6,0)),1)),"","CHYBA"),IF(AND(INDEX($L$1:$L$1505,X314)&lt;&gt;"",ROUND(K314,1)=ROUND(INDEX($L$1:$L$1505,X314),1)),"","CHYBA")),"CHYBA"))</f>
        <v/>
      </c>
      <c r="R314" s="14">
        <f>IF(V314=0,"",IF(OR(NOT(ISNUMBER(A314)),B314="",C314="",NOT(ISNUMBER(D314)),NOT(ISNUMBER(E314)),NOT(ISNUMBER(F314)),NOT(ISNUMBER(G314)),I314="",J314="",NOT(ISNUMBER(K314)),NOT(ISNUMBER(L314)),AND(N314&lt;&gt;"Podnikateľská",N314&lt;&gt;"Súkromná"),AND(N314="Podnikateľská",H314=""),COUNTIFS('Vodiči'!$C$6:$C$8,C314&amp;"")&lt;&gt;1,COUNTIFS('Vozidlá'!$A$6:$A$6,B314&amp;"",'Vozidlá'!$B$6:$B$6,"&lt;&gt;")&lt;&gt;1,COUNTIFS('Vozidlá'!$A$6:$A$6,B314&amp;"",'Vozidlá'!$C$6:$C$6,"&lt;&gt;")&lt;&gt;1,COUNTIFS('Vozidlá'!$A$6:$A$6,B314&amp;"",'Vozidlá'!$D$6:$D$6,"&lt;&gt;")&lt;&gt;1,COUNTIFS('Vozidlá'!$A$6:$A$6,B314&amp;"",'Vozidlá'!$E$6:$E$6,"&lt;&gt;")&lt;&gt;1,COUNTIFS('Vozidlá'!$A$6:$A$6,B314&amp;"",'Vozidlá'!$K$6:$K$6,"&lt;&gt;")&lt;&gt;1,COUNTIFS('Vozidlá'!$A$6:$A$6,B314&amp;"",'Vozidlá'!$L$6:$L$6,"&lt;&gt;")&lt;&gt;1),"CHYBA",""))</f>
        <v/>
      </c>
      <c r="S314" s="14">
        <f>IF(V314=0,"",IF(N314="Podnikateľská",IF(H314="","",IF(OR(LEN(TRIM(SUBSTITUTE(SUBSTITUTE(H314,".",""),",","")))&lt;12,ISNUMBER(MATCH(TRIM(SUBSTITUTE(SUBSTITUTE(H314,".",""),",","")),'Zoznamy'!$G$2:$G$41,0))),"PREVERIŤ","")),IF(AND(N314="Súkromná",IFERROR(INDEX('Vozidlá'!$O$6:$O$6,MATCH(B314,'Vozidlá'!$A$6:$A$6,0))="áno",FALSE)),"PREVERIŤ","")))</f>
        <v/>
      </c>
      <c r="T314" s="14">
        <f>IF(OR(D314="",E314="",F314="",G314=""),"",IFERROR(IF(OR(F314+G314&lt;D314+E314,D314&lt;DATE(2027,1,1),D314&gt;=DATE(2028,1,1)),"CHYBA",""),"CHYBA"))</f>
        <v/>
      </c>
      <c r="U314" s="14">
        <f>IF(OR(V314=0,A314=""),"",IF(COUNTIFS($A$6:$A$1505,A314&amp;"",$B$6:$B$1505,B314&amp;"")&gt;1,"CHYBA",IF(X314="","",IF(X314=0,"",IFERROR(IF(INDEX($A$1:$A$1505,X314)="","",IF(A314=INDEX($A$1:$A$1505,X314)+1,"","PREVERIŤ")),"PREVERIŤ")))))</f>
        <v/>
      </c>
      <c r="V314" s="14">
        <f>IF(OR(A314&lt;&gt;"",B314&lt;&gt;"",C314&lt;&gt;"",D314&lt;&gt;"",E314&lt;&gt;"",F314&lt;&gt;"",G314&lt;&gt;"",H314&lt;&gt;"",I314&lt;&gt;"",J314&lt;&gt;"",K314&lt;&gt;"",L314&lt;&gt;"",N314&lt;&gt;"",O314&lt;&gt;""),1,0)</f>
        <v/>
      </c>
      <c r="W314" s="14">
        <f>IF(OR(V314=0,B314=""),"",COUNTIFS($B$6:B314,B314&amp;""))</f>
        <v/>
      </c>
      <c r="X314" s="14">
        <f>IF(OR(V314=0,B314=""),"",IF(W314=1,0,SUMIFS($Y$5:Y313,$B$5:B313,B314&amp;"",$W$5:W313,W314-1)))</f>
        <v/>
      </c>
      <c r="Y314" s="14">
        <f>IF(V314=0,"",ROW($A314))</f>
        <v/>
      </c>
    </row>
    <row r="315">
      <c r="A315" s="10" t="n"/>
      <c r="B315" s="10" t="n"/>
      <c r="C315" s="10" t="n"/>
      <c r="D315" s="12" t="n"/>
      <c r="E315" s="18" t="n"/>
      <c r="F315" s="12" t="n"/>
      <c r="G315" s="18" t="n"/>
      <c r="H315" s="10" t="n"/>
      <c r="I315" s="10" t="n"/>
      <c r="J315" s="10" t="n"/>
      <c r="K315" s="13" t="n"/>
      <c r="L315" s="13" t="n"/>
      <c r="M315" s="19">
        <f>IF(OR(K315="",L315=""),"",IF(AND(ISNUMBER(K315),ISNUMBER(L315)),L315-K315,"CHYBA"))</f>
        <v/>
      </c>
      <c r="N315" s="10" t="n"/>
      <c r="O315" s="10" t="n"/>
      <c r="P315" s="14">
        <f>IF(M315="","",IF(ISNUMBER(M315),IF(M315&lt;=0,"CHYBA",""),"CHYBA"))</f>
        <v/>
      </c>
      <c r="Q315" s="14">
        <f>IF(OR(V315=0,B315="",K315=""),"",IFERROR(IF(X315=0,IF(AND(COUNTIFS('Vozidlá'!$A$6:$A$6,B315&amp;"",'Vozidlá'!$L$6:$L$6,"&lt;&gt;")=1,ROUND(K315,1)=ROUND(INDEX('Vozidlá'!$L$6:$L$6,MATCH(B315,'Vozidlá'!$A$6:$A$6,0)),1)),"","CHYBA"),IF(AND(INDEX($L$1:$L$1505,X315)&lt;&gt;"",ROUND(K315,1)=ROUND(INDEX($L$1:$L$1505,X315),1)),"","CHYBA")),"CHYBA"))</f>
        <v/>
      </c>
      <c r="R315" s="14">
        <f>IF(V315=0,"",IF(OR(NOT(ISNUMBER(A315)),B315="",C315="",NOT(ISNUMBER(D315)),NOT(ISNUMBER(E315)),NOT(ISNUMBER(F315)),NOT(ISNUMBER(G315)),I315="",J315="",NOT(ISNUMBER(K315)),NOT(ISNUMBER(L315)),AND(N315&lt;&gt;"Podnikateľská",N315&lt;&gt;"Súkromná"),AND(N315="Podnikateľská",H315=""),COUNTIFS('Vodiči'!$C$6:$C$8,C315&amp;"")&lt;&gt;1,COUNTIFS('Vozidlá'!$A$6:$A$6,B315&amp;"",'Vozidlá'!$B$6:$B$6,"&lt;&gt;")&lt;&gt;1,COUNTIFS('Vozidlá'!$A$6:$A$6,B315&amp;"",'Vozidlá'!$C$6:$C$6,"&lt;&gt;")&lt;&gt;1,COUNTIFS('Vozidlá'!$A$6:$A$6,B315&amp;"",'Vozidlá'!$D$6:$D$6,"&lt;&gt;")&lt;&gt;1,COUNTIFS('Vozidlá'!$A$6:$A$6,B315&amp;"",'Vozidlá'!$E$6:$E$6,"&lt;&gt;")&lt;&gt;1,COUNTIFS('Vozidlá'!$A$6:$A$6,B315&amp;"",'Vozidlá'!$K$6:$K$6,"&lt;&gt;")&lt;&gt;1,COUNTIFS('Vozidlá'!$A$6:$A$6,B315&amp;"",'Vozidlá'!$L$6:$L$6,"&lt;&gt;")&lt;&gt;1),"CHYBA",""))</f>
        <v/>
      </c>
      <c r="S315" s="14">
        <f>IF(V315=0,"",IF(N315="Podnikateľská",IF(H315="","",IF(OR(LEN(TRIM(SUBSTITUTE(SUBSTITUTE(H315,".",""),",","")))&lt;12,ISNUMBER(MATCH(TRIM(SUBSTITUTE(SUBSTITUTE(H315,".",""),",","")),'Zoznamy'!$G$2:$G$41,0))),"PREVERIŤ","")),IF(AND(N315="Súkromná",IFERROR(INDEX('Vozidlá'!$O$6:$O$6,MATCH(B315,'Vozidlá'!$A$6:$A$6,0))="áno",FALSE)),"PREVERIŤ","")))</f>
        <v/>
      </c>
      <c r="T315" s="14">
        <f>IF(OR(D315="",E315="",F315="",G315=""),"",IFERROR(IF(OR(F315+G315&lt;D315+E315,D315&lt;DATE(2027,1,1),D315&gt;=DATE(2028,1,1)),"CHYBA",""),"CHYBA"))</f>
        <v/>
      </c>
      <c r="U315" s="14">
        <f>IF(OR(V315=0,A315=""),"",IF(COUNTIFS($A$6:$A$1505,A315&amp;"",$B$6:$B$1505,B315&amp;"")&gt;1,"CHYBA",IF(X315="","",IF(X315=0,"",IFERROR(IF(INDEX($A$1:$A$1505,X315)="","",IF(A315=INDEX($A$1:$A$1505,X315)+1,"","PREVERIŤ")),"PREVERIŤ")))))</f>
        <v/>
      </c>
      <c r="V315" s="14">
        <f>IF(OR(A315&lt;&gt;"",B315&lt;&gt;"",C315&lt;&gt;"",D315&lt;&gt;"",E315&lt;&gt;"",F315&lt;&gt;"",G315&lt;&gt;"",H315&lt;&gt;"",I315&lt;&gt;"",J315&lt;&gt;"",K315&lt;&gt;"",L315&lt;&gt;"",N315&lt;&gt;"",O315&lt;&gt;""),1,0)</f>
        <v/>
      </c>
      <c r="W315" s="14">
        <f>IF(OR(V315=0,B315=""),"",COUNTIFS($B$6:B315,B315&amp;""))</f>
        <v/>
      </c>
      <c r="X315" s="14">
        <f>IF(OR(V315=0,B315=""),"",IF(W315=1,0,SUMIFS($Y$5:Y314,$B$5:B314,B315&amp;"",$W$5:W314,W315-1)))</f>
        <v/>
      </c>
      <c r="Y315" s="14">
        <f>IF(V315=0,"",ROW($A315))</f>
        <v/>
      </c>
    </row>
    <row r="316">
      <c r="A316" s="10" t="n"/>
      <c r="B316" s="10" t="n"/>
      <c r="C316" s="10" t="n"/>
      <c r="D316" s="12" t="n"/>
      <c r="E316" s="18" t="n"/>
      <c r="F316" s="12" t="n"/>
      <c r="G316" s="18" t="n"/>
      <c r="H316" s="10" t="n"/>
      <c r="I316" s="10" t="n"/>
      <c r="J316" s="10" t="n"/>
      <c r="K316" s="13" t="n"/>
      <c r="L316" s="13" t="n"/>
      <c r="M316" s="19">
        <f>IF(OR(K316="",L316=""),"",IF(AND(ISNUMBER(K316),ISNUMBER(L316)),L316-K316,"CHYBA"))</f>
        <v/>
      </c>
      <c r="N316" s="10" t="n"/>
      <c r="O316" s="10" t="n"/>
      <c r="P316" s="14">
        <f>IF(M316="","",IF(ISNUMBER(M316),IF(M316&lt;=0,"CHYBA",""),"CHYBA"))</f>
        <v/>
      </c>
      <c r="Q316" s="14">
        <f>IF(OR(V316=0,B316="",K316=""),"",IFERROR(IF(X316=0,IF(AND(COUNTIFS('Vozidlá'!$A$6:$A$6,B316&amp;"",'Vozidlá'!$L$6:$L$6,"&lt;&gt;")=1,ROUND(K316,1)=ROUND(INDEX('Vozidlá'!$L$6:$L$6,MATCH(B316,'Vozidlá'!$A$6:$A$6,0)),1)),"","CHYBA"),IF(AND(INDEX($L$1:$L$1505,X316)&lt;&gt;"",ROUND(K316,1)=ROUND(INDEX($L$1:$L$1505,X316),1)),"","CHYBA")),"CHYBA"))</f>
        <v/>
      </c>
      <c r="R316" s="14">
        <f>IF(V316=0,"",IF(OR(NOT(ISNUMBER(A316)),B316="",C316="",NOT(ISNUMBER(D316)),NOT(ISNUMBER(E316)),NOT(ISNUMBER(F316)),NOT(ISNUMBER(G316)),I316="",J316="",NOT(ISNUMBER(K316)),NOT(ISNUMBER(L316)),AND(N316&lt;&gt;"Podnikateľská",N316&lt;&gt;"Súkromná"),AND(N316="Podnikateľská",H316=""),COUNTIFS('Vodiči'!$C$6:$C$8,C316&amp;"")&lt;&gt;1,COUNTIFS('Vozidlá'!$A$6:$A$6,B316&amp;"",'Vozidlá'!$B$6:$B$6,"&lt;&gt;")&lt;&gt;1,COUNTIFS('Vozidlá'!$A$6:$A$6,B316&amp;"",'Vozidlá'!$C$6:$C$6,"&lt;&gt;")&lt;&gt;1,COUNTIFS('Vozidlá'!$A$6:$A$6,B316&amp;"",'Vozidlá'!$D$6:$D$6,"&lt;&gt;")&lt;&gt;1,COUNTIFS('Vozidlá'!$A$6:$A$6,B316&amp;"",'Vozidlá'!$E$6:$E$6,"&lt;&gt;")&lt;&gt;1,COUNTIFS('Vozidlá'!$A$6:$A$6,B316&amp;"",'Vozidlá'!$K$6:$K$6,"&lt;&gt;")&lt;&gt;1,COUNTIFS('Vozidlá'!$A$6:$A$6,B316&amp;"",'Vozidlá'!$L$6:$L$6,"&lt;&gt;")&lt;&gt;1),"CHYBA",""))</f>
        <v/>
      </c>
      <c r="S316" s="14">
        <f>IF(V316=0,"",IF(N316="Podnikateľská",IF(H316="","",IF(OR(LEN(TRIM(SUBSTITUTE(SUBSTITUTE(H316,".",""),",","")))&lt;12,ISNUMBER(MATCH(TRIM(SUBSTITUTE(SUBSTITUTE(H316,".",""),",","")),'Zoznamy'!$G$2:$G$41,0))),"PREVERIŤ","")),IF(AND(N316="Súkromná",IFERROR(INDEX('Vozidlá'!$O$6:$O$6,MATCH(B316,'Vozidlá'!$A$6:$A$6,0))="áno",FALSE)),"PREVERIŤ","")))</f>
        <v/>
      </c>
      <c r="T316" s="14">
        <f>IF(OR(D316="",E316="",F316="",G316=""),"",IFERROR(IF(OR(F316+G316&lt;D316+E316,D316&lt;DATE(2027,1,1),D316&gt;=DATE(2028,1,1)),"CHYBA",""),"CHYBA"))</f>
        <v/>
      </c>
      <c r="U316" s="14">
        <f>IF(OR(V316=0,A316=""),"",IF(COUNTIFS($A$6:$A$1505,A316&amp;"",$B$6:$B$1505,B316&amp;"")&gt;1,"CHYBA",IF(X316="","",IF(X316=0,"",IFERROR(IF(INDEX($A$1:$A$1505,X316)="","",IF(A316=INDEX($A$1:$A$1505,X316)+1,"","PREVERIŤ")),"PREVERIŤ")))))</f>
        <v/>
      </c>
      <c r="V316" s="14">
        <f>IF(OR(A316&lt;&gt;"",B316&lt;&gt;"",C316&lt;&gt;"",D316&lt;&gt;"",E316&lt;&gt;"",F316&lt;&gt;"",G316&lt;&gt;"",H316&lt;&gt;"",I316&lt;&gt;"",J316&lt;&gt;"",K316&lt;&gt;"",L316&lt;&gt;"",N316&lt;&gt;"",O316&lt;&gt;""),1,0)</f>
        <v/>
      </c>
      <c r="W316" s="14">
        <f>IF(OR(V316=0,B316=""),"",COUNTIFS($B$6:B316,B316&amp;""))</f>
        <v/>
      </c>
      <c r="X316" s="14">
        <f>IF(OR(V316=0,B316=""),"",IF(W316=1,0,SUMIFS($Y$5:Y315,$B$5:B315,B316&amp;"",$W$5:W315,W316-1)))</f>
        <v/>
      </c>
      <c r="Y316" s="14">
        <f>IF(V316=0,"",ROW($A316))</f>
        <v/>
      </c>
    </row>
    <row r="317">
      <c r="A317" s="10" t="n"/>
      <c r="B317" s="10" t="n"/>
      <c r="C317" s="10" t="n"/>
      <c r="D317" s="12" t="n"/>
      <c r="E317" s="18" t="n"/>
      <c r="F317" s="12" t="n"/>
      <c r="G317" s="18" t="n"/>
      <c r="H317" s="10" t="n"/>
      <c r="I317" s="10" t="n"/>
      <c r="J317" s="10" t="n"/>
      <c r="K317" s="13" t="n"/>
      <c r="L317" s="13" t="n"/>
      <c r="M317" s="19">
        <f>IF(OR(K317="",L317=""),"",IF(AND(ISNUMBER(K317),ISNUMBER(L317)),L317-K317,"CHYBA"))</f>
        <v/>
      </c>
      <c r="N317" s="10" t="n"/>
      <c r="O317" s="10" t="n"/>
      <c r="P317" s="14">
        <f>IF(M317="","",IF(ISNUMBER(M317),IF(M317&lt;=0,"CHYBA",""),"CHYBA"))</f>
        <v/>
      </c>
      <c r="Q317" s="14">
        <f>IF(OR(V317=0,B317="",K317=""),"",IFERROR(IF(X317=0,IF(AND(COUNTIFS('Vozidlá'!$A$6:$A$6,B317&amp;"",'Vozidlá'!$L$6:$L$6,"&lt;&gt;")=1,ROUND(K317,1)=ROUND(INDEX('Vozidlá'!$L$6:$L$6,MATCH(B317,'Vozidlá'!$A$6:$A$6,0)),1)),"","CHYBA"),IF(AND(INDEX($L$1:$L$1505,X317)&lt;&gt;"",ROUND(K317,1)=ROUND(INDEX($L$1:$L$1505,X317),1)),"","CHYBA")),"CHYBA"))</f>
        <v/>
      </c>
      <c r="R317" s="14">
        <f>IF(V317=0,"",IF(OR(NOT(ISNUMBER(A317)),B317="",C317="",NOT(ISNUMBER(D317)),NOT(ISNUMBER(E317)),NOT(ISNUMBER(F317)),NOT(ISNUMBER(G317)),I317="",J317="",NOT(ISNUMBER(K317)),NOT(ISNUMBER(L317)),AND(N317&lt;&gt;"Podnikateľská",N317&lt;&gt;"Súkromná"),AND(N317="Podnikateľská",H317=""),COUNTIFS('Vodiči'!$C$6:$C$8,C317&amp;"")&lt;&gt;1,COUNTIFS('Vozidlá'!$A$6:$A$6,B317&amp;"",'Vozidlá'!$B$6:$B$6,"&lt;&gt;")&lt;&gt;1,COUNTIFS('Vozidlá'!$A$6:$A$6,B317&amp;"",'Vozidlá'!$C$6:$C$6,"&lt;&gt;")&lt;&gt;1,COUNTIFS('Vozidlá'!$A$6:$A$6,B317&amp;"",'Vozidlá'!$D$6:$D$6,"&lt;&gt;")&lt;&gt;1,COUNTIFS('Vozidlá'!$A$6:$A$6,B317&amp;"",'Vozidlá'!$E$6:$E$6,"&lt;&gt;")&lt;&gt;1,COUNTIFS('Vozidlá'!$A$6:$A$6,B317&amp;"",'Vozidlá'!$K$6:$K$6,"&lt;&gt;")&lt;&gt;1,COUNTIFS('Vozidlá'!$A$6:$A$6,B317&amp;"",'Vozidlá'!$L$6:$L$6,"&lt;&gt;")&lt;&gt;1),"CHYBA",""))</f>
        <v/>
      </c>
      <c r="S317" s="14">
        <f>IF(V317=0,"",IF(N317="Podnikateľská",IF(H317="","",IF(OR(LEN(TRIM(SUBSTITUTE(SUBSTITUTE(H317,".",""),",","")))&lt;12,ISNUMBER(MATCH(TRIM(SUBSTITUTE(SUBSTITUTE(H317,".",""),",","")),'Zoznamy'!$G$2:$G$41,0))),"PREVERIŤ","")),IF(AND(N317="Súkromná",IFERROR(INDEX('Vozidlá'!$O$6:$O$6,MATCH(B317,'Vozidlá'!$A$6:$A$6,0))="áno",FALSE)),"PREVERIŤ","")))</f>
        <v/>
      </c>
      <c r="T317" s="14">
        <f>IF(OR(D317="",E317="",F317="",G317=""),"",IFERROR(IF(OR(F317+G317&lt;D317+E317,D317&lt;DATE(2027,1,1),D317&gt;=DATE(2028,1,1)),"CHYBA",""),"CHYBA"))</f>
        <v/>
      </c>
      <c r="U317" s="14">
        <f>IF(OR(V317=0,A317=""),"",IF(COUNTIFS($A$6:$A$1505,A317&amp;"",$B$6:$B$1505,B317&amp;"")&gt;1,"CHYBA",IF(X317="","",IF(X317=0,"",IFERROR(IF(INDEX($A$1:$A$1505,X317)="","",IF(A317=INDEX($A$1:$A$1505,X317)+1,"","PREVERIŤ")),"PREVERIŤ")))))</f>
        <v/>
      </c>
      <c r="V317" s="14">
        <f>IF(OR(A317&lt;&gt;"",B317&lt;&gt;"",C317&lt;&gt;"",D317&lt;&gt;"",E317&lt;&gt;"",F317&lt;&gt;"",G317&lt;&gt;"",H317&lt;&gt;"",I317&lt;&gt;"",J317&lt;&gt;"",K317&lt;&gt;"",L317&lt;&gt;"",N317&lt;&gt;"",O317&lt;&gt;""),1,0)</f>
        <v/>
      </c>
      <c r="W317" s="14">
        <f>IF(OR(V317=0,B317=""),"",COUNTIFS($B$6:B317,B317&amp;""))</f>
        <v/>
      </c>
      <c r="X317" s="14">
        <f>IF(OR(V317=0,B317=""),"",IF(W317=1,0,SUMIFS($Y$5:Y316,$B$5:B316,B317&amp;"",$W$5:W316,W317-1)))</f>
        <v/>
      </c>
      <c r="Y317" s="14">
        <f>IF(V317=0,"",ROW($A317))</f>
        <v/>
      </c>
    </row>
    <row r="318">
      <c r="A318" s="10" t="n"/>
      <c r="B318" s="10" t="n"/>
      <c r="C318" s="10" t="n"/>
      <c r="D318" s="12" t="n"/>
      <c r="E318" s="18" t="n"/>
      <c r="F318" s="12" t="n"/>
      <c r="G318" s="18" t="n"/>
      <c r="H318" s="10" t="n"/>
      <c r="I318" s="10" t="n"/>
      <c r="J318" s="10" t="n"/>
      <c r="K318" s="13" t="n"/>
      <c r="L318" s="13" t="n"/>
      <c r="M318" s="19">
        <f>IF(OR(K318="",L318=""),"",IF(AND(ISNUMBER(K318),ISNUMBER(L318)),L318-K318,"CHYBA"))</f>
        <v/>
      </c>
      <c r="N318" s="10" t="n"/>
      <c r="O318" s="10" t="n"/>
      <c r="P318" s="14">
        <f>IF(M318="","",IF(ISNUMBER(M318),IF(M318&lt;=0,"CHYBA",""),"CHYBA"))</f>
        <v/>
      </c>
      <c r="Q318" s="14">
        <f>IF(OR(V318=0,B318="",K318=""),"",IFERROR(IF(X318=0,IF(AND(COUNTIFS('Vozidlá'!$A$6:$A$6,B318&amp;"",'Vozidlá'!$L$6:$L$6,"&lt;&gt;")=1,ROUND(K318,1)=ROUND(INDEX('Vozidlá'!$L$6:$L$6,MATCH(B318,'Vozidlá'!$A$6:$A$6,0)),1)),"","CHYBA"),IF(AND(INDEX($L$1:$L$1505,X318)&lt;&gt;"",ROUND(K318,1)=ROUND(INDEX($L$1:$L$1505,X318),1)),"","CHYBA")),"CHYBA"))</f>
        <v/>
      </c>
      <c r="R318" s="14">
        <f>IF(V318=0,"",IF(OR(NOT(ISNUMBER(A318)),B318="",C318="",NOT(ISNUMBER(D318)),NOT(ISNUMBER(E318)),NOT(ISNUMBER(F318)),NOT(ISNUMBER(G318)),I318="",J318="",NOT(ISNUMBER(K318)),NOT(ISNUMBER(L318)),AND(N318&lt;&gt;"Podnikateľská",N318&lt;&gt;"Súkromná"),AND(N318="Podnikateľská",H318=""),COUNTIFS('Vodiči'!$C$6:$C$8,C318&amp;"")&lt;&gt;1,COUNTIFS('Vozidlá'!$A$6:$A$6,B318&amp;"",'Vozidlá'!$B$6:$B$6,"&lt;&gt;")&lt;&gt;1,COUNTIFS('Vozidlá'!$A$6:$A$6,B318&amp;"",'Vozidlá'!$C$6:$C$6,"&lt;&gt;")&lt;&gt;1,COUNTIFS('Vozidlá'!$A$6:$A$6,B318&amp;"",'Vozidlá'!$D$6:$D$6,"&lt;&gt;")&lt;&gt;1,COUNTIFS('Vozidlá'!$A$6:$A$6,B318&amp;"",'Vozidlá'!$E$6:$E$6,"&lt;&gt;")&lt;&gt;1,COUNTIFS('Vozidlá'!$A$6:$A$6,B318&amp;"",'Vozidlá'!$K$6:$K$6,"&lt;&gt;")&lt;&gt;1,COUNTIFS('Vozidlá'!$A$6:$A$6,B318&amp;"",'Vozidlá'!$L$6:$L$6,"&lt;&gt;")&lt;&gt;1),"CHYBA",""))</f>
        <v/>
      </c>
      <c r="S318" s="14">
        <f>IF(V318=0,"",IF(N318="Podnikateľská",IF(H318="","",IF(OR(LEN(TRIM(SUBSTITUTE(SUBSTITUTE(H318,".",""),",","")))&lt;12,ISNUMBER(MATCH(TRIM(SUBSTITUTE(SUBSTITUTE(H318,".",""),",","")),'Zoznamy'!$G$2:$G$41,0))),"PREVERIŤ","")),IF(AND(N318="Súkromná",IFERROR(INDEX('Vozidlá'!$O$6:$O$6,MATCH(B318,'Vozidlá'!$A$6:$A$6,0))="áno",FALSE)),"PREVERIŤ","")))</f>
        <v/>
      </c>
      <c r="T318" s="14">
        <f>IF(OR(D318="",E318="",F318="",G318=""),"",IFERROR(IF(OR(F318+G318&lt;D318+E318,D318&lt;DATE(2027,1,1),D318&gt;=DATE(2028,1,1)),"CHYBA",""),"CHYBA"))</f>
        <v/>
      </c>
      <c r="U318" s="14">
        <f>IF(OR(V318=0,A318=""),"",IF(COUNTIFS($A$6:$A$1505,A318&amp;"",$B$6:$B$1505,B318&amp;"")&gt;1,"CHYBA",IF(X318="","",IF(X318=0,"",IFERROR(IF(INDEX($A$1:$A$1505,X318)="","",IF(A318=INDEX($A$1:$A$1505,X318)+1,"","PREVERIŤ")),"PREVERIŤ")))))</f>
        <v/>
      </c>
      <c r="V318" s="14">
        <f>IF(OR(A318&lt;&gt;"",B318&lt;&gt;"",C318&lt;&gt;"",D318&lt;&gt;"",E318&lt;&gt;"",F318&lt;&gt;"",G318&lt;&gt;"",H318&lt;&gt;"",I318&lt;&gt;"",J318&lt;&gt;"",K318&lt;&gt;"",L318&lt;&gt;"",N318&lt;&gt;"",O318&lt;&gt;""),1,0)</f>
        <v/>
      </c>
      <c r="W318" s="14">
        <f>IF(OR(V318=0,B318=""),"",COUNTIFS($B$6:B318,B318&amp;""))</f>
        <v/>
      </c>
      <c r="X318" s="14">
        <f>IF(OR(V318=0,B318=""),"",IF(W318=1,0,SUMIFS($Y$5:Y317,$B$5:B317,B318&amp;"",$W$5:W317,W318-1)))</f>
        <v/>
      </c>
      <c r="Y318" s="14">
        <f>IF(V318=0,"",ROW($A318))</f>
        <v/>
      </c>
    </row>
    <row r="319">
      <c r="A319" s="10" t="n"/>
      <c r="B319" s="10" t="n"/>
      <c r="C319" s="10" t="n"/>
      <c r="D319" s="12" t="n"/>
      <c r="E319" s="18" t="n"/>
      <c r="F319" s="12" t="n"/>
      <c r="G319" s="18" t="n"/>
      <c r="H319" s="10" t="n"/>
      <c r="I319" s="10" t="n"/>
      <c r="J319" s="10" t="n"/>
      <c r="K319" s="13" t="n"/>
      <c r="L319" s="13" t="n"/>
      <c r="M319" s="19">
        <f>IF(OR(K319="",L319=""),"",IF(AND(ISNUMBER(K319),ISNUMBER(L319)),L319-K319,"CHYBA"))</f>
        <v/>
      </c>
      <c r="N319" s="10" t="n"/>
      <c r="O319" s="10" t="n"/>
      <c r="P319" s="14">
        <f>IF(M319="","",IF(ISNUMBER(M319),IF(M319&lt;=0,"CHYBA",""),"CHYBA"))</f>
        <v/>
      </c>
      <c r="Q319" s="14">
        <f>IF(OR(V319=0,B319="",K319=""),"",IFERROR(IF(X319=0,IF(AND(COUNTIFS('Vozidlá'!$A$6:$A$6,B319&amp;"",'Vozidlá'!$L$6:$L$6,"&lt;&gt;")=1,ROUND(K319,1)=ROUND(INDEX('Vozidlá'!$L$6:$L$6,MATCH(B319,'Vozidlá'!$A$6:$A$6,0)),1)),"","CHYBA"),IF(AND(INDEX($L$1:$L$1505,X319)&lt;&gt;"",ROUND(K319,1)=ROUND(INDEX($L$1:$L$1505,X319),1)),"","CHYBA")),"CHYBA"))</f>
        <v/>
      </c>
      <c r="R319" s="14">
        <f>IF(V319=0,"",IF(OR(NOT(ISNUMBER(A319)),B319="",C319="",NOT(ISNUMBER(D319)),NOT(ISNUMBER(E319)),NOT(ISNUMBER(F319)),NOT(ISNUMBER(G319)),I319="",J319="",NOT(ISNUMBER(K319)),NOT(ISNUMBER(L319)),AND(N319&lt;&gt;"Podnikateľská",N319&lt;&gt;"Súkromná"),AND(N319="Podnikateľská",H319=""),COUNTIFS('Vodiči'!$C$6:$C$8,C319&amp;"")&lt;&gt;1,COUNTIFS('Vozidlá'!$A$6:$A$6,B319&amp;"",'Vozidlá'!$B$6:$B$6,"&lt;&gt;")&lt;&gt;1,COUNTIFS('Vozidlá'!$A$6:$A$6,B319&amp;"",'Vozidlá'!$C$6:$C$6,"&lt;&gt;")&lt;&gt;1,COUNTIFS('Vozidlá'!$A$6:$A$6,B319&amp;"",'Vozidlá'!$D$6:$D$6,"&lt;&gt;")&lt;&gt;1,COUNTIFS('Vozidlá'!$A$6:$A$6,B319&amp;"",'Vozidlá'!$E$6:$E$6,"&lt;&gt;")&lt;&gt;1,COUNTIFS('Vozidlá'!$A$6:$A$6,B319&amp;"",'Vozidlá'!$K$6:$K$6,"&lt;&gt;")&lt;&gt;1,COUNTIFS('Vozidlá'!$A$6:$A$6,B319&amp;"",'Vozidlá'!$L$6:$L$6,"&lt;&gt;")&lt;&gt;1),"CHYBA",""))</f>
        <v/>
      </c>
      <c r="S319" s="14">
        <f>IF(V319=0,"",IF(N319="Podnikateľská",IF(H319="","",IF(OR(LEN(TRIM(SUBSTITUTE(SUBSTITUTE(H319,".",""),",","")))&lt;12,ISNUMBER(MATCH(TRIM(SUBSTITUTE(SUBSTITUTE(H319,".",""),",","")),'Zoznamy'!$G$2:$G$41,0))),"PREVERIŤ","")),IF(AND(N319="Súkromná",IFERROR(INDEX('Vozidlá'!$O$6:$O$6,MATCH(B319,'Vozidlá'!$A$6:$A$6,0))="áno",FALSE)),"PREVERIŤ","")))</f>
        <v/>
      </c>
      <c r="T319" s="14">
        <f>IF(OR(D319="",E319="",F319="",G319=""),"",IFERROR(IF(OR(F319+G319&lt;D319+E319,D319&lt;DATE(2027,1,1),D319&gt;=DATE(2028,1,1)),"CHYBA",""),"CHYBA"))</f>
        <v/>
      </c>
      <c r="U319" s="14">
        <f>IF(OR(V319=0,A319=""),"",IF(COUNTIFS($A$6:$A$1505,A319&amp;"",$B$6:$B$1505,B319&amp;"")&gt;1,"CHYBA",IF(X319="","",IF(X319=0,"",IFERROR(IF(INDEX($A$1:$A$1505,X319)="","",IF(A319=INDEX($A$1:$A$1505,X319)+1,"","PREVERIŤ")),"PREVERIŤ")))))</f>
        <v/>
      </c>
      <c r="V319" s="14">
        <f>IF(OR(A319&lt;&gt;"",B319&lt;&gt;"",C319&lt;&gt;"",D319&lt;&gt;"",E319&lt;&gt;"",F319&lt;&gt;"",G319&lt;&gt;"",H319&lt;&gt;"",I319&lt;&gt;"",J319&lt;&gt;"",K319&lt;&gt;"",L319&lt;&gt;"",N319&lt;&gt;"",O319&lt;&gt;""),1,0)</f>
        <v/>
      </c>
      <c r="W319" s="14">
        <f>IF(OR(V319=0,B319=""),"",COUNTIFS($B$6:B319,B319&amp;""))</f>
        <v/>
      </c>
      <c r="X319" s="14">
        <f>IF(OR(V319=0,B319=""),"",IF(W319=1,0,SUMIFS($Y$5:Y318,$B$5:B318,B319&amp;"",$W$5:W318,W319-1)))</f>
        <v/>
      </c>
      <c r="Y319" s="14">
        <f>IF(V319=0,"",ROW($A319))</f>
        <v/>
      </c>
    </row>
    <row r="320">
      <c r="A320" s="10" t="n"/>
      <c r="B320" s="10" t="n"/>
      <c r="C320" s="10" t="n"/>
      <c r="D320" s="12" t="n"/>
      <c r="E320" s="18" t="n"/>
      <c r="F320" s="12" t="n"/>
      <c r="G320" s="18" t="n"/>
      <c r="H320" s="10" t="n"/>
      <c r="I320" s="10" t="n"/>
      <c r="J320" s="10" t="n"/>
      <c r="K320" s="13" t="n"/>
      <c r="L320" s="13" t="n"/>
      <c r="M320" s="19">
        <f>IF(OR(K320="",L320=""),"",IF(AND(ISNUMBER(K320),ISNUMBER(L320)),L320-K320,"CHYBA"))</f>
        <v/>
      </c>
      <c r="N320" s="10" t="n"/>
      <c r="O320" s="10" t="n"/>
      <c r="P320" s="14">
        <f>IF(M320="","",IF(ISNUMBER(M320),IF(M320&lt;=0,"CHYBA",""),"CHYBA"))</f>
        <v/>
      </c>
      <c r="Q320" s="14">
        <f>IF(OR(V320=0,B320="",K320=""),"",IFERROR(IF(X320=0,IF(AND(COUNTIFS('Vozidlá'!$A$6:$A$6,B320&amp;"",'Vozidlá'!$L$6:$L$6,"&lt;&gt;")=1,ROUND(K320,1)=ROUND(INDEX('Vozidlá'!$L$6:$L$6,MATCH(B320,'Vozidlá'!$A$6:$A$6,0)),1)),"","CHYBA"),IF(AND(INDEX($L$1:$L$1505,X320)&lt;&gt;"",ROUND(K320,1)=ROUND(INDEX($L$1:$L$1505,X320),1)),"","CHYBA")),"CHYBA"))</f>
        <v/>
      </c>
      <c r="R320" s="14">
        <f>IF(V320=0,"",IF(OR(NOT(ISNUMBER(A320)),B320="",C320="",NOT(ISNUMBER(D320)),NOT(ISNUMBER(E320)),NOT(ISNUMBER(F320)),NOT(ISNUMBER(G320)),I320="",J320="",NOT(ISNUMBER(K320)),NOT(ISNUMBER(L320)),AND(N320&lt;&gt;"Podnikateľská",N320&lt;&gt;"Súkromná"),AND(N320="Podnikateľská",H320=""),COUNTIFS('Vodiči'!$C$6:$C$8,C320&amp;"")&lt;&gt;1,COUNTIFS('Vozidlá'!$A$6:$A$6,B320&amp;"",'Vozidlá'!$B$6:$B$6,"&lt;&gt;")&lt;&gt;1,COUNTIFS('Vozidlá'!$A$6:$A$6,B320&amp;"",'Vozidlá'!$C$6:$C$6,"&lt;&gt;")&lt;&gt;1,COUNTIFS('Vozidlá'!$A$6:$A$6,B320&amp;"",'Vozidlá'!$D$6:$D$6,"&lt;&gt;")&lt;&gt;1,COUNTIFS('Vozidlá'!$A$6:$A$6,B320&amp;"",'Vozidlá'!$E$6:$E$6,"&lt;&gt;")&lt;&gt;1,COUNTIFS('Vozidlá'!$A$6:$A$6,B320&amp;"",'Vozidlá'!$K$6:$K$6,"&lt;&gt;")&lt;&gt;1,COUNTIFS('Vozidlá'!$A$6:$A$6,B320&amp;"",'Vozidlá'!$L$6:$L$6,"&lt;&gt;")&lt;&gt;1),"CHYBA",""))</f>
        <v/>
      </c>
      <c r="S320" s="14">
        <f>IF(V320=0,"",IF(N320="Podnikateľská",IF(H320="","",IF(OR(LEN(TRIM(SUBSTITUTE(SUBSTITUTE(H320,".",""),",","")))&lt;12,ISNUMBER(MATCH(TRIM(SUBSTITUTE(SUBSTITUTE(H320,".",""),",","")),'Zoznamy'!$G$2:$G$41,0))),"PREVERIŤ","")),IF(AND(N320="Súkromná",IFERROR(INDEX('Vozidlá'!$O$6:$O$6,MATCH(B320,'Vozidlá'!$A$6:$A$6,0))="áno",FALSE)),"PREVERIŤ","")))</f>
        <v/>
      </c>
      <c r="T320" s="14">
        <f>IF(OR(D320="",E320="",F320="",G320=""),"",IFERROR(IF(OR(F320+G320&lt;D320+E320,D320&lt;DATE(2027,1,1),D320&gt;=DATE(2028,1,1)),"CHYBA",""),"CHYBA"))</f>
        <v/>
      </c>
      <c r="U320" s="14">
        <f>IF(OR(V320=0,A320=""),"",IF(COUNTIFS($A$6:$A$1505,A320&amp;"",$B$6:$B$1505,B320&amp;"")&gt;1,"CHYBA",IF(X320="","",IF(X320=0,"",IFERROR(IF(INDEX($A$1:$A$1505,X320)="","",IF(A320=INDEX($A$1:$A$1505,X320)+1,"","PREVERIŤ")),"PREVERIŤ")))))</f>
        <v/>
      </c>
      <c r="V320" s="14">
        <f>IF(OR(A320&lt;&gt;"",B320&lt;&gt;"",C320&lt;&gt;"",D320&lt;&gt;"",E320&lt;&gt;"",F320&lt;&gt;"",G320&lt;&gt;"",H320&lt;&gt;"",I320&lt;&gt;"",J320&lt;&gt;"",K320&lt;&gt;"",L320&lt;&gt;"",N320&lt;&gt;"",O320&lt;&gt;""),1,0)</f>
        <v/>
      </c>
      <c r="W320" s="14">
        <f>IF(OR(V320=0,B320=""),"",COUNTIFS($B$6:B320,B320&amp;""))</f>
        <v/>
      </c>
      <c r="X320" s="14">
        <f>IF(OR(V320=0,B320=""),"",IF(W320=1,0,SUMIFS($Y$5:Y319,$B$5:B319,B320&amp;"",$W$5:W319,W320-1)))</f>
        <v/>
      </c>
      <c r="Y320" s="14">
        <f>IF(V320=0,"",ROW($A320))</f>
        <v/>
      </c>
    </row>
    <row r="321">
      <c r="A321" s="10" t="n"/>
      <c r="B321" s="10" t="n"/>
      <c r="C321" s="10" t="n"/>
      <c r="D321" s="12" t="n"/>
      <c r="E321" s="18" t="n"/>
      <c r="F321" s="12" t="n"/>
      <c r="G321" s="18" t="n"/>
      <c r="H321" s="10" t="n"/>
      <c r="I321" s="10" t="n"/>
      <c r="J321" s="10" t="n"/>
      <c r="K321" s="13" t="n"/>
      <c r="L321" s="13" t="n"/>
      <c r="M321" s="19">
        <f>IF(OR(K321="",L321=""),"",IF(AND(ISNUMBER(K321),ISNUMBER(L321)),L321-K321,"CHYBA"))</f>
        <v/>
      </c>
      <c r="N321" s="10" t="n"/>
      <c r="O321" s="10" t="n"/>
      <c r="P321" s="14">
        <f>IF(M321="","",IF(ISNUMBER(M321),IF(M321&lt;=0,"CHYBA",""),"CHYBA"))</f>
        <v/>
      </c>
      <c r="Q321" s="14">
        <f>IF(OR(V321=0,B321="",K321=""),"",IFERROR(IF(X321=0,IF(AND(COUNTIFS('Vozidlá'!$A$6:$A$6,B321&amp;"",'Vozidlá'!$L$6:$L$6,"&lt;&gt;")=1,ROUND(K321,1)=ROUND(INDEX('Vozidlá'!$L$6:$L$6,MATCH(B321,'Vozidlá'!$A$6:$A$6,0)),1)),"","CHYBA"),IF(AND(INDEX($L$1:$L$1505,X321)&lt;&gt;"",ROUND(K321,1)=ROUND(INDEX($L$1:$L$1505,X321),1)),"","CHYBA")),"CHYBA"))</f>
        <v/>
      </c>
      <c r="R321" s="14">
        <f>IF(V321=0,"",IF(OR(NOT(ISNUMBER(A321)),B321="",C321="",NOT(ISNUMBER(D321)),NOT(ISNUMBER(E321)),NOT(ISNUMBER(F321)),NOT(ISNUMBER(G321)),I321="",J321="",NOT(ISNUMBER(K321)),NOT(ISNUMBER(L321)),AND(N321&lt;&gt;"Podnikateľská",N321&lt;&gt;"Súkromná"),AND(N321="Podnikateľská",H321=""),COUNTIFS('Vodiči'!$C$6:$C$8,C321&amp;"")&lt;&gt;1,COUNTIFS('Vozidlá'!$A$6:$A$6,B321&amp;"",'Vozidlá'!$B$6:$B$6,"&lt;&gt;")&lt;&gt;1,COUNTIFS('Vozidlá'!$A$6:$A$6,B321&amp;"",'Vozidlá'!$C$6:$C$6,"&lt;&gt;")&lt;&gt;1,COUNTIFS('Vozidlá'!$A$6:$A$6,B321&amp;"",'Vozidlá'!$D$6:$D$6,"&lt;&gt;")&lt;&gt;1,COUNTIFS('Vozidlá'!$A$6:$A$6,B321&amp;"",'Vozidlá'!$E$6:$E$6,"&lt;&gt;")&lt;&gt;1,COUNTIFS('Vozidlá'!$A$6:$A$6,B321&amp;"",'Vozidlá'!$K$6:$K$6,"&lt;&gt;")&lt;&gt;1,COUNTIFS('Vozidlá'!$A$6:$A$6,B321&amp;"",'Vozidlá'!$L$6:$L$6,"&lt;&gt;")&lt;&gt;1),"CHYBA",""))</f>
        <v/>
      </c>
      <c r="S321" s="14">
        <f>IF(V321=0,"",IF(N321="Podnikateľská",IF(H321="","",IF(OR(LEN(TRIM(SUBSTITUTE(SUBSTITUTE(H321,".",""),",","")))&lt;12,ISNUMBER(MATCH(TRIM(SUBSTITUTE(SUBSTITUTE(H321,".",""),",","")),'Zoznamy'!$G$2:$G$41,0))),"PREVERIŤ","")),IF(AND(N321="Súkromná",IFERROR(INDEX('Vozidlá'!$O$6:$O$6,MATCH(B321,'Vozidlá'!$A$6:$A$6,0))="áno",FALSE)),"PREVERIŤ","")))</f>
        <v/>
      </c>
      <c r="T321" s="14">
        <f>IF(OR(D321="",E321="",F321="",G321=""),"",IFERROR(IF(OR(F321+G321&lt;D321+E321,D321&lt;DATE(2027,1,1),D321&gt;=DATE(2028,1,1)),"CHYBA",""),"CHYBA"))</f>
        <v/>
      </c>
      <c r="U321" s="14">
        <f>IF(OR(V321=0,A321=""),"",IF(COUNTIFS($A$6:$A$1505,A321&amp;"",$B$6:$B$1505,B321&amp;"")&gt;1,"CHYBA",IF(X321="","",IF(X321=0,"",IFERROR(IF(INDEX($A$1:$A$1505,X321)="","",IF(A321=INDEX($A$1:$A$1505,X321)+1,"","PREVERIŤ")),"PREVERIŤ")))))</f>
        <v/>
      </c>
      <c r="V321" s="14">
        <f>IF(OR(A321&lt;&gt;"",B321&lt;&gt;"",C321&lt;&gt;"",D321&lt;&gt;"",E321&lt;&gt;"",F321&lt;&gt;"",G321&lt;&gt;"",H321&lt;&gt;"",I321&lt;&gt;"",J321&lt;&gt;"",K321&lt;&gt;"",L321&lt;&gt;"",N321&lt;&gt;"",O321&lt;&gt;""),1,0)</f>
        <v/>
      </c>
      <c r="W321" s="14">
        <f>IF(OR(V321=0,B321=""),"",COUNTIFS($B$6:B321,B321&amp;""))</f>
        <v/>
      </c>
      <c r="X321" s="14">
        <f>IF(OR(V321=0,B321=""),"",IF(W321=1,0,SUMIFS($Y$5:Y320,$B$5:B320,B321&amp;"",$W$5:W320,W321-1)))</f>
        <v/>
      </c>
      <c r="Y321" s="14">
        <f>IF(V321=0,"",ROW($A321))</f>
        <v/>
      </c>
    </row>
    <row r="322">
      <c r="A322" s="10" t="n"/>
      <c r="B322" s="10" t="n"/>
      <c r="C322" s="10" t="n"/>
      <c r="D322" s="12" t="n"/>
      <c r="E322" s="18" t="n"/>
      <c r="F322" s="12" t="n"/>
      <c r="G322" s="18" t="n"/>
      <c r="H322" s="10" t="n"/>
      <c r="I322" s="10" t="n"/>
      <c r="J322" s="10" t="n"/>
      <c r="K322" s="13" t="n"/>
      <c r="L322" s="13" t="n"/>
      <c r="M322" s="19">
        <f>IF(OR(K322="",L322=""),"",IF(AND(ISNUMBER(K322),ISNUMBER(L322)),L322-K322,"CHYBA"))</f>
        <v/>
      </c>
      <c r="N322" s="10" t="n"/>
      <c r="O322" s="10" t="n"/>
      <c r="P322" s="14">
        <f>IF(M322="","",IF(ISNUMBER(M322),IF(M322&lt;=0,"CHYBA",""),"CHYBA"))</f>
        <v/>
      </c>
      <c r="Q322" s="14">
        <f>IF(OR(V322=0,B322="",K322=""),"",IFERROR(IF(X322=0,IF(AND(COUNTIFS('Vozidlá'!$A$6:$A$6,B322&amp;"",'Vozidlá'!$L$6:$L$6,"&lt;&gt;")=1,ROUND(K322,1)=ROUND(INDEX('Vozidlá'!$L$6:$L$6,MATCH(B322,'Vozidlá'!$A$6:$A$6,0)),1)),"","CHYBA"),IF(AND(INDEX($L$1:$L$1505,X322)&lt;&gt;"",ROUND(K322,1)=ROUND(INDEX($L$1:$L$1505,X322),1)),"","CHYBA")),"CHYBA"))</f>
        <v/>
      </c>
      <c r="R322" s="14">
        <f>IF(V322=0,"",IF(OR(NOT(ISNUMBER(A322)),B322="",C322="",NOT(ISNUMBER(D322)),NOT(ISNUMBER(E322)),NOT(ISNUMBER(F322)),NOT(ISNUMBER(G322)),I322="",J322="",NOT(ISNUMBER(K322)),NOT(ISNUMBER(L322)),AND(N322&lt;&gt;"Podnikateľská",N322&lt;&gt;"Súkromná"),AND(N322="Podnikateľská",H322=""),COUNTIFS('Vodiči'!$C$6:$C$8,C322&amp;"")&lt;&gt;1,COUNTIFS('Vozidlá'!$A$6:$A$6,B322&amp;"",'Vozidlá'!$B$6:$B$6,"&lt;&gt;")&lt;&gt;1,COUNTIFS('Vozidlá'!$A$6:$A$6,B322&amp;"",'Vozidlá'!$C$6:$C$6,"&lt;&gt;")&lt;&gt;1,COUNTIFS('Vozidlá'!$A$6:$A$6,B322&amp;"",'Vozidlá'!$D$6:$D$6,"&lt;&gt;")&lt;&gt;1,COUNTIFS('Vozidlá'!$A$6:$A$6,B322&amp;"",'Vozidlá'!$E$6:$E$6,"&lt;&gt;")&lt;&gt;1,COUNTIFS('Vozidlá'!$A$6:$A$6,B322&amp;"",'Vozidlá'!$K$6:$K$6,"&lt;&gt;")&lt;&gt;1,COUNTIFS('Vozidlá'!$A$6:$A$6,B322&amp;"",'Vozidlá'!$L$6:$L$6,"&lt;&gt;")&lt;&gt;1),"CHYBA",""))</f>
        <v/>
      </c>
      <c r="S322" s="14">
        <f>IF(V322=0,"",IF(N322="Podnikateľská",IF(H322="","",IF(OR(LEN(TRIM(SUBSTITUTE(SUBSTITUTE(H322,".",""),",","")))&lt;12,ISNUMBER(MATCH(TRIM(SUBSTITUTE(SUBSTITUTE(H322,".",""),",","")),'Zoznamy'!$G$2:$G$41,0))),"PREVERIŤ","")),IF(AND(N322="Súkromná",IFERROR(INDEX('Vozidlá'!$O$6:$O$6,MATCH(B322,'Vozidlá'!$A$6:$A$6,0))="áno",FALSE)),"PREVERIŤ","")))</f>
        <v/>
      </c>
      <c r="T322" s="14">
        <f>IF(OR(D322="",E322="",F322="",G322=""),"",IFERROR(IF(OR(F322+G322&lt;D322+E322,D322&lt;DATE(2027,1,1),D322&gt;=DATE(2028,1,1)),"CHYBA",""),"CHYBA"))</f>
        <v/>
      </c>
      <c r="U322" s="14">
        <f>IF(OR(V322=0,A322=""),"",IF(COUNTIFS($A$6:$A$1505,A322&amp;"",$B$6:$B$1505,B322&amp;"")&gt;1,"CHYBA",IF(X322="","",IF(X322=0,"",IFERROR(IF(INDEX($A$1:$A$1505,X322)="","",IF(A322=INDEX($A$1:$A$1505,X322)+1,"","PREVERIŤ")),"PREVERIŤ")))))</f>
        <v/>
      </c>
      <c r="V322" s="14">
        <f>IF(OR(A322&lt;&gt;"",B322&lt;&gt;"",C322&lt;&gt;"",D322&lt;&gt;"",E322&lt;&gt;"",F322&lt;&gt;"",G322&lt;&gt;"",H322&lt;&gt;"",I322&lt;&gt;"",J322&lt;&gt;"",K322&lt;&gt;"",L322&lt;&gt;"",N322&lt;&gt;"",O322&lt;&gt;""),1,0)</f>
        <v/>
      </c>
      <c r="W322" s="14">
        <f>IF(OR(V322=0,B322=""),"",COUNTIFS($B$6:B322,B322&amp;""))</f>
        <v/>
      </c>
      <c r="X322" s="14">
        <f>IF(OR(V322=0,B322=""),"",IF(W322=1,0,SUMIFS($Y$5:Y321,$B$5:B321,B322&amp;"",$W$5:W321,W322-1)))</f>
        <v/>
      </c>
      <c r="Y322" s="14">
        <f>IF(V322=0,"",ROW($A322))</f>
        <v/>
      </c>
    </row>
    <row r="323">
      <c r="A323" s="10" t="n"/>
      <c r="B323" s="10" t="n"/>
      <c r="C323" s="10" t="n"/>
      <c r="D323" s="12" t="n"/>
      <c r="E323" s="18" t="n"/>
      <c r="F323" s="12" t="n"/>
      <c r="G323" s="18" t="n"/>
      <c r="H323" s="10" t="n"/>
      <c r="I323" s="10" t="n"/>
      <c r="J323" s="10" t="n"/>
      <c r="K323" s="13" t="n"/>
      <c r="L323" s="13" t="n"/>
      <c r="M323" s="19">
        <f>IF(OR(K323="",L323=""),"",IF(AND(ISNUMBER(K323),ISNUMBER(L323)),L323-K323,"CHYBA"))</f>
        <v/>
      </c>
      <c r="N323" s="10" t="n"/>
      <c r="O323" s="10" t="n"/>
      <c r="P323" s="14">
        <f>IF(M323="","",IF(ISNUMBER(M323),IF(M323&lt;=0,"CHYBA",""),"CHYBA"))</f>
        <v/>
      </c>
      <c r="Q323" s="14">
        <f>IF(OR(V323=0,B323="",K323=""),"",IFERROR(IF(X323=0,IF(AND(COUNTIFS('Vozidlá'!$A$6:$A$6,B323&amp;"",'Vozidlá'!$L$6:$L$6,"&lt;&gt;")=1,ROUND(K323,1)=ROUND(INDEX('Vozidlá'!$L$6:$L$6,MATCH(B323,'Vozidlá'!$A$6:$A$6,0)),1)),"","CHYBA"),IF(AND(INDEX($L$1:$L$1505,X323)&lt;&gt;"",ROUND(K323,1)=ROUND(INDEX($L$1:$L$1505,X323),1)),"","CHYBA")),"CHYBA"))</f>
        <v/>
      </c>
      <c r="R323" s="14">
        <f>IF(V323=0,"",IF(OR(NOT(ISNUMBER(A323)),B323="",C323="",NOT(ISNUMBER(D323)),NOT(ISNUMBER(E323)),NOT(ISNUMBER(F323)),NOT(ISNUMBER(G323)),I323="",J323="",NOT(ISNUMBER(K323)),NOT(ISNUMBER(L323)),AND(N323&lt;&gt;"Podnikateľská",N323&lt;&gt;"Súkromná"),AND(N323="Podnikateľská",H323=""),COUNTIFS('Vodiči'!$C$6:$C$8,C323&amp;"")&lt;&gt;1,COUNTIFS('Vozidlá'!$A$6:$A$6,B323&amp;"",'Vozidlá'!$B$6:$B$6,"&lt;&gt;")&lt;&gt;1,COUNTIFS('Vozidlá'!$A$6:$A$6,B323&amp;"",'Vozidlá'!$C$6:$C$6,"&lt;&gt;")&lt;&gt;1,COUNTIFS('Vozidlá'!$A$6:$A$6,B323&amp;"",'Vozidlá'!$D$6:$D$6,"&lt;&gt;")&lt;&gt;1,COUNTIFS('Vozidlá'!$A$6:$A$6,B323&amp;"",'Vozidlá'!$E$6:$E$6,"&lt;&gt;")&lt;&gt;1,COUNTIFS('Vozidlá'!$A$6:$A$6,B323&amp;"",'Vozidlá'!$K$6:$K$6,"&lt;&gt;")&lt;&gt;1,COUNTIFS('Vozidlá'!$A$6:$A$6,B323&amp;"",'Vozidlá'!$L$6:$L$6,"&lt;&gt;")&lt;&gt;1),"CHYBA",""))</f>
        <v/>
      </c>
      <c r="S323" s="14">
        <f>IF(V323=0,"",IF(N323="Podnikateľská",IF(H323="","",IF(OR(LEN(TRIM(SUBSTITUTE(SUBSTITUTE(H323,".",""),",","")))&lt;12,ISNUMBER(MATCH(TRIM(SUBSTITUTE(SUBSTITUTE(H323,".",""),",","")),'Zoznamy'!$G$2:$G$41,0))),"PREVERIŤ","")),IF(AND(N323="Súkromná",IFERROR(INDEX('Vozidlá'!$O$6:$O$6,MATCH(B323,'Vozidlá'!$A$6:$A$6,0))="áno",FALSE)),"PREVERIŤ","")))</f>
        <v/>
      </c>
      <c r="T323" s="14">
        <f>IF(OR(D323="",E323="",F323="",G323=""),"",IFERROR(IF(OR(F323+G323&lt;D323+E323,D323&lt;DATE(2027,1,1),D323&gt;=DATE(2028,1,1)),"CHYBA",""),"CHYBA"))</f>
        <v/>
      </c>
      <c r="U323" s="14">
        <f>IF(OR(V323=0,A323=""),"",IF(COUNTIFS($A$6:$A$1505,A323&amp;"",$B$6:$B$1505,B323&amp;"")&gt;1,"CHYBA",IF(X323="","",IF(X323=0,"",IFERROR(IF(INDEX($A$1:$A$1505,X323)="","",IF(A323=INDEX($A$1:$A$1505,X323)+1,"","PREVERIŤ")),"PREVERIŤ")))))</f>
        <v/>
      </c>
      <c r="V323" s="14">
        <f>IF(OR(A323&lt;&gt;"",B323&lt;&gt;"",C323&lt;&gt;"",D323&lt;&gt;"",E323&lt;&gt;"",F323&lt;&gt;"",G323&lt;&gt;"",H323&lt;&gt;"",I323&lt;&gt;"",J323&lt;&gt;"",K323&lt;&gt;"",L323&lt;&gt;"",N323&lt;&gt;"",O323&lt;&gt;""),1,0)</f>
        <v/>
      </c>
      <c r="W323" s="14">
        <f>IF(OR(V323=0,B323=""),"",COUNTIFS($B$6:B323,B323&amp;""))</f>
        <v/>
      </c>
      <c r="X323" s="14">
        <f>IF(OR(V323=0,B323=""),"",IF(W323=1,0,SUMIFS($Y$5:Y322,$B$5:B322,B323&amp;"",$W$5:W322,W323-1)))</f>
        <v/>
      </c>
      <c r="Y323" s="14">
        <f>IF(V323=0,"",ROW($A323))</f>
        <v/>
      </c>
    </row>
    <row r="324">
      <c r="A324" s="10" t="n"/>
      <c r="B324" s="10" t="n"/>
      <c r="C324" s="10" t="n"/>
      <c r="D324" s="12" t="n"/>
      <c r="E324" s="18" t="n"/>
      <c r="F324" s="12" t="n"/>
      <c r="G324" s="18" t="n"/>
      <c r="H324" s="10" t="n"/>
      <c r="I324" s="10" t="n"/>
      <c r="J324" s="10" t="n"/>
      <c r="K324" s="13" t="n"/>
      <c r="L324" s="13" t="n"/>
      <c r="M324" s="19">
        <f>IF(OR(K324="",L324=""),"",IF(AND(ISNUMBER(K324),ISNUMBER(L324)),L324-K324,"CHYBA"))</f>
        <v/>
      </c>
      <c r="N324" s="10" t="n"/>
      <c r="O324" s="10" t="n"/>
      <c r="P324" s="14">
        <f>IF(M324="","",IF(ISNUMBER(M324),IF(M324&lt;=0,"CHYBA",""),"CHYBA"))</f>
        <v/>
      </c>
      <c r="Q324" s="14">
        <f>IF(OR(V324=0,B324="",K324=""),"",IFERROR(IF(X324=0,IF(AND(COUNTIFS('Vozidlá'!$A$6:$A$6,B324&amp;"",'Vozidlá'!$L$6:$L$6,"&lt;&gt;")=1,ROUND(K324,1)=ROUND(INDEX('Vozidlá'!$L$6:$L$6,MATCH(B324,'Vozidlá'!$A$6:$A$6,0)),1)),"","CHYBA"),IF(AND(INDEX($L$1:$L$1505,X324)&lt;&gt;"",ROUND(K324,1)=ROUND(INDEX($L$1:$L$1505,X324),1)),"","CHYBA")),"CHYBA"))</f>
        <v/>
      </c>
      <c r="R324" s="14">
        <f>IF(V324=0,"",IF(OR(NOT(ISNUMBER(A324)),B324="",C324="",NOT(ISNUMBER(D324)),NOT(ISNUMBER(E324)),NOT(ISNUMBER(F324)),NOT(ISNUMBER(G324)),I324="",J324="",NOT(ISNUMBER(K324)),NOT(ISNUMBER(L324)),AND(N324&lt;&gt;"Podnikateľská",N324&lt;&gt;"Súkromná"),AND(N324="Podnikateľská",H324=""),COUNTIFS('Vodiči'!$C$6:$C$8,C324&amp;"")&lt;&gt;1,COUNTIFS('Vozidlá'!$A$6:$A$6,B324&amp;"",'Vozidlá'!$B$6:$B$6,"&lt;&gt;")&lt;&gt;1,COUNTIFS('Vozidlá'!$A$6:$A$6,B324&amp;"",'Vozidlá'!$C$6:$C$6,"&lt;&gt;")&lt;&gt;1,COUNTIFS('Vozidlá'!$A$6:$A$6,B324&amp;"",'Vozidlá'!$D$6:$D$6,"&lt;&gt;")&lt;&gt;1,COUNTIFS('Vozidlá'!$A$6:$A$6,B324&amp;"",'Vozidlá'!$E$6:$E$6,"&lt;&gt;")&lt;&gt;1,COUNTIFS('Vozidlá'!$A$6:$A$6,B324&amp;"",'Vozidlá'!$K$6:$K$6,"&lt;&gt;")&lt;&gt;1,COUNTIFS('Vozidlá'!$A$6:$A$6,B324&amp;"",'Vozidlá'!$L$6:$L$6,"&lt;&gt;")&lt;&gt;1),"CHYBA",""))</f>
        <v/>
      </c>
      <c r="S324" s="14">
        <f>IF(V324=0,"",IF(N324="Podnikateľská",IF(H324="","",IF(OR(LEN(TRIM(SUBSTITUTE(SUBSTITUTE(H324,".",""),",","")))&lt;12,ISNUMBER(MATCH(TRIM(SUBSTITUTE(SUBSTITUTE(H324,".",""),",","")),'Zoznamy'!$G$2:$G$41,0))),"PREVERIŤ","")),IF(AND(N324="Súkromná",IFERROR(INDEX('Vozidlá'!$O$6:$O$6,MATCH(B324,'Vozidlá'!$A$6:$A$6,0))="áno",FALSE)),"PREVERIŤ","")))</f>
        <v/>
      </c>
      <c r="T324" s="14">
        <f>IF(OR(D324="",E324="",F324="",G324=""),"",IFERROR(IF(OR(F324+G324&lt;D324+E324,D324&lt;DATE(2027,1,1),D324&gt;=DATE(2028,1,1)),"CHYBA",""),"CHYBA"))</f>
        <v/>
      </c>
      <c r="U324" s="14">
        <f>IF(OR(V324=0,A324=""),"",IF(COUNTIFS($A$6:$A$1505,A324&amp;"",$B$6:$B$1505,B324&amp;"")&gt;1,"CHYBA",IF(X324="","",IF(X324=0,"",IFERROR(IF(INDEX($A$1:$A$1505,X324)="","",IF(A324=INDEX($A$1:$A$1505,X324)+1,"","PREVERIŤ")),"PREVERIŤ")))))</f>
        <v/>
      </c>
      <c r="V324" s="14">
        <f>IF(OR(A324&lt;&gt;"",B324&lt;&gt;"",C324&lt;&gt;"",D324&lt;&gt;"",E324&lt;&gt;"",F324&lt;&gt;"",G324&lt;&gt;"",H324&lt;&gt;"",I324&lt;&gt;"",J324&lt;&gt;"",K324&lt;&gt;"",L324&lt;&gt;"",N324&lt;&gt;"",O324&lt;&gt;""),1,0)</f>
        <v/>
      </c>
      <c r="W324" s="14">
        <f>IF(OR(V324=0,B324=""),"",COUNTIFS($B$6:B324,B324&amp;""))</f>
        <v/>
      </c>
      <c r="X324" s="14">
        <f>IF(OR(V324=0,B324=""),"",IF(W324=1,0,SUMIFS($Y$5:Y323,$B$5:B323,B324&amp;"",$W$5:W323,W324-1)))</f>
        <v/>
      </c>
      <c r="Y324" s="14">
        <f>IF(V324=0,"",ROW($A324))</f>
        <v/>
      </c>
    </row>
    <row r="325">
      <c r="A325" s="10" t="n"/>
      <c r="B325" s="10" t="n"/>
      <c r="C325" s="10" t="n"/>
      <c r="D325" s="12" t="n"/>
      <c r="E325" s="18" t="n"/>
      <c r="F325" s="12" t="n"/>
      <c r="G325" s="18" t="n"/>
      <c r="H325" s="10" t="n"/>
      <c r="I325" s="10" t="n"/>
      <c r="J325" s="10" t="n"/>
      <c r="K325" s="13" t="n"/>
      <c r="L325" s="13" t="n"/>
      <c r="M325" s="19">
        <f>IF(OR(K325="",L325=""),"",IF(AND(ISNUMBER(K325),ISNUMBER(L325)),L325-K325,"CHYBA"))</f>
        <v/>
      </c>
      <c r="N325" s="10" t="n"/>
      <c r="O325" s="10" t="n"/>
      <c r="P325" s="14">
        <f>IF(M325="","",IF(ISNUMBER(M325),IF(M325&lt;=0,"CHYBA",""),"CHYBA"))</f>
        <v/>
      </c>
      <c r="Q325" s="14">
        <f>IF(OR(V325=0,B325="",K325=""),"",IFERROR(IF(X325=0,IF(AND(COUNTIFS('Vozidlá'!$A$6:$A$6,B325&amp;"",'Vozidlá'!$L$6:$L$6,"&lt;&gt;")=1,ROUND(K325,1)=ROUND(INDEX('Vozidlá'!$L$6:$L$6,MATCH(B325,'Vozidlá'!$A$6:$A$6,0)),1)),"","CHYBA"),IF(AND(INDEX($L$1:$L$1505,X325)&lt;&gt;"",ROUND(K325,1)=ROUND(INDEX($L$1:$L$1505,X325),1)),"","CHYBA")),"CHYBA"))</f>
        <v/>
      </c>
      <c r="R325" s="14">
        <f>IF(V325=0,"",IF(OR(NOT(ISNUMBER(A325)),B325="",C325="",NOT(ISNUMBER(D325)),NOT(ISNUMBER(E325)),NOT(ISNUMBER(F325)),NOT(ISNUMBER(G325)),I325="",J325="",NOT(ISNUMBER(K325)),NOT(ISNUMBER(L325)),AND(N325&lt;&gt;"Podnikateľská",N325&lt;&gt;"Súkromná"),AND(N325="Podnikateľská",H325=""),COUNTIFS('Vodiči'!$C$6:$C$8,C325&amp;"")&lt;&gt;1,COUNTIFS('Vozidlá'!$A$6:$A$6,B325&amp;"",'Vozidlá'!$B$6:$B$6,"&lt;&gt;")&lt;&gt;1,COUNTIFS('Vozidlá'!$A$6:$A$6,B325&amp;"",'Vozidlá'!$C$6:$C$6,"&lt;&gt;")&lt;&gt;1,COUNTIFS('Vozidlá'!$A$6:$A$6,B325&amp;"",'Vozidlá'!$D$6:$D$6,"&lt;&gt;")&lt;&gt;1,COUNTIFS('Vozidlá'!$A$6:$A$6,B325&amp;"",'Vozidlá'!$E$6:$E$6,"&lt;&gt;")&lt;&gt;1,COUNTIFS('Vozidlá'!$A$6:$A$6,B325&amp;"",'Vozidlá'!$K$6:$K$6,"&lt;&gt;")&lt;&gt;1,COUNTIFS('Vozidlá'!$A$6:$A$6,B325&amp;"",'Vozidlá'!$L$6:$L$6,"&lt;&gt;")&lt;&gt;1),"CHYBA",""))</f>
        <v/>
      </c>
      <c r="S325" s="14">
        <f>IF(V325=0,"",IF(N325="Podnikateľská",IF(H325="","",IF(OR(LEN(TRIM(SUBSTITUTE(SUBSTITUTE(H325,".",""),",","")))&lt;12,ISNUMBER(MATCH(TRIM(SUBSTITUTE(SUBSTITUTE(H325,".",""),",","")),'Zoznamy'!$G$2:$G$41,0))),"PREVERIŤ","")),IF(AND(N325="Súkromná",IFERROR(INDEX('Vozidlá'!$O$6:$O$6,MATCH(B325,'Vozidlá'!$A$6:$A$6,0))="áno",FALSE)),"PREVERIŤ","")))</f>
        <v/>
      </c>
      <c r="T325" s="14">
        <f>IF(OR(D325="",E325="",F325="",G325=""),"",IFERROR(IF(OR(F325+G325&lt;D325+E325,D325&lt;DATE(2027,1,1),D325&gt;=DATE(2028,1,1)),"CHYBA",""),"CHYBA"))</f>
        <v/>
      </c>
      <c r="U325" s="14">
        <f>IF(OR(V325=0,A325=""),"",IF(COUNTIFS($A$6:$A$1505,A325&amp;"",$B$6:$B$1505,B325&amp;"")&gt;1,"CHYBA",IF(X325="","",IF(X325=0,"",IFERROR(IF(INDEX($A$1:$A$1505,X325)="","",IF(A325=INDEX($A$1:$A$1505,X325)+1,"","PREVERIŤ")),"PREVERIŤ")))))</f>
        <v/>
      </c>
      <c r="V325" s="14">
        <f>IF(OR(A325&lt;&gt;"",B325&lt;&gt;"",C325&lt;&gt;"",D325&lt;&gt;"",E325&lt;&gt;"",F325&lt;&gt;"",G325&lt;&gt;"",H325&lt;&gt;"",I325&lt;&gt;"",J325&lt;&gt;"",K325&lt;&gt;"",L325&lt;&gt;"",N325&lt;&gt;"",O325&lt;&gt;""),1,0)</f>
        <v/>
      </c>
      <c r="W325" s="14">
        <f>IF(OR(V325=0,B325=""),"",COUNTIFS($B$6:B325,B325&amp;""))</f>
        <v/>
      </c>
      <c r="X325" s="14">
        <f>IF(OR(V325=0,B325=""),"",IF(W325=1,0,SUMIFS($Y$5:Y324,$B$5:B324,B325&amp;"",$W$5:W324,W325-1)))</f>
        <v/>
      </c>
      <c r="Y325" s="14">
        <f>IF(V325=0,"",ROW($A325))</f>
        <v/>
      </c>
    </row>
    <row r="326">
      <c r="A326" s="10" t="n"/>
      <c r="B326" s="10" t="n"/>
      <c r="C326" s="10" t="n"/>
      <c r="D326" s="12" t="n"/>
      <c r="E326" s="18" t="n"/>
      <c r="F326" s="12" t="n"/>
      <c r="G326" s="18" t="n"/>
      <c r="H326" s="10" t="n"/>
      <c r="I326" s="10" t="n"/>
      <c r="J326" s="10" t="n"/>
      <c r="K326" s="13" t="n"/>
      <c r="L326" s="13" t="n"/>
      <c r="M326" s="19">
        <f>IF(OR(K326="",L326=""),"",IF(AND(ISNUMBER(K326),ISNUMBER(L326)),L326-K326,"CHYBA"))</f>
        <v/>
      </c>
      <c r="N326" s="10" t="n"/>
      <c r="O326" s="10" t="n"/>
      <c r="P326" s="14">
        <f>IF(M326="","",IF(ISNUMBER(M326),IF(M326&lt;=0,"CHYBA",""),"CHYBA"))</f>
        <v/>
      </c>
      <c r="Q326" s="14">
        <f>IF(OR(V326=0,B326="",K326=""),"",IFERROR(IF(X326=0,IF(AND(COUNTIFS('Vozidlá'!$A$6:$A$6,B326&amp;"",'Vozidlá'!$L$6:$L$6,"&lt;&gt;")=1,ROUND(K326,1)=ROUND(INDEX('Vozidlá'!$L$6:$L$6,MATCH(B326,'Vozidlá'!$A$6:$A$6,0)),1)),"","CHYBA"),IF(AND(INDEX($L$1:$L$1505,X326)&lt;&gt;"",ROUND(K326,1)=ROUND(INDEX($L$1:$L$1505,X326),1)),"","CHYBA")),"CHYBA"))</f>
        <v/>
      </c>
      <c r="R326" s="14">
        <f>IF(V326=0,"",IF(OR(NOT(ISNUMBER(A326)),B326="",C326="",NOT(ISNUMBER(D326)),NOT(ISNUMBER(E326)),NOT(ISNUMBER(F326)),NOT(ISNUMBER(G326)),I326="",J326="",NOT(ISNUMBER(K326)),NOT(ISNUMBER(L326)),AND(N326&lt;&gt;"Podnikateľská",N326&lt;&gt;"Súkromná"),AND(N326="Podnikateľská",H326=""),COUNTIFS('Vodiči'!$C$6:$C$8,C326&amp;"")&lt;&gt;1,COUNTIFS('Vozidlá'!$A$6:$A$6,B326&amp;"",'Vozidlá'!$B$6:$B$6,"&lt;&gt;")&lt;&gt;1,COUNTIFS('Vozidlá'!$A$6:$A$6,B326&amp;"",'Vozidlá'!$C$6:$C$6,"&lt;&gt;")&lt;&gt;1,COUNTIFS('Vozidlá'!$A$6:$A$6,B326&amp;"",'Vozidlá'!$D$6:$D$6,"&lt;&gt;")&lt;&gt;1,COUNTIFS('Vozidlá'!$A$6:$A$6,B326&amp;"",'Vozidlá'!$E$6:$E$6,"&lt;&gt;")&lt;&gt;1,COUNTIFS('Vozidlá'!$A$6:$A$6,B326&amp;"",'Vozidlá'!$K$6:$K$6,"&lt;&gt;")&lt;&gt;1,COUNTIFS('Vozidlá'!$A$6:$A$6,B326&amp;"",'Vozidlá'!$L$6:$L$6,"&lt;&gt;")&lt;&gt;1),"CHYBA",""))</f>
        <v/>
      </c>
      <c r="S326" s="14">
        <f>IF(V326=0,"",IF(N326="Podnikateľská",IF(H326="","",IF(OR(LEN(TRIM(SUBSTITUTE(SUBSTITUTE(H326,".",""),",","")))&lt;12,ISNUMBER(MATCH(TRIM(SUBSTITUTE(SUBSTITUTE(H326,".",""),",","")),'Zoznamy'!$G$2:$G$41,0))),"PREVERIŤ","")),IF(AND(N326="Súkromná",IFERROR(INDEX('Vozidlá'!$O$6:$O$6,MATCH(B326,'Vozidlá'!$A$6:$A$6,0))="áno",FALSE)),"PREVERIŤ","")))</f>
        <v/>
      </c>
      <c r="T326" s="14">
        <f>IF(OR(D326="",E326="",F326="",G326=""),"",IFERROR(IF(OR(F326+G326&lt;D326+E326,D326&lt;DATE(2027,1,1),D326&gt;=DATE(2028,1,1)),"CHYBA",""),"CHYBA"))</f>
        <v/>
      </c>
      <c r="U326" s="14">
        <f>IF(OR(V326=0,A326=""),"",IF(COUNTIFS($A$6:$A$1505,A326&amp;"",$B$6:$B$1505,B326&amp;"")&gt;1,"CHYBA",IF(X326="","",IF(X326=0,"",IFERROR(IF(INDEX($A$1:$A$1505,X326)="","",IF(A326=INDEX($A$1:$A$1505,X326)+1,"","PREVERIŤ")),"PREVERIŤ")))))</f>
        <v/>
      </c>
      <c r="V326" s="14">
        <f>IF(OR(A326&lt;&gt;"",B326&lt;&gt;"",C326&lt;&gt;"",D326&lt;&gt;"",E326&lt;&gt;"",F326&lt;&gt;"",G326&lt;&gt;"",H326&lt;&gt;"",I326&lt;&gt;"",J326&lt;&gt;"",K326&lt;&gt;"",L326&lt;&gt;"",N326&lt;&gt;"",O326&lt;&gt;""),1,0)</f>
        <v/>
      </c>
      <c r="W326" s="14">
        <f>IF(OR(V326=0,B326=""),"",COUNTIFS($B$6:B326,B326&amp;""))</f>
        <v/>
      </c>
      <c r="X326" s="14">
        <f>IF(OR(V326=0,B326=""),"",IF(W326=1,0,SUMIFS($Y$5:Y325,$B$5:B325,B326&amp;"",$W$5:W325,W326-1)))</f>
        <v/>
      </c>
      <c r="Y326" s="14">
        <f>IF(V326=0,"",ROW($A326))</f>
        <v/>
      </c>
    </row>
    <row r="327">
      <c r="A327" s="10" t="n"/>
      <c r="B327" s="10" t="n"/>
      <c r="C327" s="10" t="n"/>
      <c r="D327" s="12" t="n"/>
      <c r="E327" s="18" t="n"/>
      <c r="F327" s="12" t="n"/>
      <c r="G327" s="18" t="n"/>
      <c r="H327" s="10" t="n"/>
      <c r="I327" s="10" t="n"/>
      <c r="J327" s="10" t="n"/>
      <c r="K327" s="13" t="n"/>
      <c r="L327" s="13" t="n"/>
      <c r="M327" s="19">
        <f>IF(OR(K327="",L327=""),"",IF(AND(ISNUMBER(K327),ISNUMBER(L327)),L327-K327,"CHYBA"))</f>
        <v/>
      </c>
      <c r="N327" s="10" t="n"/>
      <c r="O327" s="10" t="n"/>
      <c r="P327" s="14">
        <f>IF(M327="","",IF(ISNUMBER(M327),IF(M327&lt;=0,"CHYBA",""),"CHYBA"))</f>
        <v/>
      </c>
      <c r="Q327" s="14">
        <f>IF(OR(V327=0,B327="",K327=""),"",IFERROR(IF(X327=0,IF(AND(COUNTIFS('Vozidlá'!$A$6:$A$6,B327&amp;"",'Vozidlá'!$L$6:$L$6,"&lt;&gt;")=1,ROUND(K327,1)=ROUND(INDEX('Vozidlá'!$L$6:$L$6,MATCH(B327,'Vozidlá'!$A$6:$A$6,0)),1)),"","CHYBA"),IF(AND(INDEX($L$1:$L$1505,X327)&lt;&gt;"",ROUND(K327,1)=ROUND(INDEX($L$1:$L$1505,X327),1)),"","CHYBA")),"CHYBA"))</f>
        <v/>
      </c>
      <c r="R327" s="14">
        <f>IF(V327=0,"",IF(OR(NOT(ISNUMBER(A327)),B327="",C327="",NOT(ISNUMBER(D327)),NOT(ISNUMBER(E327)),NOT(ISNUMBER(F327)),NOT(ISNUMBER(G327)),I327="",J327="",NOT(ISNUMBER(K327)),NOT(ISNUMBER(L327)),AND(N327&lt;&gt;"Podnikateľská",N327&lt;&gt;"Súkromná"),AND(N327="Podnikateľská",H327=""),COUNTIFS('Vodiči'!$C$6:$C$8,C327&amp;"")&lt;&gt;1,COUNTIFS('Vozidlá'!$A$6:$A$6,B327&amp;"",'Vozidlá'!$B$6:$B$6,"&lt;&gt;")&lt;&gt;1,COUNTIFS('Vozidlá'!$A$6:$A$6,B327&amp;"",'Vozidlá'!$C$6:$C$6,"&lt;&gt;")&lt;&gt;1,COUNTIFS('Vozidlá'!$A$6:$A$6,B327&amp;"",'Vozidlá'!$D$6:$D$6,"&lt;&gt;")&lt;&gt;1,COUNTIFS('Vozidlá'!$A$6:$A$6,B327&amp;"",'Vozidlá'!$E$6:$E$6,"&lt;&gt;")&lt;&gt;1,COUNTIFS('Vozidlá'!$A$6:$A$6,B327&amp;"",'Vozidlá'!$K$6:$K$6,"&lt;&gt;")&lt;&gt;1,COUNTIFS('Vozidlá'!$A$6:$A$6,B327&amp;"",'Vozidlá'!$L$6:$L$6,"&lt;&gt;")&lt;&gt;1),"CHYBA",""))</f>
        <v/>
      </c>
      <c r="S327" s="14">
        <f>IF(V327=0,"",IF(N327="Podnikateľská",IF(H327="","",IF(OR(LEN(TRIM(SUBSTITUTE(SUBSTITUTE(H327,".",""),",","")))&lt;12,ISNUMBER(MATCH(TRIM(SUBSTITUTE(SUBSTITUTE(H327,".",""),",","")),'Zoznamy'!$G$2:$G$41,0))),"PREVERIŤ","")),IF(AND(N327="Súkromná",IFERROR(INDEX('Vozidlá'!$O$6:$O$6,MATCH(B327,'Vozidlá'!$A$6:$A$6,0))="áno",FALSE)),"PREVERIŤ","")))</f>
        <v/>
      </c>
      <c r="T327" s="14">
        <f>IF(OR(D327="",E327="",F327="",G327=""),"",IFERROR(IF(OR(F327+G327&lt;D327+E327,D327&lt;DATE(2027,1,1),D327&gt;=DATE(2028,1,1)),"CHYBA",""),"CHYBA"))</f>
        <v/>
      </c>
      <c r="U327" s="14">
        <f>IF(OR(V327=0,A327=""),"",IF(COUNTIFS($A$6:$A$1505,A327&amp;"",$B$6:$B$1505,B327&amp;"")&gt;1,"CHYBA",IF(X327="","",IF(X327=0,"",IFERROR(IF(INDEX($A$1:$A$1505,X327)="","",IF(A327=INDEX($A$1:$A$1505,X327)+1,"","PREVERIŤ")),"PREVERIŤ")))))</f>
        <v/>
      </c>
      <c r="V327" s="14">
        <f>IF(OR(A327&lt;&gt;"",B327&lt;&gt;"",C327&lt;&gt;"",D327&lt;&gt;"",E327&lt;&gt;"",F327&lt;&gt;"",G327&lt;&gt;"",H327&lt;&gt;"",I327&lt;&gt;"",J327&lt;&gt;"",K327&lt;&gt;"",L327&lt;&gt;"",N327&lt;&gt;"",O327&lt;&gt;""),1,0)</f>
        <v/>
      </c>
      <c r="W327" s="14">
        <f>IF(OR(V327=0,B327=""),"",COUNTIFS($B$6:B327,B327&amp;""))</f>
        <v/>
      </c>
      <c r="X327" s="14">
        <f>IF(OR(V327=0,B327=""),"",IF(W327=1,0,SUMIFS($Y$5:Y326,$B$5:B326,B327&amp;"",$W$5:W326,W327-1)))</f>
        <v/>
      </c>
      <c r="Y327" s="14">
        <f>IF(V327=0,"",ROW($A327))</f>
        <v/>
      </c>
    </row>
    <row r="328">
      <c r="A328" s="10" t="n"/>
      <c r="B328" s="10" t="n"/>
      <c r="C328" s="10" t="n"/>
      <c r="D328" s="12" t="n"/>
      <c r="E328" s="18" t="n"/>
      <c r="F328" s="12" t="n"/>
      <c r="G328" s="18" t="n"/>
      <c r="H328" s="10" t="n"/>
      <c r="I328" s="10" t="n"/>
      <c r="J328" s="10" t="n"/>
      <c r="K328" s="13" t="n"/>
      <c r="L328" s="13" t="n"/>
      <c r="M328" s="19">
        <f>IF(OR(K328="",L328=""),"",IF(AND(ISNUMBER(K328),ISNUMBER(L328)),L328-K328,"CHYBA"))</f>
        <v/>
      </c>
      <c r="N328" s="10" t="n"/>
      <c r="O328" s="10" t="n"/>
      <c r="P328" s="14">
        <f>IF(M328="","",IF(ISNUMBER(M328),IF(M328&lt;=0,"CHYBA",""),"CHYBA"))</f>
        <v/>
      </c>
      <c r="Q328" s="14">
        <f>IF(OR(V328=0,B328="",K328=""),"",IFERROR(IF(X328=0,IF(AND(COUNTIFS('Vozidlá'!$A$6:$A$6,B328&amp;"",'Vozidlá'!$L$6:$L$6,"&lt;&gt;")=1,ROUND(K328,1)=ROUND(INDEX('Vozidlá'!$L$6:$L$6,MATCH(B328,'Vozidlá'!$A$6:$A$6,0)),1)),"","CHYBA"),IF(AND(INDEX($L$1:$L$1505,X328)&lt;&gt;"",ROUND(K328,1)=ROUND(INDEX($L$1:$L$1505,X328),1)),"","CHYBA")),"CHYBA"))</f>
        <v/>
      </c>
      <c r="R328" s="14">
        <f>IF(V328=0,"",IF(OR(NOT(ISNUMBER(A328)),B328="",C328="",NOT(ISNUMBER(D328)),NOT(ISNUMBER(E328)),NOT(ISNUMBER(F328)),NOT(ISNUMBER(G328)),I328="",J328="",NOT(ISNUMBER(K328)),NOT(ISNUMBER(L328)),AND(N328&lt;&gt;"Podnikateľská",N328&lt;&gt;"Súkromná"),AND(N328="Podnikateľská",H328=""),COUNTIFS('Vodiči'!$C$6:$C$8,C328&amp;"")&lt;&gt;1,COUNTIFS('Vozidlá'!$A$6:$A$6,B328&amp;"",'Vozidlá'!$B$6:$B$6,"&lt;&gt;")&lt;&gt;1,COUNTIFS('Vozidlá'!$A$6:$A$6,B328&amp;"",'Vozidlá'!$C$6:$C$6,"&lt;&gt;")&lt;&gt;1,COUNTIFS('Vozidlá'!$A$6:$A$6,B328&amp;"",'Vozidlá'!$D$6:$D$6,"&lt;&gt;")&lt;&gt;1,COUNTIFS('Vozidlá'!$A$6:$A$6,B328&amp;"",'Vozidlá'!$E$6:$E$6,"&lt;&gt;")&lt;&gt;1,COUNTIFS('Vozidlá'!$A$6:$A$6,B328&amp;"",'Vozidlá'!$K$6:$K$6,"&lt;&gt;")&lt;&gt;1,COUNTIFS('Vozidlá'!$A$6:$A$6,B328&amp;"",'Vozidlá'!$L$6:$L$6,"&lt;&gt;")&lt;&gt;1),"CHYBA",""))</f>
        <v/>
      </c>
      <c r="S328" s="14">
        <f>IF(V328=0,"",IF(N328="Podnikateľská",IF(H328="","",IF(OR(LEN(TRIM(SUBSTITUTE(SUBSTITUTE(H328,".",""),",","")))&lt;12,ISNUMBER(MATCH(TRIM(SUBSTITUTE(SUBSTITUTE(H328,".",""),",","")),'Zoznamy'!$G$2:$G$41,0))),"PREVERIŤ","")),IF(AND(N328="Súkromná",IFERROR(INDEX('Vozidlá'!$O$6:$O$6,MATCH(B328,'Vozidlá'!$A$6:$A$6,0))="áno",FALSE)),"PREVERIŤ","")))</f>
        <v/>
      </c>
      <c r="T328" s="14">
        <f>IF(OR(D328="",E328="",F328="",G328=""),"",IFERROR(IF(OR(F328+G328&lt;D328+E328,D328&lt;DATE(2027,1,1),D328&gt;=DATE(2028,1,1)),"CHYBA",""),"CHYBA"))</f>
        <v/>
      </c>
      <c r="U328" s="14">
        <f>IF(OR(V328=0,A328=""),"",IF(COUNTIFS($A$6:$A$1505,A328&amp;"",$B$6:$B$1505,B328&amp;"")&gt;1,"CHYBA",IF(X328="","",IF(X328=0,"",IFERROR(IF(INDEX($A$1:$A$1505,X328)="","",IF(A328=INDEX($A$1:$A$1505,X328)+1,"","PREVERIŤ")),"PREVERIŤ")))))</f>
        <v/>
      </c>
      <c r="V328" s="14">
        <f>IF(OR(A328&lt;&gt;"",B328&lt;&gt;"",C328&lt;&gt;"",D328&lt;&gt;"",E328&lt;&gt;"",F328&lt;&gt;"",G328&lt;&gt;"",H328&lt;&gt;"",I328&lt;&gt;"",J328&lt;&gt;"",K328&lt;&gt;"",L328&lt;&gt;"",N328&lt;&gt;"",O328&lt;&gt;""),1,0)</f>
        <v/>
      </c>
      <c r="W328" s="14">
        <f>IF(OR(V328=0,B328=""),"",COUNTIFS($B$6:B328,B328&amp;""))</f>
        <v/>
      </c>
      <c r="X328" s="14">
        <f>IF(OR(V328=0,B328=""),"",IF(W328=1,0,SUMIFS($Y$5:Y327,$B$5:B327,B328&amp;"",$W$5:W327,W328-1)))</f>
        <v/>
      </c>
      <c r="Y328" s="14">
        <f>IF(V328=0,"",ROW($A328))</f>
        <v/>
      </c>
    </row>
    <row r="329">
      <c r="A329" s="10" t="n"/>
      <c r="B329" s="10" t="n"/>
      <c r="C329" s="10" t="n"/>
      <c r="D329" s="12" t="n"/>
      <c r="E329" s="18" t="n"/>
      <c r="F329" s="12" t="n"/>
      <c r="G329" s="18" t="n"/>
      <c r="H329" s="10" t="n"/>
      <c r="I329" s="10" t="n"/>
      <c r="J329" s="10" t="n"/>
      <c r="K329" s="13" t="n"/>
      <c r="L329" s="13" t="n"/>
      <c r="M329" s="19">
        <f>IF(OR(K329="",L329=""),"",IF(AND(ISNUMBER(K329),ISNUMBER(L329)),L329-K329,"CHYBA"))</f>
        <v/>
      </c>
      <c r="N329" s="10" t="n"/>
      <c r="O329" s="10" t="n"/>
      <c r="P329" s="14">
        <f>IF(M329="","",IF(ISNUMBER(M329),IF(M329&lt;=0,"CHYBA",""),"CHYBA"))</f>
        <v/>
      </c>
      <c r="Q329" s="14">
        <f>IF(OR(V329=0,B329="",K329=""),"",IFERROR(IF(X329=0,IF(AND(COUNTIFS('Vozidlá'!$A$6:$A$6,B329&amp;"",'Vozidlá'!$L$6:$L$6,"&lt;&gt;")=1,ROUND(K329,1)=ROUND(INDEX('Vozidlá'!$L$6:$L$6,MATCH(B329,'Vozidlá'!$A$6:$A$6,0)),1)),"","CHYBA"),IF(AND(INDEX($L$1:$L$1505,X329)&lt;&gt;"",ROUND(K329,1)=ROUND(INDEX($L$1:$L$1505,X329),1)),"","CHYBA")),"CHYBA"))</f>
        <v/>
      </c>
      <c r="R329" s="14">
        <f>IF(V329=0,"",IF(OR(NOT(ISNUMBER(A329)),B329="",C329="",NOT(ISNUMBER(D329)),NOT(ISNUMBER(E329)),NOT(ISNUMBER(F329)),NOT(ISNUMBER(G329)),I329="",J329="",NOT(ISNUMBER(K329)),NOT(ISNUMBER(L329)),AND(N329&lt;&gt;"Podnikateľská",N329&lt;&gt;"Súkromná"),AND(N329="Podnikateľská",H329=""),COUNTIFS('Vodiči'!$C$6:$C$8,C329&amp;"")&lt;&gt;1,COUNTIFS('Vozidlá'!$A$6:$A$6,B329&amp;"",'Vozidlá'!$B$6:$B$6,"&lt;&gt;")&lt;&gt;1,COUNTIFS('Vozidlá'!$A$6:$A$6,B329&amp;"",'Vozidlá'!$C$6:$C$6,"&lt;&gt;")&lt;&gt;1,COUNTIFS('Vozidlá'!$A$6:$A$6,B329&amp;"",'Vozidlá'!$D$6:$D$6,"&lt;&gt;")&lt;&gt;1,COUNTIFS('Vozidlá'!$A$6:$A$6,B329&amp;"",'Vozidlá'!$E$6:$E$6,"&lt;&gt;")&lt;&gt;1,COUNTIFS('Vozidlá'!$A$6:$A$6,B329&amp;"",'Vozidlá'!$K$6:$K$6,"&lt;&gt;")&lt;&gt;1,COUNTIFS('Vozidlá'!$A$6:$A$6,B329&amp;"",'Vozidlá'!$L$6:$L$6,"&lt;&gt;")&lt;&gt;1),"CHYBA",""))</f>
        <v/>
      </c>
      <c r="S329" s="14">
        <f>IF(V329=0,"",IF(N329="Podnikateľská",IF(H329="","",IF(OR(LEN(TRIM(SUBSTITUTE(SUBSTITUTE(H329,".",""),",","")))&lt;12,ISNUMBER(MATCH(TRIM(SUBSTITUTE(SUBSTITUTE(H329,".",""),",","")),'Zoznamy'!$G$2:$G$41,0))),"PREVERIŤ","")),IF(AND(N329="Súkromná",IFERROR(INDEX('Vozidlá'!$O$6:$O$6,MATCH(B329,'Vozidlá'!$A$6:$A$6,0))="áno",FALSE)),"PREVERIŤ","")))</f>
        <v/>
      </c>
      <c r="T329" s="14">
        <f>IF(OR(D329="",E329="",F329="",G329=""),"",IFERROR(IF(OR(F329+G329&lt;D329+E329,D329&lt;DATE(2027,1,1),D329&gt;=DATE(2028,1,1)),"CHYBA",""),"CHYBA"))</f>
        <v/>
      </c>
      <c r="U329" s="14">
        <f>IF(OR(V329=0,A329=""),"",IF(COUNTIFS($A$6:$A$1505,A329&amp;"",$B$6:$B$1505,B329&amp;"")&gt;1,"CHYBA",IF(X329="","",IF(X329=0,"",IFERROR(IF(INDEX($A$1:$A$1505,X329)="","",IF(A329=INDEX($A$1:$A$1505,X329)+1,"","PREVERIŤ")),"PREVERIŤ")))))</f>
        <v/>
      </c>
      <c r="V329" s="14">
        <f>IF(OR(A329&lt;&gt;"",B329&lt;&gt;"",C329&lt;&gt;"",D329&lt;&gt;"",E329&lt;&gt;"",F329&lt;&gt;"",G329&lt;&gt;"",H329&lt;&gt;"",I329&lt;&gt;"",J329&lt;&gt;"",K329&lt;&gt;"",L329&lt;&gt;"",N329&lt;&gt;"",O329&lt;&gt;""),1,0)</f>
        <v/>
      </c>
      <c r="W329" s="14">
        <f>IF(OR(V329=0,B329=""),"",COUNTIFS($B$6:B329,B329&amp;""))</f>
        <v/>
      </c>
      <c r="X329" s="14">
        <f>IF(OR(V329=0,B329=""),"",IF(W329=1,0,SUMIFS($Y$5:Y328,$B$5:B328,B329&amp;"",$W$5:W328,W329-1)))</f>
        <v/>
      </c>
      <c r="Y329" s="14">
        <f>IF(V329=0,"",ROW($A329))</f>
        <v/>
      </c>
    </row>
    <row r="330">
      <c r="A330" s="10" t="n"/>
      <c r="B330" s="10" t="n"/>
      <c r="C330" s="10" t="n"/>
      <c r="D330" s="12" t="n"/>
      <c r="E330" s="18" t="n"/>
      <c r="F330" s="12" t="n"/>
      <c r="G330" s="18" t="n"/>
      <c r="H330" s="10" t="n"/>
      <c r="I330" s="10" t="n"/>
      <c r="J330" s="10" t="n"/>
      <c r="K330" s="13" t="n"/>
      <c r="L330" s="13" t="n"/>
      <c r="M330" s="19">
        <f>IF(OR(K330="",L330=""),"",IF(AND(ISNUMBER(K330),ISNUMBER(L330)),L330-K330,"CHYBA"))</f>
        <v/>
      </c>
      <c r="N330" s="10" t="n"/>
      <c r="O330" s="10" t="n"/>
      <c r="P330" s="14">
        <f>IF(M330="","",IF(ISNUMBER(M330),IF(M330&lt;=0,"CHYBA",""),"CHYBA"))</f>
        <v/>
      </c>
      <c r="Q330" s="14">
        <f>IF(OR(V330=0,B330="",K330=""),"",IFERROR(IF(X330=0,IF(AND(COUNTIFS('Vozidlá'!$A$6:$A$6,B330&amp;"",'Vozidlá'!$L$6:$L$6,"&lt;&gt;")=1,ROUND(K330,1)=ROUND(INDEX('Vozidlá'!$L$6:$L$6,MATCH(B330,'Vozidlá'!$A$6:$A$6,0)),1)),"","CHYBA"),IF(AND(INDEX($L$1:$L$1505,X330)&lt;&gt;"",ROUND(K330,1)=ROUND(INDEX($L$1:$L$1505,X330),1)),"","CHYBA")),"CHYBA"))</f>
        <v/>
      </c>
      <c r="R330" s="14">
        <f>IF(V330=0,"",IF(OR(NOT(ISNUMBER(A330)),B330="",C330="",NOT(ISNUMBER(D330)),NOT(ISNUMBER(E330)),NOT(ISNUMBER(F330)),NOT(ISNUMBER(G330)),I330="",J330="",NOT(ISNUMBER(K330)),NOT(ISNUMBER(L330)),AND(N330&lt;&gt;"Podnikateľská",N330&lt;&gt;"Súkromná"),AND(N330="Podnikateľská",H330=""),COUNTIFS('Vodiči'!$C$6:$C$8,C330&amp;"")&lt;&gt;1,COUNTIFS('Vozidlá'!$A$6:$A$6,B330&amp;"",'Vozidlá'!$B$6:$B$6,"&lt;&gt;")&lt;&gt;1,COUNTIFS('Vozidlá'!$A$6:$A$6,B330&amp;"",'Vozidlá'!$C$6:$C$6,"&lt;&gt;")&lt;&gt;1,COUNTIFS('Vozidlá'!$A$6:$A$6,B330&amp;"",'Vozidlá'!$D$6:$D$6,"&lt;&gt;")&lt;&gt;1,COUNTIFS('Vozidlá'!$A$6:$A$6,B330&amp;"",'Vozidlá'!$E$6:$E$6,"&lt;&gt;")&lt;&gt;1,COUNTIFS('Vozidlá'!$A$6:$A$6,B330&amp;"",'Vozidlá'!$K$6:$K$6,"&lt;&gt;")&lt;&gt;1,COUNTIFS('Vozidlá'!$A$6:$A$6,B330&amp;"",'Vozidlá'!$L$6:$L$6,"&lt;&gt;")&lt;&gt;1),"CHYBA",""))</f>
        <v/>
      </c>
      <c r="S330" s="14">
        <f>IF(V330=0,"",IF(N330="Podnikateľská",IF(H330="","",IF(OR(LEN(TRIM(SUBSTITUTE(SUBSTITUTE(H330,".",""),",","")))&lt;12,ISNUMBER(MATCH(TRIM(SUBSTITUTE(SUBSTITUTE(H330,".",""),",","")),'Zoznamy'!$G$2:$G$41,0))),"PREVERIŤ","")),IF(AND(N330="Súkromná",IFERROR(INDEX('Vozidlá'!$O$6:$O$6,MATCH(B330,'Vozidlá'!$A$6:$A$6,0))="áno",FALSE)),"PREVERIŤ","")))</f>
        <v/>
      </c>
      <c r="T330" s="14">
        <f>IF(OR(D330="",E330="",F330="",G330=""),"",IFERROR(IF(OR(F330+G330&lt;D330+E330,D330&lt;DATE(2027,1,1),D330&gt;=DATE(2028,1,1)),"CHYBA",""),"CHYBA"))</f>
        <v/>
      </c>
      <c r="U330" s="14">
        <f>IF(OR(V330=0,A330=""),"",IF(COUNTIFS($A$6:$A$1505,A330&amp;"",$B$6:$B$1505,B330&amp;"")&gt;1,"CHYBA",IF(X330="","",IF(X330=0,"",IFERROR(IF(INDEX($A$1:$A$1505,X330)="","",IF(A330=INDEX($A$1:$A$1505,X330)+1,"","PREVERIŤ")),"PREVERIŤ")))))</f>
        <v/>
      </c>
      <c r="V330" s="14">
        <f>IF(OR(A330&lt;&gt;"",B330&lt;&gt;"",C330&lt;&gt;"",D330&lt;&gt;"",E330&lt;&gt;"",F330&lt;&gt;"",G330&lt;&gt;"",H330&lt;&gt;"",I330&lt;&gt;"",J330&lt;&gt;"",K330&lt;&gt;"",L330&lt;&gt;"",N330&lt;&gt;"",O330&lt;&gt;""),1,0)</f>
        <v/>
      </c>
      <c r="W330" s="14">
        <f>IF(OR(V330=0,B330=""),"",COUNTIFS($B$6:B330,B330&amp;""))</f>
        <v/>
      </c>
      <c r="X330" s="14">
        <f>IF(OR(V330=0,B330=""),"",IF(W330=1,0,SUMIFS($Y$5:Y329,$B$5:B329,B330&amp;"",$W$5:W329,W330-1)))</f>
        <v/>
      </c>
      <c r="Y330" s="14">
        <f>IF(V330=0,"",ROW($A330))</f>
        <v/>
      </c>
    </row>
    <row r="331">
      <c r="A331" s="10" t="n"/>
      <c r="B331" s="10" t="n"/>
      <c r="C331" s="10" t="n"/>
      <c r="D331" s="12" t="n"/>
      <c r="E331" s="18" t="n"/>
      <c r="F331" s="12" t="n"/>
      <c r="G331" s="18" t="n"/>
      <c r="H331" s="10" t="n"/>
      <c r="I331" s="10" t="n"/>
      <c r="J331" s="10" t="n"/>
      <c r="K331" s="13" t="n"/>
      <c r="L331" s="13" t="n"/>
      <c r="M331" s="19">
        <f>IF(OR(K331="",L331=""),"",IF(AND(ISNUMBER(K331),ISNUMBER(L331)),L331-K331,"CHYBA"))</f>
        <v/>
      </c>
      <c r="N331" s="10" t="n"/>
      <c r="O331" s="10" t="n"/>
      <c r="P331" s="14">
        <f>IF(M331="","",IF(ISNUMBER(M331),IF(M331&lt;=0,"CHYBA",""),"CHYBA"))</f>
        <v/>
      </c>
      <c r="Q331" s="14">
        <f>IF(OR(V331=0,B331="",K331=""),"",IFERROR(IF(X331=0,IF(AND(COUNTIFS('Vozidlá'!$A$6:$A$6,B331&amp;"",'Vozidlá'!$L$6:$L$6,"&lt;&gt;")=1,ROUND(K331,1)=ROUND(INDEX('Vozidlá'!$L$6:$L$6,MATCH(B331,'Vozidlá'!$A$6:$A$6,0)),1)),"","CHYBA"),IF(AND(INDEX($L$1:$L$1505,X331)&lt;&gt;"",ROUND(K331,1)=ROUND(INDEX($L$1:$L$1505,X331),1)),"","CHYBA")),"CHYBA"))</f>
        <v/>
      </c>
      <c r="R331" s="14">
        <f>IF(V331=0,"",IF(OR(NOT(ISNUMBER(A331)),B331="",C331="",NOT(ISNUMBER(D331)),NOT(ISNUMBER(E331)),NOT(ISNUMBER(F331)),NOT(ISNUMBER(G331)),I331="",J331="",NOT(ISNUMBER(K331)),NOT(ISNUMBER(L331)),AND(N331&lt;&gt;"Podnikateľská",N331&lt;&gt;"Súkromná"),AND(N331="Podnikateľská",H331=""),COUNTIFS('Vodiči'!$C$6:$C$8,C331&amp;"")&lt;&gt;1,COUNTIFS('Vozidlá'!$A$6:$A$6,B331&amp;"",'Vozidlá'!$B$6:$B$6,"&lt;&gt;")&lt;&gt;1,COUNTIFS('Vozidlá'!$A$6:$A$6,B331&amp;"",'Vozidlá'!$C$6:$C$6,"&lt;&gt;")&lt;&gt;1,COUNTIFS('Vozidlá'!$A$6:$A$6,B331&amp;"",'Vozidlá'!$D$6:$D$6,"&lt;&gt;")&lt;&gt;1,COUNTIFS('Vozidlá'!$A$6:$A$6,B331&amp;"",'Vozidlá'!$E$6:$E$6,"&lt;&gt;")&lt;&gt;1,COUNTIFS('Vozidlá'!$A$6:$A$6,B331&amp;"",'Vozidlá'!$K$6:$K$6,"&lt;&gt;")&lt;&gt;1,COUNTIFS('Vozidlá'!$A$6:$A$6,B331&amp;"",'Vozidlá'!$L$6:$L$6,"&lt;&gt;")&lt;&gt;1),"CHYBA",""))</f>
        <v/>
      </c>
      <c r="S331" s="14">
        <f>IF(V331=0,"",IF(N331="Podnikateľská",IF(H331="","",IF(OR(LEN(TRIM(SUBSTITUTE(SUBSTITUTE(H331,".",""),",","")))&lt;12,ISNUMBER(MATCH(TRIM(SUBSTITUTE(SUBSTITUTE(H331,".",""),",","")),'Zoznamy'!$G$2:$G$41,0))),"PREVERIŤ","")),IF(AND(N331="Súkromná",IFERROR(INDEX('Vozidlá'!$O$6:$O$6,MATCH(B331,'Vozidlá'!$A$6:$A$6,0))="áno",FALSE)),"PREVERIŤ","")))</f>
        <v/>
      </c>
      <c r="T331" s="14">
        <f>IF(OR(D331="",E331="",F331="",G331=""),"",IFERROR(IF(OR(F331+G331&lt;D331+E331,D331&lt;DATE(2027,1,1),D331&gt;=DATE(2028,1,1)),"CHYBA",""),"CHYBA"))</f>
        <v/>
      </c>
      <c r="U331" s="14">
        <f>IF(OR(V331=0,A331=""),"",IF(COUNTIFS($A$6:$A$1505,A331&amp;"",$B$6:$B$1505,B331&amp;"")&gt;1,"CHYBA",IF(X331="","",IF(X331=0,"",IFERROR(IF(INDEX($A$1:$A$1505,X331)="","",IF(A331=INDEX($A$1:$A$1505,X331)+1,"","PREVERIŤ")),"PREVERIŤ")))))</f>
        <v/>
      </c>
      <c r="V331" s="14">
        <f>IF(OR(A331&lt;&gt;"",B331&lt;&gt;"",C331&lt;&gt;"",D331&lt;&gt;"",E331&lt;&gt;"",F331&lt;&gt;"",G331&lt;&gt;"",H331&lt;&gt;"",I331&lt;&gt;"",J331&lt;&gt;"",K331&lt;&gt;"",L331&lt;&gt;"",N331&lt;&gt;"",O331&lt;&gt;""),1,0)</f>
        <v/>
      </c>
      <c r="W331" s="14">
        <f>IF(OR(V331=0,B331=""),"",COUNTIFS($B$6:B331,B331&amp;""))</f>
        <v/>
      </c>
      <c r="X331" s="14">
        <f>IF(OR(V331=0,B331=""),"",IF(W331=1,0,SUMIFS($Y$5:Y330,$B$5:B330,B331&amp;"",$W$5:W330,W331-1)))</f>
        <v/>
      </c>
      <c r="Y331" s="14">
        <f>IF(V331=0,"",ROW($A331))</f>
        <v/>
      </c>
    </row>
    <row r="332">
      <c r="A332" s="10" t="n"/>
      <c r="B332" s="10" t="n"/>
      <c r="C332" s="10" t="n"/>
      <c r="D332" s="12" t="n"/>
      <c r="E332" s="18" t="n"/>
      <c r="F332" s="12" t="n"/>
      <c r="G332" s="18" t="n"/>
      <c r="H332" s="10" t="n"/>
      <c r="I332" s="10" t="n"/>
      <c r="J332" s="10" t="n"/>
      <c r="K332" s="13" t="n"/>
      <c r="L332" s="13" t="n"/>
      <c r="M332" s="19">
        <f>IF(OR(K332="",L332=""),"",IF(AND(ISNUMBER(K332),ISNUMBER(L332)),L332-K332,"CHYBA"))</f>
        <v/>
      </c>
      <c r="N332" s="10" t="n"/>
      <c r="O332" s="10" t="n"/>
      <c r="P332" s="14">
        <f>IF(M332="","",IF(ISNUMBER(M332),IF(M332&lt;=0,"CHYBA",""),"CHYBA"))</f>
        <v/>
      </c>
      <c r="Q332" s="14">
        <f>IF(OR(V332=0,B332="",K332=""),"",IFERROR(IF(X332=0,IF(AND(COUNTIFS('Vozidlá'!$A$6:$A$6,B332&amp;"",'Vozidlá'!$L$6:$L$6,"&lt;&gt;")=1,ROUND(K332,1)=ROUND(INDEX('Vozidlá'!$L$6:$L$6,MATCH(B332,'Vozidlá'!$A$6:$A$6,0)),1)),"","CHYBA"),IF(AND(INDEX($L$1:$L$1505,X332)&lt;&gt;"",ROUND(K332,1)=ROUND(INDEX($L$1:$L$1505,X332),1)),"","CHYBA")),"CHYBA"))</f>
        <v/>
      </c>
      <c r="R332" s="14">
        <f>IF(V332=0,"",IF(OR(NOT(ISNUMBER(A332)),B332="",C332="",NOT(ISNUMBER(D332)),NOT(ISNUMBER(E332)),NOT(ISNUMBER(F332)),NOT(ISNUMBER(G332)),I332="",J332="",NOT(ISNUMBER(K332)),NOT(ISNUMBER(L332)),AND(N332&lt;&gt;"Podnikateľská",N332&lt;&gt;"Súkromná"),AND(N332="Podnikateľská",H332=""),COUNTIFS('Vodiči'!$C$6:$C$8,C332&amp;"")&lt;&gt;1,COUNTIFS('Vozidlá'!$A$6:$A$6,B332&amp;"",'Vozidlá'!$B$6:$B$6,"&lt;&gt;")&lt;&gt;1,COUNTIFS('Vozidlá'!$A$6:$A$6,B332&amp;"",'Vozidlá'!$C$6:$C$6,"&lt;&gt;")&lt;&gt;1,COUNTIFS('Vozidlá'!$A$6:$A$6,B332&amp;"",'Vozidlá'!$D$6:$D$6,"&lt;&gt;")&lt;&gt;1,COUNTIFS('Vozidlá'!$A$6:$A$6,B332&amp;"",'Vozidlá'!$E$6:$E$6,"&lt;&gt;")&lt;&gt;1,COUNTIFS('Vozidlá'!$A$6:$A$6,B332&amp;"",'Vozidlá'!$K$6:$K$6,"&lt;&gt;")&lt;&gt;1,COUNTIFS('Vozidlá'!$A$6:$A$6,B332&amp;"",'Vozidlá'!$L$6:$L$6,"&lt;&gt;")&lt;&gt;1),"CHYBA",""))</f>
        <v/>
      </c>
      <c r="S332" s="14">
        <f>IF(V332=0,"",IF(N332="Podnikateľská",IF(H332="","",IF(OR(LEN(TRIM(SUBSTITUTE(SUBSTITUTE(H332,".",""),",","")))&lt;12,ISNUMBER(MATCH(TRIM(SUBSTITUTE(SUBSTITUTE(H332,".",""),",","")),'Zoznamy'!$G$2:$G$41,0))),"PREVERIŤ","")),IF(AND(N332="Súkromná",IFERROR(INDEX('Vozidlá'!$O$6:$O$6,MATCH(B332,'Vozidlá'!$A$6:$A$6,0))="áno",FALSE)),"PREVERIŤ","")))</f>
        <v/>
      </c>
      <c r="T332" s="14">
        <f>IF(OR(D332="",E332="",F332="",G332=""),"",IFERROR(IF(OR(F332+G332&lt;D332+E332,D332&lt;DATE(2027,1,1),D332&gt;=DATE(2028,1,1)),"CHYBA",""),"CHYBA"))</f>
        <v/>
      </c>
      <c r="U332" s="14">
        <f>IF(OR(V332=0,A332=""),"",IF(COUNTIFS($A$6:$A$1505,A332&amp;"",$B$6:$B$1505,B332&amp;"")&gt;1,"CHYBA",IF(X332="","",IF(X332=0,"",IFERROR(IF(INDEX($A$1:$A$1505,X332)="","",IF(A332=INDEX($A$1:$A$1505,X332)+1,"","PREVERIŤ")),"PREVERIŤ")))))</f>
        <v/>
      </c>
      <c r="V332" s="14">
        <f>IF(OR(A332&lt;&gt;"",B332&lt;&gt;"",C332&lt;&gt;"",D332&lt;&gt;"",E332&lt;&gt;"",F332&lt;&gt;"",G332&lt;&gt;"",H332&lt;&gt;"",I332&lt;&gt;"",J332&lt;&gt;"",K332&lt;&gt;"",L332&lt;&gt;"",N332&lt;&gt;"",O332&lt;&gt;""),1,0)</f>
        <v/>
      </c>
      <c r="W332" s="14">
        <f>IF(OR(V332=0,B332=""),"",COUNTIFS($B$6:B332,B332&amp;""))</f>
        <v/>
      </c>
      <c r="X332" s="14">
        <f>IF(OR(V332=0,B332=""),"",IF(W332=1,0,SUMIFS($Y$5:Y331,$B$5:B331,B332&amp;"",$W$5:W331,W332-1)))</f>
        <v/>
      </c>
      <c r="Y332" s="14">
        <f>IF(V332=0,"",ROW($A332))</f>
        <v/>
      </c>
    </row>
    <row r="333">
      <c r="A333" s="10" t="n"/>
      <c r="B333" s="10" t="n"/>
      <c r="C333" s="10" t="n"/>
      <c r="D333" s="12" t="n"/>
      <c r="E333" s="18" t="n"/>
      <c r="F333" s="12" t="n"/>
      <c r="G333" s="18" t="n"/>
      <c r="H333" s="10" t="n"/>
      <c r="I333" s="10" t="n"/>
      <c r="J333" s="10" t="n"/>
      <c r="K333" s="13" t="n"/>
      <c r="L333" s="13" t="n"/>
      <c r="M333" s="19">
        <f>IF(OR(K333="",L333=""),"",IF(AND(ISNUMBER(K333),ISNUMBER(L333)),L333-K333,"CHYBA"))</f>
        <v/>
      </c>
      <c r="N333" s="10" t="n"/>
      <c r="O333" s="10" t="n"/>
      <c r="P333" s="14">
        <f>IF(M333="","",IF(ISNUMBER(M333),IF(M333&lt;=0,"CHYBA",""),"CHYBA"))</f>
        <v/>
      </c>
      <c r="Q333" s="14">
        <f>IF(OR(V333=0,B333="",K333=""),"",IFERROR(IF(X333=0,IF(AND(COUNTIFS('Vozidlá'!$A$6:$A$6,B333&amp;"",'Vozidlá'!$L$6:$L$6,"&lt;&gt;")=1,ROUND(K333,1)=ROUND(INDEX('Vozidlá'!$L$6:$L$6,MATCH(B333,'Vozidlá'!$A$6:$A$6,0)),1)),"","CHYBA"),IF(AND(INDEX($L$1:$L$1505,X333)&lt;&gt;"",ROUND(K333,1)=ROUND(INDEX($L$1:$L$1505,X333),1)),"","CHYBA")),"CHYBA"))</f>
        <v/>
      </c>
      <c r="R333" s="14">
        <f>IF(V333=0,"",IF(OR(NOT(ISNUMBER(A333)),B333="",C333="",NOT(ISNUMBER(D333)),NOT(ISNUMBER(E333)),NOT(ISNUMBER(F333)),NOT(ISNUMBER(G333)),I333="",J333="",NOT(ISNUMBER(K333)),NOT(ISNUMBER(L333)),AND(N333&lt;&gt;"Podnikateľská",N333&lt;&gt;"Súkromná"),AND(N333="Podnikateľská",H333=""),COUNTIFS('Vodiči'!$C$6:$C$8,C333&amp;"")&lt;&gt;1,COUNTIFS('Vozidlá'!$A$6:$A$6,B333&amp;"",'Vozidlá'!$B$6:$B$6,"&lt;&gt;")&lt;&gt;1,COUNTIFS('Vozidlá'!$A$6:$A$6,B333&amp;"",'Vozidlá'!$C$6:$C$6,"&lt;&gt;")&lt;&gt;1,COUNTIFS('Vozidlá'!$A$6:$A$6,B333&amp;"",'Vozidlá'!$D$6:$D$6,"&lt;&gt;")&lt;&gt;1,COUNTIFS('Vozidlá'!$A$6:$A$6,B333&amp;"",'Vozidlá'!$E$6:$E$6,"&lt;&gt;")&lt;&gt;1,COUNTIFS('Vozidlá'!$A$6:$A$6,B333&amp;"",'Vozidlá'!$K$6:$K$6,"&lt;&gt;")&lt;&gt;1,COUNTIFS('Vozidlá'!$A$6:$A$6,B333&amp;"",'Vozidlá'!$L$6:$L$6,"&lt;&gt;")&lt;&gt;1),"CHYBA",""))</f>
        <v/>
      </c>
      <c r="S333" s="14">
        <f>IF(V333=0,"",IF(N333="Podnikateľská",IF(H333="","",IF(OR(LEN(TRIM(SUBSTITUTE(SUBSTITUTE(H333,".",""),",","")))&lt;12,ISNUMBER(MATCH(TRIM(SUBSTITUTE(SUBSTITUTE(H333,".",""),",","")),'Zoznamy'!$G$2:$G$41,0))),"PREVERIŤ","")),IF(AND(N333="Súkromná",IFERROR(INDEX('Vozidlá'!$O$6:$O$6,MATCH(B333,'Vozidlá'!$A$6:$A$6,0))="áno",FALSE)),"PREVERIŤ","")))</f>
        <v/>
      </c>
      <c r="T333" s="14">
        <f>IF(OR(D333="",E333="",F333="",G333=""),"",IFERROR(IF(OR(F333+G333&lt;D333+E333,D333&lt;DATE(2027,1,1),D333&gt;=DATE(2028,1,1)),"CHYBA",""),"CHYBA"))</f>
        <v/>
      </c>
      <c r="U333" s="14">
        <f>IF(OR(V333=0,A333=""),"",IF(COUNTIFS($A$6:$A$1505,A333&amp;"",$B$6:$B$1505,B333&amp;"")&gt;1,"CHYBA",IF(X333="","",IF(X333=0,"",IFERROR(IF(INDEX($A$1:$A$1505,X333)="","",IF(A333=INDEX($A$1:$A$1505,X333)+1,"","PREVERIŤ")),"PREVERIŤ")))))</f>
        <v/>
      </c>
      <c r="V333" s="14">
        <f>IF(OR(A333&lt;&gt;"",B333&lt;&gt;"",C333&lt;&gt;"",D333&lt;&gt;"",E333&lt;&gt;"",F333&lt;&gt;"",G333&lt;&gt;"",H333&lt;&gt;"",I333&lt;&gt;"",J333&lt;&gt;"",K333&lt;&gt;"",L333&lt;&gt;"",N333&lt;&gt;"",O333&lt;&gt;""),1,0)</f>
        <v/>
      </c>
      <c r="W333" s="14">
        <f>IF(OR(V333=0,B333=""),"",COUNTIFS($B$6:B333,B333&amp;""))</f>
        <v/>
      </c>
      <c r="X333" s="14">
        <f>IF(OR(V333=0,B333=""),"",IF(W333=1,0,SUMIFS($Y$5:Y332,$B$5:B332,B333&amp;"",$W$5:W332,W333-1)))</f>
        <v/>
      </c>
      <c r="Y333" s="14">
        <f>IF(V333=0,"",ROW($A333))</f>
        <v/>
      </c>
    </row>
    <row r="334">
      <c r="A334" s="10" t="n"/>
      <c r="B334" s="10" t="n"/>
      <c r="C334" s="10" t="n"/>
      <c r="D334" s="12" t="n"/>
      <c r="E334" s="18" t="n"/>
      <c r="F334" s="12" t="n"/>
      <c r="G334" s="18" t="n"/>
      <c r="H334" s="10" t="n"/>
      <c r="I334" s="10" t="n"/>
      <c r="J334" s="10" t="n"/>
      <c r="K334" s="13" t="n"/>
      <c r="L334" s="13" t="n"/>
      <c r="M334" s="19">
        <f>IF(OR(K334="",L334=""),"",IF(AND(ISNUMBER(K334),ISNUMBER(L334)),L334-K334,"CHYBA"))</f>
        <v/>
      </c>
      <c r="N334" s="10" t="n"/>
      <c r="O334" s="10" t="n"/>
      <c r="P334" s="14">
        <f>IF(M334="","",IF(ISNUMBER(M334),IF(M334&lt;=0,"CHYBA",""),"CHYBA"))</f>
        <v/>
      </c>
      <c r="Q334" s="14">
        <f>IF(OR(V334=0,B334="",K334=""),"",IFERROR(IF(X334=0,IF(AND(COUNTIFS('Vozidlá'!$A$6:$A$6,B334&amp;"",'Vozidlá'!$L$6:$L$6,"&lt;&gt;")=1,ROUND(K334,1)=ROUND(INDEX('Vozidlá'!$L$6:$L$6,MATCH(B334,'Vozidlá'!$A$6:$A$6,0)),1)),"","CHYBA"),IF(AND(INDEX($L$1:$L$1505,X334)&lt;&gt;"",ROUND(K334,1)=ROUND(INDEX($L$1:$L$1505,X334),1)),"","CHYBA")),"CHYBA"))</f>
        <v/>
      </c>
      <c r="R334" s="14">
        <f>IF(V334=0,"",IF(OR(NOT(ISNUMBER(A334)),B334="",C334="",NOT(ISNUMBER(D334)),NOT(ISNUMBER(E334)),NOT(ISNUMBER(F334)),NOT(ISNUMBER(G334)),I334="",J334="",NOT(ISNUMBER(K334)),NOT(ISNUMBER(L334)),AND(N334&lt;&gt;"Podnikateľská",N334&lt;&gt;"Súkromná"),AND(N334="Podnikateľská",H334=""),COUNTIFS('Vodiči'!$C$6:$C$8,C334&amp;"")&lt;&gt;1,COUNTIFS('Vozidlá'!$A$6:$A$6,B334&amp;"",'Vozidlá'!$B$6:$B$6,"&lt;&gt;")&lt;&gt;1,COUNTIFS('Vozidlá'!$A$6:$A$6,B334&amp;"",'Vozidlá'!$C$6:$C$6,"&lt;&gt;")&lt;&gt;1,COUNTIFS('Vozidlá'!$A$6:$A$6,B334&amp;"",'Vozidlá'!$D$6:$D$6,"&lt;&gt;")&lt;&gt;1,COUNTIFS('Vozidlá'!$A$6:$A$6,B334&amp;"",'Vozidlá'!$E$6:$E$6,"&lt;&gt;")&lt;&gt;1,COUNTIFS('Vozidlá'!$A$6:$A$6,B334&amp;"",'Vozidlá'!$K$6:$K$6,"&lt;&gt;")&lt;&gt;1,COUNTIFS('Vozidlá'!$A$6:$A$6,B334&amp;"",'Vozidlá'!$L$6:$L$6,"&lt;&gt;")&lt;&gt;1),"CHYBA",""))</f>
        <v/>
      </c>
      <c r="S334" s="14">
        <f>IF(V334=0,"",IF(N334="Podnikateľská",IF(H334="","",IF(OR(LEN(TRIM(SUBSTITUTE(SUBSTITUTE(H334,".",""),",","")))&lt;12,ISNUMBER(MATCH(TRIM(SUBSTITUTE(SUBSTITUTE(H334,".",""),",","")),'Zoznamy'!$G$2:$G$41,0))),"PREVERIŤ","")),IF(AND(N334="Súkromná",IFERROR(INDEX('Vozidlá'!$O$6:$O$6,MATCH(B334,'Vozidlá'!$A$6:$A$6,0))="áno",FALSE)),"PREVERIŤ","")))</f>
        <v/>
      </c>
      <c r="T334" s="14">
        <f>IF(OR(D334="",E334="",F334="",G334=""),"",IFERROR(IF(OR(F334+G334&lt;D334+E334,D334&lt;DATE(2027,1,1),D334&gt;=DATE(2028,1,1)),"CHYBA",""),"CHYBA"))</f>
        <v/>
      </c>
      <c r="U334" s="14">
        <f>IF(OR(V334=0,A334=""),"",IF(COUNTIFS($A$6:$A$1505,A334&amp;"",$B$6:$B$1505,B334&amp;"")&gt;1,"CHYBA",IF(X334="","",IF(X334=0,"",IFERROR(IF(INDEX($A$1:$A$1505,X334)="","",IF(A334=INDEX($A$1:$A$1505,X334)+1,"","PREVERIŤ")),"PREVERIŤ")))))</f>
        <v/>
      </c>
      <c r="V334" s="14">
        <f>IF(OR(A334&lt;&gt;"",B334&lt;&gt;"",C334&lt;&gt;"",D334&lt;&gt;"",E334&lt;&gt;"",F334&lt;&gt;"",G334&lt;&gt;"",H334&lt;&gt;"",I334&lt;&gt;"",J334&lt;&gt;"",K334&lt;&gt;"",L334&lt;&gt;"",N334&lt;&gt;"",O334&lt;&gt;""),1,0)</f>
        <v/>
      </c>
      <c r="W334" s="14">
        <f>IF(OR(V334=0,B334=""),"",COUNTIFS($B$6:B334,B334&amp;""))</f>
        <v/>
      </c>
      <c r="X334" s="14">
        <f>IF(OR(V334=0,B334=""),"",IF(W334=1,0,SUMIFS($Y$5:Y333,$B$5:B333,B334&amp;"",$W$5:W333,W334-1)))</f>
        <v/>
      </c>
      <c r="Y334" s="14">
        <f>IF(V334=0,"",ROW($A334))</f>
        <v/>
      </c>
    </row>
    <row r="335">
      <c r="A335" s="10" t="n"/>
      <c r="B335" s="10" t="n"/>
      <c r="C335" s="10" t="n"/>
      <c r="D335" s="12" t="n"/>
      <c r="E335" s="18" t="n"/>
      <c r="F335" s="12" t="n"/>
      <c r="G335" s="18" t="n"/>
      <c r="H335" s="10" t="n"/>
      <c r="I335" s="10" t="n"/>
      <c r="J335" s="10" t="n"/>
      <c r="K335" s="13" t="n"/>
      <c r="L335" s="13" t="n"/>
      <c r="M335" s="19">
        <f>IF(OR(K335="",L335=""),"",IF(AND(ISNUMBER(K335),ISNUMBER(L335)),L335-K335,"CHYBA"))</f>
        <v/>
      </c>
      <c r="N335" s="10" t="n"/>
      <c r="O335" s="10" t="n"/>
      <c r="P335" s="14">
        <f>IF(M335="","",IF(ISNUMBER(M335),IF(M335&lt;=0,"CHYBA",""),"CHYBA"))</f>
        <v/>
      </c>
      <c r="Q335" s="14">
        <f>IF(OR(V335=0,B335="",K335=""),"",IFERROR(IF(X335=0,IF(AND(COUNTIFS('Vozidlá'!$A$6:$A$6,B335&amp;"",'Vozidlá'!$L$6:$L$6,"&lt;&gt;")=1,ROUND(K335,1)=ROUND(INDEX('Vozidlá'!$L$6:$L$6,MATCH(B335,'Vozidlá'!$A$6:$A$6,0)),1)),"","CHYBA"),IF(AND(INDEX($L$1:$L$1505,X335)&lt;&gt;"",ROUND(K335,1)=ROUND(INDEX($L$1:$L$1505,X335),1)),"","CHYBA")),"CHYBA"))</f>
        <v/>
      </c>
      <c r="R335" s="14">
        <f>IF(V335=0,"",IF(OR(NOT(ISNUMBER(A335)),B335="",C335="",NOT(ISNUMBER(D335)),NOT(ISNUMBER(E335)),NOT(ISNUMBER(F335)),NOT(ISNUMBER(G335)),I335="",J335="",NOT(ISNUMBER(K335)),NOT(ISNUMBER(L335)),AND(N335&lt;&gt;"Podnikateľská",N335&lt;&gt;"Súkromná"),AND(N335="Podnikateľská",H335=""),COUNTIFS('Vodiči'!$C$6:$C$8,C335&amp;"")&lt;&gt;1,COUNTIFS('Vozidlá'!$A$6:$A$6,B335&amp;"",'Vozidlá'!$B$6:$B$6,"&lt;&gt;")&lt;&gt;1,COUNTIFS('Vozidlá'!$A$6:$A$6,B335&amp;"",'Vozidlá'!$C$6:$C$6,"&lt;&gt;")&lt;&gt;1,COUNTIFS('Vozidlá'!$A$6:$A$6,B335&amp;"",'Vozidlá'!$D$6:$D$6,"&lt;&gt;")&lt;&gt;1,COUNTIFS('Vozidlá'!$A$6:$A$6,B335&amp;"",'Vozidlá'!$E$6:$E$6,"&lt;&gt;")&lt;&gt;1,COUNTIFS('Vozidlá'!$A$6:$A$6,B335&amp;"",'Vozidlá'!$K$6:$K$6,"&lt;&gt;")&lt;&gt;1,COUNTIFS('Vozidlá'!$A$6:$A$6,B335&amp;"",'Vozidlá'!$L$6:$L$6,"&lt;&gt;")&lt;&gt;1),"CHYBA",""))</f>
        <v/>
      </c>
      <c r="S335" s="14">
        <f>IF(V335=0,"",IF(N335="Podnikateľská",IF(H335="","",IF(OR(LEN(TRIM(SUBSTITUTE(SUBSTITUTE(H335,".",""),",","")))&lt;12,ISNUMBER(MATCH(TRIM(SUBSTITUTE(SUBSTITUTE(H335,".",""),",","")),'Zoznamy'!$G$2:$G$41,0))),"PREVERIŤ","")),IF(AND(N335="Súkromná",IFERROR(INDEX('Vozidlá'!$O$6:$O$6,MATCH(B335,'Vozidlá'!$A$6:$A$6,0))="áno",FALSE)),"PREVERIŤ","")))</f>
        <v/>
      </c>
      <c r="T335" s="14">
        <f>IF(OR(D335="",E335="",F335="",G335=""),"",IFERROR(IF(OR(F335+G335&lt;D335+E335,D335&lt;DATE(2027,1,1),D335&gt;=DATE(2028,1,1)),"CHYBA",""),"CHYBA"))</f>
        <v/>
      </c>
      <c r="U335" s="14">
        <f>IF(OR(V335=0,A335=""),"",IF(COUNTIFS($A$6:$A$1505,A335&amp;"",$B$6:$B$1505,B335&amp;"")&gt;1,"CHYBA",IF(X335="","",IF(X335=0,"",IFERROR(IF(INDEX($A$1:$A$1505,X335)="","",IF(A335=INDEX($A$1:$A$1505,X335)+1,"","PREVERIŤ")),"PREVERIŤ")))))</f>
        <v/>
      </c>
      <c r="V335" s="14">
        <f>IF(OR(A335&lt;&gt;"",B335&lt;&gt;"",C335&lt;&gt;"",D335&lt;&gt;"",E335&lt;&gt;"",F335&lt;&gt;"",G335&lt;&gt;"",H335&lt;&gt;"",I335&lt;&gt;"",J335&lt;&gt;"",K335&lt;&gt;"",L335&lt;&gt;"",N335&lt;&gt;"",O335&lt;&gt;""),1,0)</f>
        <v/>
      </c>
      <c r="W335" s="14">
        <f>IF(OR(V335=0,B335=""),"",COUNTIFS($B$6:B335,B335&amp;""))</f>
        <v/>
      </c>
      <c r="X335" s="14">
        <f>IF(OR(V335=0,B335=""),"",IF(W335=1,0,SUMIFS($Y$5:Y334,$B$5:B334,B335&amp;"",$W$5:W334,W335-1)))</f>
        <v/>
      </c>
      <c r="Y335" s="14">
        <f>IF(V335=0,"",ROW($A335))</f>
        <v/>
      </c>
    </row>
    <row r="336">
      <c r="A336" s="10" t="n"/>
      <c r="B336" s="10" t="n"/>
      <c r="C336" s="10" t="n"/>
      <c r="D336" s="12" t="n"/>
      <c r="E336" s="18" t="n"/>
      <c r="F336" s="12" t="n"/>
      <c r="G336" s="18" t="n"/>
      <c r="H336" s="10" t="n"/>
      <c r="I336" s="10" t="n"/>
      <c r="J336" s="10" t="n"/>
      <c r="K336" s="13" t="n"/>
      <c r="L336" s="13" t="n"/>
      <c r="M336" s="19">
        <f>IF(OR(K336="",L336=""),"",IF(AND(ISNUMBER(K336),ISNUMBER(L336)),L336-K336,"CHYBA"))</f>
        <v/>
      </c>
      <c r="N336" s="10" t="n"/>
      <c r="O336" s="10" t="n"/>
      <c r="P336" s="14">
        <f>IF(M336="","",IF(ISNUMBER(M336),IF(M336&lt;=0,"CHYBA",""),"CHYBA"))</f>
        <v/>
      </c>
      <c r="Q336" s="14">
        <f>IF(OR(V336=0,B336="",K336=""),"",IFERROR(IF(X336=0,IF(AND(COUNTIFS('Vozidlá'!$A$6:$A$6,B336&amp;"",'Vozidlá'!$L$6:$L$6,"&lt;&gt;")=1,ROUND(K336,1)=ROUND(INDEX('Vozidlá'!$L$6:$L$6,MATCH(B336,'Vozidlá'!$A$6:$A$6,0)),1)),"","CHYBA"),IF(AND(INDEX($L$1:$L$1505,X336)&lt;&gt;"",ROUND(K336,1)=ROUND(INDEX($L$1:$L$1505,X336),1)),"","CHYBA")),"CHYBA"))</f>
        <v/>
      </c>
      <c r="R336" s="14">
        <f>IF(V336=0,"",IF(OR(NOT(ISNUMBER(A336)),B336="",C336="",NOT(ISNUMBER(D336)),NOT(ISNUMBER(E336)),NOT(ISNUMBER(F336)),NOT(ISNUMBER(G336)),I336="",J336="",NOT(ISNUMBER(K336)),NOT(ISNUMBER(L336)),AND(N336&lt;&gt;"Podnikateľská",N336&lt;&gt;"Súkromná"),AND(N336="Podnikateľská",H336=""),COUNTIFS('Vodiči'!$C$6:$C$8,C336&amp;"")&lt;&gt;1,COUNTIFS('Vozidlá'!$A$6:$A$6,B336&amp;"",'Vozidlá'!$B$6:$B$6,"&lt;&gt;")&lt;&gt;1,COUNTIFS('Vozidlá'!$A$6:$A$6,B336&amp;"",'Vozidlá'!$C$6:$C$6,"&lt;&gt;")&lt;&gt;1,COUNTIFS('Vozidlá'!$A$6:$A$6,B336&amp;"",'Vozidlá'!$D$6:$D$6,"&lt;&gt;")&lt;&gt;1,COUNTIFS('Vozidlá'!$A$6:$A$6,B336&amp;"",'Vozidlá'!$E$6:$E$6,"&lt;&gt;")&lt;&gt;1,COUNTIFS('Vozidlá'!$A$6:$A$6,B336&amp;"",'Vozidlá'!$K$6:$K$6,"&lt;&gt;")&lt;&gt;1,COUNTIFS('Vozidlá'!$A$6:$A$6,B336&amp;"",'Vozidlá'!$L$6:$L$6,"&lt;&gt;")&lt;&gt;1),"CHYBA",""))</f>
        <v/>
      </c>
      <c r="S336" s="14">
        <f>IF(V336=0,"",IF(N336="Podnikateľská",IF(H336="","",IF(OR(LEN(TRIM(SUBSTITUTE(SUBSTITUTE(H336,".",""),",","")))&lt;12,ISNUMBER(MATCH(TRIM(SUBSTITUTE(SUBSTITUTE(H336,".",""),",","")),'Zoznamy'!$G$2:$G$41,0))),"PREVERIŤ","")),IF(AND(N336="Súkromná",IFERROR(INDEX('Vozidlá'!$O$6:$O$6,MATCH(B336,'Vozidlá'!$A$6:$A$6,0))="áno",FALSE)),"PREVERIŤ","")))</f>
        <v/>
      </c>
      <c r="T336" s="14">
        <f>IF(OR(D336="",E336="",F336="",G336=""),"",IFERROR(IF(OR(F336+G336&lt;D336+E336,D336&lt;DATE(2027,1,1),D336&gt;=DATE(2028,1,1)),"CHYBA",""),"CHYBA"))</f>
        <v/>
      </c>
      <c r="U336" s="14">
        <f>IF(OR(V336=0,A336=""),"",IF(COUNTIFS($A$6:$A$1505,A336&amp;"",$B$6:$B$1505,B336&amp;"")&gt;1,"CHYBA",IF(X336="","",IF(X336=0,"",IFERROR(IF(INDEX($A$1:$A$1505,X336)="","",IF(A336=INDEX($A$1:$A$1505,X336)+1,"","PREVERIŤ")),"PREVERIŤ")))))</f>
        <v/>
      </c>
      <c r="V336" s="14">
        <f>IF(OR(A336&lt;&gt;"",B336&lt;&gt;"",C336&lt;&gt;"",D336&lt;&gt;"",E336&lt;&gt;"",F336&lt;&gt;"",G336&lt;&gt;"",H336&lt;&gt;"",I336&lt;&gt;"",J336&lt;&gt;"",K336&lt;&gt;"",L336&lt;&gt;"",N336&lt;&gt;"",O336&lt;&gt;""),1,0)</f>
        <v/>
      </c>
      <c r="W336" s="14">
        <f>IF(OR(V336=0,B336=""),"",COUNTIFS($B$6:B336,B336&amp;""))</f>
        <v/>
      </c>
      <c r="X336" s="14">
        <f>IF(OR(V336=0,B336=""),"",IF(W336=1,0,SUMIFS($Y$5:Y335,$B$5:B335,B336&amp;"",$W$5:W335,W336-1)))</f>
        <v/>
      </c>
      <c r="Y336" s="14">
        <f>IF(V336=0,"",ROW($A336))</f>
        <v/>
      </c>
    </row>
    <row r="337">
      <c r="A337" s="10" t="n"/>
      <c r="B337" s="10" t="n"/>
      <c r="C337" s="10" t="n"/>
      <c r="D337" s="12" t="n"/>
      <c r="E337" s="18" t="n"/>
      <c r="F337" s="12" t="n"/>
      <c r="G337" s="18" t="n"/>
      <c r="H337" s="10" t="n"/>
      <c r="I337" s="10" t="n"/>
      <c r="J337" s="10" t="n"/>
      <c r="K337" s="13" t="n"/>
      <c r="L337" s="13" t="n"/>
      <c r="M337" s="19">
        <f>IF(OR(K337="",L337=""),"",IF(AND(ISNUMBER(K337),ISNUMBER(L337)),L337-K337,"CHYBA"))</f>
        <v/>
      </c>
      <c r="N337" s="10" t="n"/>
      <c r="O337" s="10" t="n"/>
      <c r="P337" s="14">
        <f>IF(M337="","",IF(ISNUMBER(M337),IF(M337&lt;=0,"CHYBA",""),"CHYBA"))</f>
        <v/>
      </c>
      <c r="Q337" s="14">
        <f>IF(OR(V337=0,B337="",K337=""),"",IFERROR(IF(X337=0,IF(AND(COUNTIFS('Vozidlá'!$A$6:$A$6,B337&amp;"",'Vozidlá'!$L$6:$L$6,"&lt;&gt;")=1,ROUND(K337,1)=ROUND(INDEX('Vozidlá'!$L$6:$L$6,MATCH(B337,'Vozidlá'!$A$6:$A$6,0)),1)),"","CHYBA"),IF(AND(INDEX($L$1:$L$1505,X337)&lt;&gt;"",ROUND(K337,1)=ROUND(INDEX($L$1:$L$1505,X337),1)),"","CHYBA")),"CHYBA"))</f>
        <v/>
      </c>
      <c r="R337" s="14">
        <f>IF(V337=0,"",IF(OR(NOT(ISNUMBER(A337)),B337="",C337="",NOT(ISNUMBER(D337)),NOT(ISNUMBER(E337)),NOT(ISNUMBER(F337)),NOT(ISNUMBER(G337)),I337="",J337="",NOT(ISNUMBER(K337)),NOT(ISNUMBER(L337)),AND(N337&lt;&gt;"Podnikateľská",N337&lt;&gt;"Súkromná"),AND(N337="Podnikateľská",H337=""),COUNTIFS('Vodiči'!$C$6:$C$8,C337&amp;"")&lt;&gt;1,COUNTIFS('Vozidlá'!$A$6:$A$6,B337&amp;"",'Vozidlá'!$B$6:$B$6,"&lt;&gt;")&lt;&gt;1,COUNTIFS('Vozidlá'!$A$6:$A$6,B337&amp;"",'Vozidlá'!$C$6:$C$6,"&lt;&gt;")&lt;&gt;1,COUNTIFS('Vozidlá'!$A$6:$A$6,B337&amp;"",'Vozidlá'!$D$6:$D$6,"&lt;&gt;")&lt;&gt;1,COUNTIFS('Vozidlá'!$A$6:$A$6,B337&amp;"",'Vozidlá'!$E$6:$E$6,"&lt;&gt;")&lt;&gt;1,COUNTIFS('Vozidlá'!$A$6:$A$6,B337&amp;"",'Vozidlá'!$K$6:$K$6,"&lt;&gt;")&lt;&gt;1,COUNTIFS('Vozidlá'!$A$6:$A$6,B337&amp;"",'Vozidlá'!$L$6:$L$6,"&lt;&gt;")&lt;&gt;1),"CHYBA",""))</f>
        <v/>
      </c>
      <c r="S337" s="14">
        <f>IF(V337=0,"",IF(N337="Podnikateľská",IF(H337="","",IF(OR(LEN(TRIM(SUBSTITUTE(SUBSTITUTE(H337,".",""),",","")))&lt;12,ISNUMBER(MATCH(TRIM(SUBSTITUTE(SUBSTITUTE(H337,".",""),",","")),'Zoznamy'!$G$2:$G$41,0))),"PREVERIŤ","")),IF(AND(N337="Súkromná",IFERROR(INDEX('Vozidlá'!$O$6:$O$6,MATCH(B337,'Vozidlá'!$A$6:$A$6,0))="áno",FALSE)),"PREVERIŤ","")))</f>
        <v/>
      </c>
      <c r="T337" s="14">
        <f>IF(OR(D337="",E337="",F337="",G337=""),"",IFERROR(IF(OR(F337+G337&lt;D337+E337,D337&lt;DATE(2027,1,1),D337&gt;=DATE(2028,1,1)),"CHYBA",""),"CHYBA"))</f>
        <v/>
      </c>
      <c r="U337" s="14">
        <f>IF(OR(V337=0,A337=""),"",IF(COUNTIFS($A$6:$A$1505,A337&amp;"",$B$6:$B$1505,B337&amp;"")&gt;1,"CHYBA",IF(X337="","",IF(X337=0,"",IFERROR(IF(INDEX($A$1:$A$1505,X337)="","",IF(A337=INDEX($A$1:$A$1505,X337)+1,"","PREVERIŤ")),"PREVERIŤ")))))</f>
        <v/>
      </c>
      <c r="V337" s="14">
        <f>IF(OR(A337&lt;&gt;"",B337&lt;&gt;"",C337&lt;&gt;"",D337&lt;&gt;"",E337&lt;&gt;"",F337&lt;&gt;"",G337&lt;&gt;"",H337&lt;&gt;"",I337&lt;&gt;"",J337&lt;&gt;"",K337&lt;&gt;"",L337&lt;&gt;"",N337&lt;&gt;"",O337&lt;&gt;""),1,0)</f>
        <v/>
      </c>
      <c r="W337" s="14">
        <f>IF(OR(V337=0,B337=""),"",COUNTIFS($B$6:B337,B337&amp;""))</f>
        <v/>
      </c>
      <c r="X337" s="14">
        <f>IF(OR(V337=0,B337=""),"",IF(W337=1,0,SUMIFS($Y$5:Y336,$B$5:B336,B337&amp;"",$W$5:W336,W337-1)))</f>
        <v/>
      </c>
      <c r="Y337" s="14">
        <f>IF(V337=0,"",ROW($A337))</f>
        <v/>
      </c>
    </row>
    <row r="338">
      <c r="A338" s="10" t="n"/>
      <c r="B338" s="10" t="n"/>
      <c r="C338" s="10" t="n"/>
      <c r="D338" s="12" t="n"/>
      <c r="E338" s="18" t="n"/>
      <c r="F338" s="12" t="n"/>
      <c r="G338" s="18" t="n"/>
      <c r="H338" s="10" t="n"/>
      <c r="I338" s="10" t="n"/>
      <c r="J338" s="10" t="n"/>
      <c r="K338" s="13" t="n"/>
      <c r="L338" s="13" t="n"/>
      <c r="M338" s="19">
        <f>IF(OR(K338="",L338=""),"",IF(AND(ISNUMBER(K338),ISNUMBER(L338)),L338-K338,"CHYBA"))</f>
        <v/>
      </c>
      <c r="N338" s="10" t="n"/>
      <c r="O338" s="10" t="n"/>
      <c r="P338" s="14">
        <f>IF(M338="","",IF(ISNUMBER(M338),IF(M338&lt;=0,"CHYBA",""),"CHYBA"))</f>
        <v/>
      </c>
      <c r="Q338" s="14">
        <f>IF(OR(V338=0,B338="",K338=""),"",IFERROR(IF(X338=0,IF(AND(COUNTIFS('Vozidlá'!$A$6:$A$6,B338&amp;"",'Vozidlá'!$L$6:$L$6,"&lt;&gt;")=1,ROUND(K338,1)=ROUND(INDEX('Vozidlá'!$L$6:$L$6,MATCH(B338,'Vozidlá'!$A$6:$A$6,0)),1)),"","CHYBA"),IF(AND(INDEX($L$1:$L$1505,X338)&lt;&gt;"",ROUND(K338,1)=ROUND(INDEX($L$1:$L$1505,X338),1)),"","CHYBA")),"CHYBA"))</f>
        <v/>
      </c>
      <c r="R338" s="14">
        <f>IF(V338=0,"",IF(OR(NOT(ISNUMBER(A338)),B338="",C338="",NOT(ISNUMBER(D338)),NOT(ISNUMBER(E338)),NOT(ISNUMBER(F338)),NOT(ISNUMBER(G338)),I338="",J338="",NOT(ISNUMBER(K338)),NOT(ISNUMBER(L338)),AND(N338&lt;&gt;"Podnikateľská",N338&lt;&gt;"Súkromná"),AND(N338="Podnikateľská",H338=""),COUNTIFS('Vodiči'!$C$6:$C$8,C338&amp;"")&lt;&gt;1,COUNTIFS('Vozidlá'!$A$6:$A$6,B338&amp;"",'Vozidlá'!$B$6:$B$6,"&lt;&gt;")&lt;&gt;1,COUNTIFS('Vozidlá'!$A$6:$A$6,B338&amp;"",'Vozidlá'!$C$6:$C$6,"&lt;&gt;")&lt;&gt;1,COUNTIFS('Vozidlá'!$A$6:$A$6,B338&amp;"",'Vozidlá'!$D$6:$D$6,"&lt;&gt;")&lt;&gt;1,COUNTIFS('Vozidlá'!$A$6:$A$6,B338&amp;"",'Vozidlá'!$E$6:$E$6,"&lt;&gt;")&lt;&gt;1,COUNTIFS('Vozidlá'!$A$6:$A$6,B338&amp;"",'Vozidlá'!$K$6:$K$6,"&lt;&gt;")&lt;&gt;1,COUNTIFS('Vozidlá'!$A$6:$A$6,B338&amp;"",'Vozidlá'!$L$6:$L$6,"&lt;&gt;")&lt;&gt;1),"CHYBA",""))</f>
        <v/>
      </c>
      <c r="S338" s="14">
        <f>IF(V338=0,"",IF(N338="Podnikateľská",IF(H338="","",IF(OR(LEN(TRIM(SUBSTITUTE(SUBSTITUTE(H338,".",""),",","")))&lt;12,ISNUMBER(MATCH(TRIM(SUBSTITUTE(SUBSTITUTE(H338,".",""),",","")),'Zoznamy'!$G$2:$G$41,0))),"PREVERIŤ","")),IF(AND(N338="Súkromná",IFERROR(INDEX('Vozidlá'!$O$6:$O$6,MATCH(B338,'Vozidlá'!$A$6:$A$6,0))="áno",FALSE)),"PREVERIŤ","")))</f>
        <v/>
      </c>
      <c r="T338" s="14">
        <f>IF(OR(D338="",E338="",F338="",G338=""),"",IFERROR(IF(OR(F338+G338&lt;D338+E338,D338&lt;DATE(2027,1,1),D338&gt;=DATE(2028,1,1)),"CHYBA",""),"CHYBA"))</f>
        <v/>
      </c>
      <c r="U338" s="14">
        <f>IF(OR(V338=0,A338=""),"",IF(COUNTIFS($A$6:$A$1505,A338&amp;"",$B$6:$B$1505,B338&amp;"")&gt;1,"CHYBA",IF(X338="","",IF(X338=0,"",IFERROR(IF(INDEX($A$1:$A$1505,X338)="","",IF(A338=INDEX($A$1:$A$1505,X338)+1,"","PREVERIŤ")),"PREVERIŤ")))))</f>
        <v/>
      </c>
      <c r="V338" s="14">
        <f>IF(OR(A338&lt;&gt;"",B338&lt;&gt;"",C338&lt;&gt;"",D338&lt;&gt;"",E338&lt;&gt;"",F338&lt;&gt;"",G338&lt;&gt;"",H338&lt;&gt;"",I338&lt;&gt;"",J338&lt;&gt;"",K338&lt;&gt;"",L338&lt;&gt;"",N338&lt;&gt;"",O338&lt;&gt;""),1,0)</f>
        <v/>
      </c>
      <c r="W338" s="14">
        <f>IF(OR(V338=0,B338=""),"",COUNTIFS($B$6:B338,B338&amp;""))</f>
        <v/>
      </c>
      <c r="X338" s="14">
        <f>IF(OR(V338=0,B338=""),"",IF(W338=1,0,SUMIFS($Y$5:Y337,$B$5:B337,B338&amp;"",$W$5:W337,W338-1)))</f>
        <v/>
      </c>
      <c r="Y338" s="14">
        <f>IF(V338=0,"",ROW($A338))</f>
        <v/>
      </c>
    </row>
    <row r="339">
      <c r="A339" s="10" t="n"/>
      <c r="B339" s="10" t="n"/>
      <c r="C339" s="10" t="n"/>
      <c r="D339" s="12" t="n"/>
      <c r="E339" s="18" t="n"/>
      <c r="F339" s="12" t="n"/>
      <c r="G339" s="18" t="n"/>
      <c r="H339" s="10" t="n"/>
      <c r="I339" s="10" t="n"/>
      <c r="J339" s="10" t="n"/>
      <c r="K339" s="13" t="n"/>
      <c r="L339" s="13" t="n"/>
      <c r="M339" s="19">
        <f>IF(OR(K339="",L339=""),"",IF(AND(ISNUMBER(K339),ISNUMBER(L339)),L339-K339,"CHYBA"))</f>
        <v/>
      </c>
      <c r="N339" s="10" t="n"/>
      <c r="O339" s="10" t="n"/>
      <c r="P339" s="14">
        <f>IF(M339="","",IF(ISNUMBER(M339),IF(M339&lt;=0,"CHYBA",""),"CHYBA"))</f>
        <v/>
      </c>
      <c r="Q339" s="14">
        <f>IF(OR(V339=0,B339="",K339=""),"",IFERROR(IF(X339=0,IF(AND(COUNTIFS('Vozidlá'!$A$6:$A$6,B339&amp;"",'Vozidlá'!$L$6:$L$6,"&lt;&gt;")=1,ROUND(K339,1)=ROUND(INDEX('Vozidlá'!$L$6:$L$6,MATCH(B339,'Vozidlá'!$A$6:$A$6,0)),1)),"","CHYBA"),IF(AND(INDEX($L$1:$L$1505,X339)&lt;&gt;"",ROUND(K339,1)=ROUND(INDEX($L$1:$L$1505,X339),1)),"","CHYBA")),"CHYBA"))</f>
        <v/>
      </c>
      <c r="R339" s="14">
        <f>IF(V339=0,"",IF(OR(NOT(ISNUMBER(A339)),B339="",C339="",NOT(ISNUMBER(D339)),NOT(ISNUMBER(E339)),NOT(ISNUMBER(F339)),NOT(ISNUMBER(G339)),I339="",J339="",NOT(ISNUMBER(K339)),NOT(ISNUMBER(L339)),AND(N339&lt;&gt;"Podnikateľská",N339&lt;&gt;"Súkromná"),AND(N339="Podnikateľská",H339=""),COUNTIFS('Vodiči'!$C$6:$C$8,C339&amp;"")&lt;&gt;1,COUNTIFS('Vozidlá'!$A$6:$A$6,B339&amp;"",'Vozidlá'!$B$6:$B$6,"&lt;&gt;")&lt;&gt;1,COUNTIFS('Vozidlá'!$A$6:$A$6,B339&amp;"",'Vozidlá'!$C$6:$C$6,"&lt;&gt;")&lt;&gt;1,COUNTIFS('Vozidlá'!$A$6:$A$6,B339&amp;"",'Vozidlá'!$D$6:$D$6,"&lt;&gt;")&lt;&gt;1,COUNTIFS('Vozidlá'!$A$6:$A$6,B339&amp;"",'Vozidlá'!$E$6:$E$6,"&lt;&gt;")&lt;&gt;1,COUNTIFS('Vozidlá'!$A$6:$A$6,B339&amp;"",'Vozidlá'!$K$6:$K$6,"&lt;&gt;")&lt;&gt;1,COUNTIFS('Vozidlá'!$A$6:$A$6,B339&amp;"",'Vozidlá'!$L$6:$L$6,"&lt;&gt;")&lt;&gt;1),"CHYBA",""))</f>
        <v/>
      </c>
      <c r="S339" s="14">
        <f>IF(V339=0,"",IF(N339="Podnikateľská",IF(H339="","",IF(OR(LEN(TRIM(SUBSTITUTE(SUBSTITUTE(H339,".",""),",","")))&lt;12,ISNUMBER(MATCH(TRIM(SUBSTITUTE(SUBSTITUTE(H339,".",""),",","")),'Zoznamy'!$G$2:$G$41,0))),"PREVERIŤ","")),IF(AND(N339="Súkromná",IFERROR(INDEX('Vozidlá'!$O$6:$O$6,MATCH(B339,'Vozidlá'!$A$6:$A$6,0))="áno",FALSE)),"PREVERIŤ","")))</f>
        <v/>
      </c>
      <c r="T339" s="14">
        <f>IF(OR(D339="",E339="",F339="",G339=""),"",IFERROR(IF(OR(F339+G339&lt;D339+E339,D339&lt;DATE(2027,1,1),D339&gt;=DATE(2028,1,1)),"CHYBA",""),"CHYBA"))</f>
        <v/>
      </c>
      <c r="U339" s="14">
        <f>IF(OR(V339=0,A339=""),"",IF(COUNTIFS($A$6:$A$1505,A339&amp;"",$B$6:$B$1505,B339&amp;"")&gt;1,"CHYBA",IF(X339="","",IF(X339=0,"",IFERROR(IF(INDEX($A$1:$A$1505,X339)="","",IF(A339=INDEX($A$1:$A$1505,X339)+1,"","PREVERIŤ")),"PREVERIŤ")))))</f>
        <v/>
      </c>
      <c r="V339" s="14">
        <f>IF(OR(A339&lt;&gt;"",B339&lt;&gt;"",C339&lt;&gt;"",D339&lt;&gt;"",E339&lt;&gt;"",F339&lt;&gt;"",G339&lt;&gt;"",H339&lt;&gt;"",I339&lt;&gt;"",J339&lt;&gt;"",K339&lt;&gt;"",L339&lt;&gt;"",N339&lt;&gt;"",O339&lt;&gt;""),1,0)</f>
        <v/>
      </c>
      <c r="W339" s="14">
        <f>IF(OR(V339=0,B339=""),"",COUNTIFS($B$6:B339,B339&amp;""))</f>
        <v/>
      </c>
      <c r="X339" s="14">
        <f>IF(OR(V339=0,B339=""),"",IF(W339=1,0,SUMIFS($Y$5:Y338,$B$5:B338,B339&amp;"",$W$5:W338,W339-1)))</f>
        <v/>
      </c>
      <c r="Y339" s="14">
        <f>IF(V339=0,"",ROW($A339))</f>
        <v/>
      </c>
    </row>
    <row r="340">
      <c r="A340" s="10" t="n"/>
      <c r="B340" s="10" t="n"/>
      <c r="C340" s="10" t="n"/>
      <c r="D340" s="12" t="n"/>
      <c r="E340" s="18" t="n"/>
      <c r="F340" s="12" t="n"/>
      <c r="G340" s="18" t="n"/>
      <c r="H340" s="10" t="n"/>
      <c r="I340" s="10" t="n"/>
      <c r="J340" s="10" t="n"/>
      <c r="K340" s="13" t="n"/>
      <c r="L340" s="13" t="n"/>
      <c r="M340" s="19">
        <f>IF(OR(K340="",L340=""),"",IF(AND(ISNUMBER(K340),ISNUMBER(L340)),L340-K340,"CHYBA"))</f>
        <v/>
      </c>
      <c r="N340" s="10" t="n"/>
      <c r="O340" s="10" t="n"/>
      <c r="P340" s="14">
        <f>IF(M340="","",IF(ISNUMBER(M340),IF(M340&lt;=0,"CHYBA",""),"CHYBA"))</f>
        <v/>
      </c>
      <c r="Q340" s="14">
        <f>IF(OR(V340=0,B340="",K340=""),"",IFERROR(IF(X340=0,IF(AND(COUNTIFS('Vozidlá'!$A$6:$A$6,B340&amp;"",'Vozidlá'!$L$6:$L$6,"&lt;&gt;")=1,ROUND(K340,1)=ROUND(INDEX('Vozidlá'!$L$6:$L$6,MATCH(B340,'Vozidlá'!$A$6:$A$6,0)),1)),"","CHYBA"),IF(AND(INDEX($L$1:$L$1505,X340)&lt;&gt;"",ROUND(K340,1)=ROUND(INDEX($L$1:$L$1505,X340),1)),"","CHYBA")),"CHYBA"))</f>
        <v/>
      </c>
      <c r="R340" s="14">
        <f>IF(V340=0,"",IF(OR(NOT(ISNUMBER(A340)),B340="",C340="",NOT(ISNUMBER(D340)),NOT(ISNUMBER(E340)),NOT(ISNUMBER(F340)),NOT(ISNUMBER(G340)),I340="",J340="",NOT(ISNUMBER(K340)),NOT(ISNUMBER(L340)),AND(N340&lt;&gt;"Podnikateľská",N340&lt;&gt;"Súkromná"),AND(N340="Podnikateľská",H340=""),COUNTIFS('Vodiči'!$C$6:$C$8,C340&amp;"")&lt;&gt;1,COUNTIFS('Vozidlá'!$A$6:$A$6,B340&amp;"",'Vozidlá'!$B$6:$B$6,"&lt;&gt;")&lt;&gt;1,COUNTIFS('Vozidlá'!$A$6:$A$6,B340&amp;"",'Vozidlá'!$C$6:$C$6,"&lt;&gt;")&lt;&gt;1,COUNTIFS('Vozidlá'!$A$6:$A$6,B340&amp;"",'Vozidlá'!$D$6:$D$6,"&lt;&gt;")&lt;&gt;1,COUNTIFS('Vozidlá'!$A$6:$A$6,B340&amp;"",'Vozidlá'!$E$6:$E$6,"&lt;&gt;")&lt;&gt;1,COUNTIFS('Vozidlá'!$A$6:$A$6,B340&amp;"",'Vozidlá'!$K$6:$K$6,"&lt;&gt;")&lt;&gt;1,COUNTIFS('Vozidlá'!$A$6:$A$6,B340&amp;"",'Vozidlá'!$L$6:$L$6,"&lt;&gt;")&lt;&gt;1),"CHYBA",""))</f>
        <v/>
      </c>
      <c r="S340" s="14">
        <f>IF(V340=0,"",IF(N340="Podnikateľská",IF(H340="","",IF(OR(LEN(TRIM(SUBSTITUTE(SUBSTITUTE(H340,".",""),",","")))&lt;12,ISNUMBER(MATCH(TRIM(SUBSTITUTE(SUBSTITUTE(H340,".",""),",","")),'Zoznamy'!$G$2:$G$41,0))),"PREVERIŤ","")),IF(AND(N340="Súkromná",IFERROR(INDEX('Vozidlá'!$O$6:$O$6,MATCH(B340,'Vozidlá'!$A$6:$A$6,0))="áno",FALSE)),"PREVERIŤ","")))</f>
        <v/>
      </c>
      <c r="T340" s="14">
        <f>IF(OR(D340="",E340="",F340="",G340=""),"",IFERROR(IF(OR(F340+G340&lt;D340+E340,D340&lt;DATE(2027,1,1),D340&gt;=DATE(2028,1,1)),"CHYBA",""),"CHYBA"))</f>
        <v/>
      </c>
      <c r="U340" s="14">
        <f>IF(OR(V340=0,A340=""),"",IF(COUNTIFS($A$6:$A$1505,A340&amp;"",$B$6:$B$1505,B340&amp;"")&gt;1,"CHYBA",IF(X340="","",IF(X340=0,"",IFERROR(IF(INDEX($A$1:$A$1505,X340)="","",IF(A340=INDEX($A$1:$A$1505,X340)+1,"","PREVERIŤ")),"PREVERIŤ")))))</f>
        <v/>
      </c>
      <c r="V340" s="14">
        <f>IF(OR(A340&lt;&gt;"",B340&lt;&gt;"",C340&lt;&gt;"",D340&lt;&gt;"",E340&lt;&gt;"",F340&lt;&gt;"",G340&lt;&gt;"",H340&lt;&gt;"",I340&lt;&gt;"",J340&lt;&gt;"",K340&lt;&gt;"",L340&lt;&gt;"",N340&lt;&gt;"",O340&lt;&gt;""),1,0)</f>
        <v/>
      </c>
      <c r="W340" s="14">
        <f>IF(OR(V340=0,B340=""),"",COUNTIFS($B$6:B340,B340&amp;""))</f>
        <v/>
      </c>
      <c r="X340" s="14">
        <f>IF(OR(V340=0,B340=""),"",IF(W340=1,0,SUMIFS($Y$5:Y339,$B$5:B339,B340&amp;"",$W$5:W339,W340-1)))</f>
        <v/>
      </c>
      <c r="Y340" s="14">
        <f>IF(V340=0,"",ROW($A340))</f>
        <v/>
      </c>
    </row>
    <row r="341">
      <c r="A341" s="10" t="n"/>
      <c r="B341" s="10" t="n"/>
      <c r="C341" s="10" t="n"/>
      <c r="D341" s="12" t="n"/>
      <c r="E341" s="18" t="n"/>
      <c r="F341" s="12" t="n"/>
      <c r="G341" s="18" t="n"/>
      <c r="H341" s="10" t="n"/>
      <c r="I341" s="10" t="n"/>
      <c r="J341" s="10" t="n"/>
      <c r="K341" s="13" t="n"/>
      <c r="L341" s="13" t="n"/>
      <c r="M341" s="19">
        <f>IF(OR(K341="",L341=""),"",IF(AND(ISNUMBER(K341),ISNUMBER(L341)),L341-K341,"CHYBA"))</f>
        <v/>
      </c>
      <c r="N341" s="10" t="n"/>
      <c r="O341" s="10" t="n"/>
      <c r="P341" s="14">
        <f>IF(M341="","",IF(ISNUMBER(M341),IF(M341&lt;=0,"CHYBA",""),"CHYBA"))</f>
        <v/>
      </c>
      <c r="Q341" s="14">
        <f>IF(OR(V341=0,B341="",K341=""),"",IFERROR(IF(X341=0,IF(AND(COUNTIFS('Vozidlá'!$A$6:$A$6,B341&amp;"",'Vozidlá'!$L$6:$L$6,"&lt;&gt;")=1,ROUND(K341,1)=ROUND(INDEX('Vozidlá'!$L$6:$L$6,MATCH(B341,'Vozidlá'!$A$6:$A$6,0)),1)),"","CHYBA"),IF(AND(INDEX($L$1:$L$1505,X341)&lt;&gt;"",ROUND(K341,1)=ROUND(INDEX($L$1:$L$1505,X341),1)),"","CHYBA")),"CHYBA"))</f>
        <v/>
      </c>
      <c r="R341" s="14">
        <f>IF(V341=0,"",IF(OR(NOT(ISNUMBER(A341)),B341="",C341="",NOT(ISNUMBER(D341)),NOT(ISNUMBER(E341)),NOT(ISNUMBER(F341)),NOT(ISNUMBER(G341)),I341="",J341="",NOT(ISNUMBER(K341)),NOT(ISNUMBER(L341)),AND(N341&lt;&gt;"Podnikateľská",N341&lt;&gt;"Súkromná"),AND(N341="Podnikateľská",H341=""),COUNTIFS('Vodiči'!$C$6:$C$8,C341&amp;"")&lt;&gt;1,COUNTIFS('Vozidlá'!$A$6:$A$6,B341&amp;"",'Vozidlá'!$B$6:$B$6,"&lt;&gt;")&lt;&gt;1,COUNTIFS('Vozidlá'!$A$6:$A$6,B341&amp;"",'Vozidlá'!$C$6:$C$6,"&lt;&gt;")&lt;&gt;1,COUNTIFS('Vozidlá'!$A$6:$A$6,B341&amp;"",'Vozidlá'!$D$6:$D$6,"&lt;&gt;")&lt;&gt;1,COUNTIFS('Vozidlá'!$A$6:$A$6,B341&amp;"",'Vozidlá'!$E$6:$E$6,"&lt;&gt;")&lt;&gt;1,COUNTIFS('Vozidlá'!$A$6:$A$6,B341&amp;"",'Vozidlá'!$K$6:$K$6,"&lt;&gt;")&lt;&gt;1,COUNTIFS('Vozidlá'!$A$6:$A$6,B341&amp;"",'Vozidlá'!$L$6:$L$6,"&lt;&gt;")&lt;&gt;1),"CHYBA",""))</f>
        <v/>
      </c>
      <c r="S341" s="14">
        <f>IF(V341=0,"",IF(N341="Podnikateľská",IF(H341="","",IF(OR(LEN(TRIM(SUBSTITUTE(SUBSTITUTE(H341,".",""),",","")))&lt;12,ISNUMBER(MATCH(TRIM(SUBSTITUTE(SUBSTITUTE(H341,".",""),",","")),'Zoznamy'!$G$2:$G$41,0))),"PREVERIŤ","")),IF(AND(N341="Súkromná",IFERROR(INDEX('Vozidlá'!$O$6:$O$6,MATCH(B341,'Vozidlá'!$A$6:$A$6,0))="áno",FALSE)),"PREVERIŤ","")))</f>
        <v/>
      </c>
      <c r="T341" s="14">
        <f>IF(OR(D341="",E341="",F341="",G341=""),"",IFERROR(IF(OR(F341+G341&lt;D341+E341,D341&lt;DATE(2027,1,1),D341&gt;=DATE(2028,1,1)),"CHYBA",""),"CHYBA"))</f>
        <v/>
      </c>
      <c r="U341" s="14">
        <f>IF(OR(V341=0,A341=""),"",IF(COUNTIFS($A$6:$A$1505,A341&amp;"",$B$6:$B$1505,B341&amp;"")&gt;1,"CHYBA",IF(X341="","",IF(X341=0,"",IFERROR(IF(INDEX($A$1:$A$1505,X341)="","",IF(A341=INDEX($A$1:$A$1505,X341)+1,"","PREVERIŤ")),"PREVERIŤ")))))</f>
        <v/>
      </c>
      <c r="V341" s="14">
        <f>IF(OR(A341&lt;&gt;"",B341&lt;&gt;"",C341&lt;&gt;"",D341&lt;&gt;"",E341&lt;&gt;"",F341&lt;&gt;"",G341&lt;&gt;"",H341&lt;&gt;"",I341&lt;&gt;"",J341&lt;&gt;"",K341&lt;&gt;"",L341&lt;&gt;"",N341&lt;&gt;"",O341&lt;&gt;""),1,0)</f>
        <v/>
      </c>
      <c r="W341" s="14">
        <f>IF(OR(V341=0,B341=""),"",COUNTIFS($B$6:B341,B341&amp;""))</f>
        <v/>
      </c>
      <c r="X341" s="14">
        <f>IF(OR(V341=0,B341=""),"",IF(W341=1,0,SUMIFS($Y$5:Y340,$B$5:B340,B341&amp;"",$W$5:W340,W341-1)))</f>
        <v/>
      </c>
      <c r="Y341" s="14">
        <f>IF(V341=0,"",ROW($A341))</f>
        <v/>
      </c>
    </row>
    <row r="342">
      <c r="A342" s="10" t="n"/>
      <c r="B342" s="10" t="n"/>
      <c r="C342" s="10" t="n"/>
      <c r="D342" s="12" t="n"/>
      <c r="E342" s="18" t="n"/>
      <c r="F342" s="12" t="n"/>
      <c r="G342" s="18" t="n"/>
      <c r="H342" s="10" t="n"/>
      <c r="I342" s="10" t="n"/>
      <c r="J342" s="10" t="n"/>
      <c r="K342" s="13" t="n"/>
      <c r="L342" s="13" t="n"/>
      <c r="M342" s="19">
        <f>IF(OR(K342="",L342=""),"",IF(AND(ISNUMBER(K342),ISNUMBER(L342)),L342-K342,"CHYBA"))</f>
        <v/>
      </c>
      <c r="N342" s="10" t="n"/>
      <c r="O342" s="10" t="n"/>
      <c r="P342" s="14">
        <f>IF(M342="","",IF(ISNUMBER(M342),IF(M342&lt;=0,"CHYBA",""),"CHYBA"))</f>
        <v/>
      </c>
      <c r="Q342" s="14">
        <f>IF(OR(V342=0,B342="",K342=""),"",IFERROR(IF(X342=0,IF(AND(COUNTIFS('Vozidlá'!$A$6:$A$6,B342&amp;"",'Vozidlá'!$L$6:$L$6,"&lt;&gt;")=1,ROUND(K342,1)=ROUND(INDEX('Vozidlá'!$L$6:$L$6,MATCH(B342,'Vozidlá'!$A$6:$A$6,0)),1)),"","CHYBA"),IF(AND(INDEX($L$1:$L$1505,X342)&lt;&gt;"",ROUND(K342,1)=ROUND(INDEX($L$1:$L$1505,X342),1)),"","CHYBA")),"CHYBA"))</f>
        <v/>
      </c>
      <c r="R342" s="14">
        <f>IF(V342=0,"",IF(OR(NOT(ISNUMBER(A342)),B342="",C342="",NOT(ISNUMBER(D342)),NOT(ISNUMBER(E342)),NOT(ISNUMBER(F342)),NOT(ISNUMBER(G342)),I342="",J342="",NOT(ISNUMBER(K342)),NOT(ISNUMBER(L342)),AND(N342&lt;&gt;"Podnikateľská",N342&lt;&gt;"Súkromná"),AND(N342="Podnikateľská",H342=""),COUNTIFS('Vodiči'!$C$6:$C$8,C342&amp;"")&lt;&gt;1,COUNTIFS('Vozidlá'!$A$6:$A$6,B342&amp;"",'Vozidlá'!$B$6:$B$6,"&lt;&gt;")&lt;&gt;1,COUNTIFS('Vozidlá'!$A$6:$A$6,B342&amp;"",'Vozidlá'!$C$6:$C$6,"&lt;&gt;")&lt;&gt;1,COUNTIFS('Vozidlá'!$A$6:$A$6,B342&amp;"",'Vozidlá'!$D$6:$D$6,"&lt;&gt;")&lt;&gt;1,COUNTIFS('Vozidlá'!$A$6:$A$6,B342&amp;"",'Vozidlá'!$E$6:$E$6,"&lt;&gt;")&lt;&gt;1,COUNTIFS('Vozidlá'!$A$6:$A$6,B342&amp;"",'Vozidlá'!$K$6:$K$6,"&lt;&gt;")&lt;&gt;1,COUNTIFS('Vozidlá'!$A$6:$A$6,B342&amp;"",'Vozidlá'!$L$6:$L$6,"&lt;&gt;")&lt;&gt;1),"CHYBA",""))</f>
        <v/>
      </c>
      <c r="S342" s="14">
        <f>IF(V342=0,"",IF(N342="Podnikateľská",IF(H342="","",IF(OR(LEN(TRIM(SUBSTITUTE(SUBSTITUTE(H342,".",""),",","")))&lt;12,ISNUMBER(MATCH(TRIM(SUBSTITUTE(SUBSTITUTE(H342,".",""),",","")),'Zoznamy'!$G$2:$G$41,0))),"PREVERIŤ","")),IF(AND(N342="Súkromná",IFERROR(INDEX('Vozidlá'!$O$6:$O$6,MATCH(B342,'Vozidlá'!$A$6:$A$6,0))="áno",FALSE)),"PREVERIŤ","")))</f>
        <v/>
      </c>
      <c r="T342" s="14">
        <f>IF(OR(D342="",E342="",F342="",G342=""),"",IFERROR(IF(OR(F342+G342&lt;D342+E342,D342&lt;DATE(2027,1,1),D342&gt;=DATE(2028,1,1)),"CHYBA",""),"CHYBA"))</f>
        <v/>
      </c>
      <c r="U342" s="14">
        <f>IF(OR(V342=0,A342=""),"",IF(COUNTIFS($A$6:$A$1505,A342&amp;"",$B$6:$B$1505,B342&amp;"")&gt;1,"CHYBA",IF(X342="","",IF(X342=0,"",IFERROR(IF(INDEX($A$1:$A$1505,X342)="","",IF(A342=INDEX($A$1:$A$1505,X342)+1,"","PREVERIŤ")),"PREVERIŤ")))))</f>
        <v/>
      </c>
      <c r="V342" s="14">
        <f>IF(OR(A342&lt;&gt;"",B342&lt;&gt;"",C342&lt;&gt;"",D342&lt;&gt;"",E342&lt;&gt;"",F342&lt;&gt;"",G342&lt;&gt;"",H342&lt;&gt;"",I342&lt;&gt;"",J342&lt;&gt;"",K342&lt;&gt;"",L342&lt;&gt;"",N342&lt;&gt;"",O342&lt;&gt;""),1,0)</f>
        <v/>
      </c>
      <c r="W342" s="14">
        <f>IF(OR(V342=0,B342=""),"",COUNTIFS($B$6:B342,B342&amp;""))</f>
        <v/>
      </c>
      <c r="X342" s="14">
        <f>IF(OR(V342=0,B342=""),"",IF(W342=1,0,SUMIFS($Y$5:Y341,$B$5:B341,B342&amp;"",$W$5:W341,W342-1)))</f>
        <v/>
      </c>
      <c r="Y342" s="14">
        <f>IF(V342=0,"",ROW($A342))</f>
        <v/>
      </c>
    </row>
    <row r="343">
      <c r="A343" s="10" t="n"/>
      <c r="B343" s="10" t="n"/>
      <c r="C343" s="10" t="n"/>
      <c r="D343" s="12" t="n"/>
      <c r="E343" s="18" t="n"/>
      <c r="F343" s="12" t="n"/>
      <c r="G343" s="18" t="n"/>
      <c r="H343" s="10" t="n"/>
      <c r="I343" s="10" t="n"/>
      <c r="J343" s="10" t="n"/>
      <c r="K343" s="13" t="n"/>
      <c r="L343" s="13" t="n"/>
      <c r="M343" s="19">
        <f>IF(OR(K343="",L343=""),"",IF(AND(ISNUMBER(K343),ISNUMBER(L343)),L343-K343,"CHYBA"))</f>
        <v/>
      </c>
      <c r="N343" s="10" t="n"/>
      <c r="O343" s="10" t="n"/>
      <c r="P343" s="14">
        <f>IF(M343="","",IF(ISNUMBER(M343),IF(M343&lt;=0,"CHYBA",""),"CHYBA"))</f>
        <v/>
      </c>
      <c r="Q343" s="14">
        <f>IF(OR(V343=0,B343="",K343=""),"",IFERROR(IF(X343=0,IF(AND(COUNTIFS('Vozidlá'!$A$6:$A$6,B343&amp;"",'Vozidlá'!$L$6:$L$6,"&lt;&gt;")=1,ROUND(K343,1)=ROUND(INDEX('Vozidlá'!$L$6:$L$6,MATCH(B343,'Vozidlá'!$A$6:$A$6,0)),1)),"","CHYBA"),IF(AND(INDEX($L$1:$L$1505,X343)&lt;&gt;"",ROUND(K343,1)=ROUND(INDEX($L$1:$L$1505,X343),1)),"","CHYBA")),"CHYBA"))</f>
        <v/>
      </c>
      <c r="R343" s="14">
        <f>IF(V343=0,"",IF(OR(NOT(ISNUMBER(A343)),B343="",C343="",NOT(ISNUMBER(D343)),NOT(ISNUMBER(E343)),NOT(ISNUMBER(F343)),NOT(ISNUMBER(G343)),I343="",J343="",NOT(ISNUMBER(K343)),NOT(ISNUMBER(L343)),AND(N343&lt;&gt;"Podnikateľská",N343&lt;&gt;"Súkromná"),AND(N343="Podnikateľská",H343=""),COUNTIFS('Vodiči'!$C$6:$C$8,C343&amp;"")&lt;&gt;1,COUNTIFS('Vozidlá'!$A$6:$A$6,B343&amp;"",'Vozidlá'!$B$6:$B$6,"&lt;&gt;")&lt;&gt;1,COUNTIFS('Vozidlá'!$A$6:$A$6,B343&amp;"",'Vozidlá'!$C$6:$C$6,"&lt;&gt;")&lt;&gt;1,COUNTIFS('Vozidlá'!$A$6:$A$6,B343&amp;"",'Vozidlá'!$D$6:$D$6,"&lt;&gt;")&lt;&gt;1,COUNTIFS('Vozidlá'!$A$6:$A$6,B343&amp;"",'Vozidlá'!$E$6:$E$6,"&lt;&gt;")&lt;&gt;1,COUNTIFS('Vozidlá'!$A$6:$A$6,B343&amp;"",'Vozidlá'!$K$6:$K$6,"&lt;&gt;")&lt;&gt;1,COUNTIFS('Vozidlá'!$A$6:$A$6,B343&amp;"",'Vozidlá'!$L$6:$L$6,"&lt;&gt;")&lt;&gt;1),"CHYBA",""))</f>
        <v/>
      </c>
      <c r="S343" s="14">
        <f>IF(V343=0,"",IF(N343="Podnikateľská",IF(H343="","",IF(OR(LEN(TRIM(SUBSTITUTE(SUBSTITUTE(H343,".",""),",","")))&lt;12,ISNUMBER(MATCH(TRIM(SUBSTITUTE(SUBSTITUTE(H343,".",""),",","")),'Zoznamy'!$G$2:$G$41,0))),"PREVERIŤ","")),IF(AND(N343="Súkromná",IFERROR(INDEX('Vozidlá'!$O$6:$O$6,MATCH(B343,'Vozidlá'!$A$6:$A$6,0))="áno",FALSE)),"PREVERIŤ","")))</f>
        <v/>
      </c>
      <c r="T343" s="14">
        <f>IF(OR(D343="",E343="",F343="",G343=""),"",IFERROR(IF(OR(F343+G343&lt;D343+E343,D343&lt;DATE(2027,1,1),D343&gt;=DATE(2028,1,1)),"CHYBA",""),"CHYBA"))</f>
        <v/>
      </c>
      <c r="U343" s="14">
        <f>IF(OR(V343=0,A343=""),"",IF(COUNTIFS($A$6:$A$1505,A343&amp;"",$B$6:$B$1505,B343&amp;"")&gt;1,"CHYBA",IF(X343="","",IF(X343=0,"",IFERROR(IF(INDEX($A$1:$A$1505,X343)="","",IF(A343=INDEX($A$1:$A$1505,X343)+1,"","PREVERIŤ")),"PREVERIŤ")))))</f>
        <v/>
      </c>
      <c r="V343" s="14">
        <f>IF(OR(A343&lt;&gt;"",B343&lt;&gt;"",C343&lt;&gt;"",D343&lt;&gt;"",E343&lt;&gt;"",F343&lt;&gt;"",G343&lt;&gt;"",H343&lt;&gt;"",I343&lt;&gt;"",J343&lt;&gt;"",K343&lt;&gt;"",L343&lt;&gt;"",N343&lt;&gt;"",O343&lt;&gt;""),1,0)</f>
        <v/>
      </c>
      <c r="W343" s="14">
        <f>IF(OR(V343=0,B343=""),"",COUNTIFS($B$6:B343,B343&amp;""))</f>
        <v/>
      </c>
      <c r="X343" s="14">
        <f>IF(OR(V343=0,B343=""),"",IF(W343=1,0,SUMIFS($Y$5:Y342,$B$5:B342,B343&amp;"",$W$5:W342,W343-1)))</f>
        <v/>
      </c>
      <c r="Y343" s="14">
        <f>IF(V343=0,"",ROW($A343))</f>
        <v/>
      </c>
    </row>
    <row r="344">
      <c r="A344" s="10" t="n"/>
      <c r="B344" s="10" t="n"/>
      <c r="C344" s="10" t="n"/>
      <c r="D344" s="12" t="n"/>
      <c r="E344" s="18" t="n"/>
      <c r="F344" s="12" t="n"/>
      <c r="G344" s="18" t="n"/>
      <c r="H344" s="10" t="n"/>
      <c r="I344" s="10" t="n"/>
      <c r="J344" s="10" t="n"/>
      <c r="K344" s="13" t="n"/>
      <c r="L344" s="13" t="n"/>
      <c r="M344" s="19">
        <f>IF(OR(K344="",L344=""),"",IF(AND(ISNUMBER(K344),ISNUMBER(L344)),L344-K344,"CHYBA"))</f>
        <v/>
      </c>
      <c r="N344" s="10" t="n"/>
      <c r="O344" s="10" t="n"/>
      <c r="P344" s="14">
        <f>IF(M344="","",IF(ISNUMBER(M344),IF(M344&lt;=0,"CHYBA",""),"CHYBA"))</f>
        <v/>
      </c>
      <c r="Q344" s="14">
        <f>IF(OR(V344=0,B344="",K344=""),"",IFERROR(IF(X344=0,IF(AND(COUNTIFS('Vozidlá'!$A$6:$A$6,B344&amp;"",'Vozidlá'!$L$6:$L$6,"&lt;&gt;")=1,ROUND(K344,1)=ROUND(INDEX('Vozidlá'!$L$6:$L$6,MATCH(B344,'Vozidlá'!$A$6:$A$6,0)),1)),"","CHYBA"),IF(AND(INDEX($L$1:$L$1505,X344)&lt;&gt;"",ROUND(K344,1)=ROUND(INDEX($L$1:$L$1505,X344),1)),"","CHYBA")),"CHYBA"))</f>
        <v/>
      </c>
      <c r="R344" s="14">
        <f>IF(V344=0,"",IF(OR(NOT(ISNUMBER(A344)),B344="",C344="",NOT(ISNUMBER(D344)),NOT(ISNUMBER(E344)),NOT(ISNUMBER(F344)),NOT(ISNUMBER(G344)),I344="",J344="",NOT(ISNUMBER(K344)),NOT(ISNUMBER(L344)),AND(N344&lt;&gt;"Podnikateľská",N344&lt;&gt;"Súkromná"),AND(N344="Podnikateľská",H344=""),COUNTIFS('Vodiči'!$C$6:$C$8,C344&amp;"")&lt;&gt;1,COUNTIFS('Vozidlá'!$A$6:$A$6,B344&amp;"",'Vozidlá'!$B$6:$B$6,"&lt;&gt;")&lt;&gt;1,COUNTIFS('Vozidlá'!$A$6:$A$6,B344&amp;"",'Vozidlá'!$C$6:$C$6,"&lt;&gt;")&lt;&gt;1,COUNTIFS('Vozidlá'!$A$6:$A$6,B344&amp;"",'Vozidlá'!$D$6:$D$6,"&lt;&gt;")&lt;&gt;1,COUNTIFS('Vozidlá'!$A$6:$A$6,B344&amp;"",'Vozidlá'!$E$6:$E$6,"&lt;&gt;")&lt;&gt;1,COUNTIFS('Vozidlá'!$A$6:$A$6,B344&amp;"",'Vozidlá'!$K$6:$K$6,"&lt;&gt;")&lt;&gt;1,COUNTIFS('Vozidlá'!$A$6:$A$6,B344&amp;"",'Vozidlá'!$L$6:$L$6,"&lt;&gt;")&lt;&gt;1),"CHYBA",""))</f>
        <v/>
      </c>
      <c r="S344" s="14">
        <f>IF(V344=0,"",IF(N344="Podnikateľská",IF(H344="","",IF(OR(LEN(TRIM(SUBSTITUTE(SUBSTITUTE(H344,".",""),",","")))&lt;12,ISNUMBER(MATCH(TRIM(SUBSTITUTE(SUBSTITUTE(H344,".",""),",","")),'Zoznamy'!$G$2:$G$41,0))),"PREVERIŤ","")),IF(AND(N344="Súkromná",IFERROR(INDEX('Vozidlá'!$O$6:$O$6,MATCH(B344,'Vozidlá'!$A$6:$A$6,0))="áno",FALSE)),"PREVERIŤ","")))</f>
        <v/>
      </c>
      <c r="T344" s="14">
        <f>IF(OR(D344="",E344="",F344="",G344=""),"",IFERROR(IF(OR(F344+G344&lt;D344+E344,D344&lt;DATE(2027,1,1),D344&gt;=DATE(2028,1,1)),"CHYBA",""),"CHYBA"))</f>
        <v/>
      </c>
      <c r="U344" s="14">
        <f>IF(OR(V344=0,A344=""),"",IF(COUNTIFS($A$6:$A$1505,A344&amp;"",$B$6:$B$1505,B344&amp;"")&gt;1,"CHYBA",IF(X344="","",IF(X344=0,"",IFERROR(IF(INDEX($A$1:$A$1505,X344)="","",IF(A344=INDEX($A$1:$A$1505,X344)+1,"","PREVERIŤ")),"PREVERIŤ")))))</f>
        <v/>
      </c>
      <c r="V344" s="14">
        <f>IF(OR(A344&lt;&gt;"",B344&lt;&gt;"",C344&lt;&gt;"",D344&lt;&gt;"",E344&lt;&gt;"",F344&lt;&gt;"",G344&lt;&gt;"",H344&lt;&gt;"",I344&lt;&gt;"",J344&lt;&gt;"",K344&lt;&gt;"",L344&lt;&gt;"",N344&lt;&gt;"",O344&lt;&gt;""),1,0)</f>
        <v/>
      </c>
      <c r="W344" s="14">
        <f>IF(OR(V344=0,B344=""),"",COUNTIFS($B$6:B344,B344&amp;""))</f>
        <v/>
      </c>
      <c r="X344" s="14">
        <f>IF(OR(V344=0,B344=""),"",IF(W344=1,0,SUMIFS($Y$5:Y343,$B$5:B343,B344&amp;"",$W$5:W343,W344-1)))</f>
        <v/>
      </c>
      <c r="Y344" s="14">
        <f>IF(V344=0,"",ROW($A344))</f>
        <v/>
      </c>
    </row>
    <row r="345">
      <c r="A345" s="10" t="n"/>
      <c r="B345" s="10" t="n"/>
      <c r="C345" s="10" t="n"/>
      <c r="D345" s="12" t="n"/>
      <c r="E345" s="18" t="n"/>
      <c r="F345" s="12" t="n"/>
      <c r="G345" s="18" t="n"/>
      <c r="H345" s="10" t="n"/>
      <c r="I345" s="10" t="n"/>
      <c r="J345" s="10" t="n"/>
      <c r="K345" s="13" t="n"/>
      <c r="L345" s="13" t="n"/>
      <c r="M345" s="19">
        <f>IF(OR(K345="",L345=""),"",IF(AND(ISNUMBER(K345),ISNUMBER(L345)),L345-K345,"CHYBA"))</f>
        <v/>
      </c>
      <c r="N345" s="10" t="n"/>
      <c r="O345" s="10" t="n"/>
      <c r="P345" s="14">
        <f>IF(M345="","",IF(ISNUMBER(M345),IF(M345&lt;=0,"CHYBA",""),"CHYBA"))</f>
        <v/>
      </c>
      <c r="Q345" s="14">
        <f>IF(OR(V345=0,B345="",K345=""),"",IFERROR(IF(X345=0,IF(AND(COUNTIFS('Vozidlá'!$A$6:$A$6,B345&amp;"",'Vozidlá'!$L$6:$L$6,"&lt;&gt;")=1,ROUND(K345,1)=ROUND(INDEX('Vozidlá'!$L$6:$L$6,MATCH(B345,'Vozidlá'!$A$6:$A$6,0)),1)),"","CHYBA"),IF(AND(INDEX($L$1:$L$1505,X345)&lt;&gt;"",ROUND(K345,1)=ROUND(INDEX($L$1:$L$1505,X345),1)),"","CHYBA")),"CHYBA"))</f>
        <v/>
      </c>
      <c r="R345" s="14">
        <f>IF(V345=0,"",IF(OR(NOT(ISNUMBER(A345)),B345="",C345="",NOT(ISNUMBER(D345)),NOT(ISNUMBER(E345)),NOT(ISNUMBER(F345)),NOT(ISNUMBER(G345)),I345="",J345="",NOT(ISNUMBER(K345)),NOT(ISNUMBER(L345)),AND(N345&lt;&gt;"Podnikateľská",N345&lt;&gt;"Súkromná"),AND(N345="Podnikateľská",H345=""),COUNTIFS('Vodiči'!$C$6:$C$8,C345&amp;"")&lt;&gt;1,COUNTIFS('Vozidlá'!$A$6:$A$6,B345&amp;"",'Vozidlá'!$B$6:$B$6,"&lt;&gt;")&lt;&gt;1,COUNTIFS('Vozidlá'!$A$6:$A$6,B345&amp;"",'Vozidlá'!$C$6:$C$6,"&lt;&gt;")&lt;&gt;1,COUNTIFS('Vozidlá'!$A$6:$A$6,B345&amp;"",'Vozidlá'!$D$6:$D$6,"&lt;&gt;")&lt;&gt;1,COUNTIFS('Vozidlá'!$A$6:$A$6,B345&amp;"",'Vozidlá'!$E$6:$E$6,"&lt;&gt;")&lt;&gt;1,COUNTIFS('Vozidlá'!$A$6:$A$6,B345&amp;"",'Vozidlá'!$K$6:$K$6,"&lt;&gt;")&lt;&gt;1,COUNTIFS('Vozidlá'!$A$6:$A$6,B345&amp;"",'Vozidlá'!$L$6:$L$6,"&lt;&gt;")&lt;&gt;1),"CHYBA",""))</f>
        <v/>
      </c>
      <c r="S345" s="14">
        <f>IF(V345=0,"",IF(N345="Podnikateľská",IF(H345="","",IF(OR(LEN(TRIM(SUBSTITUTE(SUBSTITUTE(H345,".",""),",","")))&lt;12,ISNUMBER(MATCH(TRIM(SUBSTITUTE(SUBSTITUTE(H345,".",""),",","")),'Zoznamy'!$G$2:$G$41,0))),"PREVERIŤ","")),IF(AND(N345="Súkromná",IFERROR(INDEX('Vozidlá'!$O$6:$O$6,MATCH(B345,'Vozidlá'!$A$6:$A$6,0))="áno",FALSE)),"PREVERIŤ","")))</f>
        <v/>
      </c>
      <c r="T345" s="14">
        <f>IF(OR(D345="",E345="",F345="",G345=""),"",IFERROR(IF(OR(F345+G345&lt;D345+E345,D345&lt;DATE(2027,1,1),D345&gt;=DATE(2028,1,1)),"CHYBA",""),"CHYBA"))</f>
        <v/>
      </c>
      <c r="U345" s="14">
        <f>IF(OR(V345=0,A345=""),"",IF(COUNTIFS($A$6:$A$1505,A345&amp;"",$B$6:$B$1505,B345&amp;"")&gt;1,"CHYBA",IF(X345="","",IF(X345=0,"",IFERROR(IF(INDEX($A$1:$A$1505,X345)="","",IF(A345=INDEX($A$1:$A$1505,X345)+1,"","PREVERIŤ")),"PREVERIŤ")))))</f>
        <v/>
      </c>
      <c r="V345" s="14">
        <f>IF(OR(A345&lt;&gt;"",B345&lt;&gt;"",C345&lt;&gt;"",D345&lt;&gt;"",E345&lt;&gt;"",F345&lt;&gt;"",G345&lt;&gt;"",H345&lt;&gt;"",I345&lt;&gt;"",J345&lt;&gt;"",K345&lt;&gt;"",L345&lt;&gt;"",N345&lt;&gt;"",O345&lt;&gt;""),1,0)</f>
        <v/>
      </c>
      <c r="W345" s="14">
        <f>IF(OR(V345=0,B345=""),"",COUNTIFS($B$6:B345,B345&amp;""))</f>
        <v/>
      </c>
      <c r="X345" s="14">
        <f>IF(OR(V345=0,B345=""),"",IF(W345=1,0,SUMIFS($Y$5:Y344,$B$5:B344,B345&amp;"",$W$5:W344,W345-1)))</f>
        <v/>
      </c>
      <c r="Y345" s="14">
        <f>IF(V345=0,"",ROW($A345))</f>
        <v/>
      </c>
    </row>
    <row r="346">
      <c r="A346" s="10" t="n"/>
      <c r="B346" s="10" t="n"/>
      <c r="C346" s="10" t="n"/>
      <c r="D346" s="12" t="n"/>
      <c r="E346" s="18" t="n"/>
      <c r="F346" s="12" t="n"/>
      <c r="G346" s="18" t="n"/>
      <c r="H346" s="10" t="n"/>
      <c r="I346" s="10" t="n"/>
      <c r="J346" s="10" t="n"/>
      <c r="K346" s="13" t="n"/>
      <c r="L346" s="13" t="n"/>
      <c r="M346" s="19">
        <f>IF(OR(K346="",L346=""),"",IF(AND(ISNUMBER(K346),ISNUMBER(L346)),L346-K346,"CHYBA"))</f>
        <v/>
      </c>
      <c r="N346" s="10" t="n"/>
      <c r="O346" s="10" t="n"/>
      <c r="P346" s="14">
        <f>IF(M346="","",IF(ISNUMBER(M346),IF(M346&lt;=0,"CHYBA",""),"CHYBA"))</f>
        <v/>
      </c>
      <c r="Q346" s="14">
        <f>IF(OR(V346=0,B346="",K346=""),"",IFERROR(IF(X346=0,IF(AND(COUNTIFS('Vozidlá'!$A$6:$A$6,B346&amp;"",'Vozidlá'!$L$6:$L$6,"&lt;&gt;")=1,ROUND(K346,1)=ROUND(INDEX('Vozidlá'!$L$6:$L$6,MATCH(B346,'Vozidlá'!$A$6:$A$6,0)),1)),"","CHYBA"),IF(AND(INDEX($L$1:$L$1505,X346)&lt;&gt;"",ROUND(K346,1)=ROUND(INDEX($L$1:$L$1505,X346),1)),"","CHYBA")),"CHYBA"))</f>
        <v/>
      </c>
      <c r="R346" s="14">
        <f>IF(V346=0,"",IF(OR(NOT(ISNUMBER(A346)),B346="",C346="",NOT(ISNUMBER(D346)),NOT(ISNUMBER(E346)),NOT(ISNUMBER(F346)),NOT(ISNUMBER(G346)),I346="",J346="",NOT(ISNUMBER(K346)),NOT(ISNUMBER(L346)),AND(N346&lt;&gt;"Podnikateľská",N346&lt;&gt;"Súkromná"),AND(N346="Podnikateľská",H346=""),COUNTIFS('Vodiči'!$C$6:$C$8,C346&amp;"")&lt;&gt;1,COUNTIFS('Vozidlá'!$A$6:$A$6,B346&amp;"",'Vozidlá'!$B$6:$B$6,"&lt;&gt;")&lt;&gt;1,COUNTIFS('Vozidlá'!$A$6:$A$6,B346&amp;"",'Vozidlá'!$C$6:$C$6,"&lt;&gt;")&lt;&gt;1,COUNTIFS('Vozidlá'!$A$6:$A$6,B346&amp;"",'Vozidlá'!$D$6:$D$6,"&lt;&gt;")&lt;&gt;1,COUNTIFS('Vozidlá'!$A$6:$A$6,B346&amp;"",'Vozidlá'!$E$6:$E$6,"&lt;&gt;")&lt;&gt;1,COUNTIFS('Vozidlá'!$A$6:$A$6,B346&amp;"",'Vozidlá'!$K$6:$K$6,"&lt;&gt;")&lt;&gt;1,COUNTIFS('Vozidlá'!$A$6:$A$6,B346&amp;"",'Vozidlá'!$L$6:$L$6,"&lt;&gt;")&lt;&gt;1),"CHYBA",""))</f>
        <v/>
      </c>
      <c r="S346" s="14">
        <f>IF(V346=0,"",IF(N346="Podnikateľská",IF(H346="","",IF(OR(LEN(TRIM(SUBSTITUTE(SUBSTITUTE(H346,".",""),",","")))&lt;12,ISNUMBER(MATCH(TRIM(SUBSTITUTE(SUBSTITUTE(H346,".",""),",","")),'Zoznamy'!$G$2:$G$41,0))),"PREVERIŤ","")),IF(AND(N346="Súkromná",IFERROR(INDEX('Vozidlá'!$O$6:$O$6,MATCH(B346,'Vozidlá'!$A$6:$A$6,0))="áno",FALSE)),"PREVERIŤ","")))</f>
        <v/>
      </c>
      <c r="T346" s="14">
        <f>IF(OR(D346="",E346="",F346="",G346=""),"",IFERROR(IF(OR(F346+G346&lt;D346+E346,D346&lt;DATE(2027,1,1),D346&gt;=DATE(2028,1,1)),"CHYBA",""),"CHYBA"))</f>
        <v/>
      </c>
      <c r="U346" s="14">
        <f>IF(OR(V346=0,A346=""),"",IF(COUNTIFS($A$6:$A$1505,A346&amp;"",$B$6:$B$1505,B346&amp;"")&gt;1,"CHYBA",IF(X346="","",IF(X346=0,"",IFERROR(IF(INDEX($A$1:$A$1505,X346)="","",IF(A346=INDEX($A$1:$A$1505,X346)+1,"","PREVERIŤ")),"PREVERIŤ")))))</f>
        <v/>
      </c>
      <c r="V346" s="14">
        <f>IF(OR(A346&lt;&gt;"",B346&lt;&gt;"",C346&lt;&gt;"",D346&lt;&gt;"",E346&lt;&gt;"",F346&lt;&gt;"",G346&lt;&gt;"",H346&lt;&gt;"",I346&lt;&gt;"",J346&lt;&gt;"",K346&lt;&gt;"",L346&lt;&gt;"",N346&lt;&gt;"",O346&lt;&gt;""),1,0)</f>
        <v/>
      </c>
      <c r="W346" s="14">
        <f>IF(OR(V346=0,B346=""),"",COUNTIFS($B$6:B346,B346&amp;""))</f>
        <v/>
      </c>
      <c r="X346" s="14">
        <f>IF(OR(V346=0,B346=""),"",IF(W346=1,0,SUMIFS($Y$5:Y345,$B$5:B345,B346&amp;"",$W$5:W345,W346-1)))</f>
        <v/>
      </c>
      <c r="Y346" s="14">
        <f>IF(V346=0,"",ROW($A346))</f>
        <v/>
      </c>
    </row>
    <row r="347">
      <c r="A347" s="10" t="n"/>
      <c r="B347" s="10" t="n"/>
      <c r="C347" s="10" t="n"/>
      <c r="D347" s="12" t="n"/>
      <c r="E347" s="18" t="n"/>
      <c r="F347" s="12" t="n"/>
      <c r="G347" s="18" t="n"/>
      <c r="H347" s="10" t="n"/>
      <c r="I347" s="10" t="n"/>
      <c r="J347" s="10" t="n"/>
      <c r="K347" s="13" t="n"/>
      <c r="L347" s="13" t="n"/>
      <c r="M347" s="19">
        <f>IF(OR(K347="",L347=""),"",IF(AND(ISNUMBER(K347),ISNUMBER(L347)),L347-K347,"CHYBA"))</f>
        <v/>
      </c>
      <c r="N347" s="10" t="n"/>
      <c r="O347" s="10" t="n"/>
      <c r="P347" s="14">
        <f>IF(M347="","",IF(ISNUMBER(M347),IF(M347&lt;=0,"CHYBA",""),"CHYBA"))</f>
        <v/>
      </c>
      <c r="Q347" s="14">
        <f>IF(OR(V347=0,B347="",K347=""),"",IFERROR(IF(X347=0,IF(AND(COUNTIFS('Vozidlá'!$A$6:$A$6,B347&amp;"",'Vozidlá'!$L$6:$L$6,"&lt;&gt;")=1,ROUND(K347,1)=ROUND(INDEX('Vozidlá'!$L$6:$L$6,MATCH(B347,'Vozidlá'!$A$6:$A$6,0)),1)),"","CHYBA"),IF(AND(INDEX($L$1:$L$1505,X347)&lt;&gt;"",ROUND(K347,1)=ROUND(INDEX($L$1:$L$1505,X347),1)),"","CHYBA")),"CHYBA"))</f>
        <v/>
      </c>
      <c r="R347" s="14">
        <f>IF(V347=0,"",IF(OR(NOT(ISNUMBER(A347)),B347="",C347="",NOT(ISNUMBER(D347)),NOT(ISNUMBER(E347)),NOT(ISNUMBER(F347)),NOT(ISNUMBER(G347)),I347="",J347="",NOT(ISNUMBER(K347)),NOT(ISNUMBER(L347)),AND(N347&lt;&gt;"Podnikateľská",N347&lt;&gt;"Súkromná"),AND(N347="Podnikateľská",H347=""),COUNTIFS('Vodiči'!$C$6:$C$8,C347&amp;"")&lt;&gt;1,COUNTIFS('Vozidlá'!$A$6:$A$6,B347&amp;"",'Vozidlá'!$B$6:$B$6,"&lt;&gt;")&lt;&gt;1,COUNTIFS('Vozidlá'!$A$6:$A$6,B347&amp;"",'Vozidlá'!$C$6:$C$6,"&lt;&gt;")&lt;&gt;1,COUNTIFS('Vozidlá'!$A$6:$A$6,B347&amp;"",'Vozidlá'!$D$6:$D$6,"&lt;&gt;")&lt;&gt;1,COUNTIFS('Vozidlá'!$A$6:$A$6,B347&amp;"",'Vozidlá'!$E$6:$E$6,"&lt;&gt;")&lt;&gt;1,COUNTIFS('Vozidlá'!$A$6:$A$6,B347&amp;"",'Vozidlá'!$K$6:$K$6,"&lt;&gt;")&lt;&gt;1,COUNTIFS('Vozidlá'!$A$6:$A$6,B347&amp;"",'Vozidlá'!$L$6:$L$6,"&lt;&gt;")&lt;&gt;1),"CHYBA",""))</f>
        <v/>
      </c>
      <c r="S347" s="14">
        <f>IF(V347=0,"",IF(N347="Podnikateľská",IF(H347="","",IF(OR(LEN(TRIM(SUBSTITUTE(SUBSTITUTE(H347,".",""),",","")))&lt;12,ISNUMBER(MATCH(TRIM(SUBSTITUTE(SUBSTITUTE(H347,".",""),",","")),'Zoznamy'!$G$2:$G$41,0))),"PREVERIŤ","")),IF(AND(N347="Súkromná",IFERROR(INDEX('Vozidlá'!$O$6:$O$6,MATCH(B347,'Vozidlá'!$A$6:$A$6,0))="áno",FALSE)),"PREVERIŤ","")))</f>
        <v/>
      </c>
      <c r="T347" s="14">
        <f>IF(OR(D347="",E347="",F347="",G347=""),"",IFERROR(IF(OR(F347+G347&lt;D347+E347,D347&lt;DATE(2027,1,1),D347&gt;=DATE(2028,1,1)),"CHYBA",""),"CHYBA"))</f>
        <v/>
      </c>
      <c r="U347" s="14">
        <f>IF(OR(V347=0,A347=""),"",IF(COUNTIFS($A$6:$A$1505,A347&amp;"",$B$6:$B$1505,B347&amp;"")&gt;1,"CHYBA",IF(X347="","",IF(X347=0,"",IFERROR(IF(INDEX($A$1:$A$1505,X347)="","",IF(A347=INDEX($A$1:$A$1505,X347)+1,"","PREVERIŤ")),"PREVERIŤ")))))</f>
        <v/>
      </c>
      <c r="V347" s="14">
        <f>IF(OR(A347&lt;&gt;"",B347&lt;&gt;"",C347&lt;&gt;"",D347&lt;&gt;"",E347&lt;&gt;"",F347&lt;&gt;"",G347&lt;&gt;"",H347&lt;&gt;"",I347&lt;&gt;"",J347&lt;&gt;"",K347&lt;&gt;"",L347&lt;&gt;"",N347&lt;&gt;"",O347&lt;&gt;""),1,0)</f>
        <v/>
      </c>
      <c r="W347" s="14">
        <f>IF(OR(V347=0,B347=""),"",COUNTIFS($B$6:B347,B347&amp;""))</f>
        <v/>
      </c>
      <c r="X347" s="14">
        <f>IF(OR(V347=0,B347=""),"",IF(W347=1,0,SUMIFS($Y$5:Y346,$B$5:B346,B347&amp;"",$W$5:W346,W347-1)))</f>
        <v/>
      </c>
      <c r="Y347" s="14">
        <f>IF(V347=0,"",ROW($A347))</f>
        <v/>
      </c>
    </row>
    <row r="348">
      <c r="A348" s="10" t="n"/>
      <c r="B348" s="10" t="n"/>
      <c r="C348" s="10" t="n"/>
      <c r="D348" s="12" t="n"/>
      <c r="E348" s="18" t="n"/>
      <c r="F348" s="12" t="n"/>
      <c r="G348" s="18" t="n"/>
      <c r="H348" s="10" t="n"/>
      <c r="I348" s="10" t="n"/>
      <c r="J348" s="10" t="n"/>
      <c r="K348" s="13" t="n"/>
      <c r="L348" s="13" t="n"/>
      <c r="M348" s="19">
        <f>IF(OR(K348="",L348=""),"",IF(AND(ISNUMBER(K348),ISNUMBER(L348)),L348-K348,"CHYBA"))</f>
        <v/>
      </c>
      <c r="N348" s="10" t="n"/>
      <c r="O348" s="10" t="n"/>
      <c r="P348" s="14">
        <f>IF(M348="","",IF(ISNUMBER(M348),IF(M348&lt;=0,"CHYBA",""),"CHYBA"))</f>
        <v/>
      </c>
      <c r="Q348" s="14">
        <f>IF(OR(V348=0,B348="",K348=""),"",IFERROR(IF(X348=0,IF(AND(COUNTIFS('Vozidlá'!$A$6:$A$6,B348&amp;"",'Vozidlá'!$L$6:$L$6,"&lt;&gt;")=1,ROUND(K348,1)=ROUND(INDEX('Vozidlá'!$L$6:$L$6,MATCH(B348,'Vozidlá'!$A$6:$A$6,0)),1)),"","CHYBA"),IF(AND(INDEX($L$1:$L$1505,X348)&lt;&gt;"",ROUND(K348,1)=ROUND(INDEX($L$1:$L$1505,X348),1)),"","CHYBA")),"CHYBA"))</f>
        <v/>
      </c>
      <c r="R348" s="14">
        <f>IF(V348=0,"",IF(OR(NOT(ISNUMBER(A348)),B348="",C348="",NOT(ISNUMBER(D348)),NOT(ISNUMBER(E348)),NOT(ISNUMBER(F348)),NOT(ISNUMBER(G348)),I348="",J348="",NOT(ISNUMBER(K348)),NOT(ISNUMBER(L348)),AND(N348&lt;&gt;"Podnikateľská",N348&lt;&gt;"Súkromná"),AND(N348="Podnikateľská",H348=""),COUNTIFS('Vodiči'!$C$6:$C$8,C348&amp;"")&lt;&gt;1,COUNTIFS('Vozidlá'!$A$6:$A$6,B348&amp;"",'Vozidlá'!$B$6:$B$6,"&lt;&gt;")&lt;&gt;1,COUNTIFS('Vozidlá'!$A$6:$A$6,B348&amp;"",'Vozidlá'!$C$6:$C$6,"&lt;&gt;")&lt;&gt;1,COUNTIFS('Vozidlá'!$A$6:$A$6,B348&amp;"",'Vozidlá'!$D$6:$D$6,"&lt;&gt;")&lt;&gt;1,COUNTIFS('Vozidlá'!$A$6:$A$6,B348&amp;"",'Vozidlá'!$E$6:$E$6,"&lt;&gt;")&lt;&gt;1,COUNTIFS('Vozidlá'!$A$6:$A$6,B348&amp;"",'Vozidlá'!$K$6:$K$6,"&lt;&gt;")&lt;&gt;1,COUNTIFS('Vozidlá'!$A$6:$A$6,B348&amp;"",'Vozidlá'!$L$6:$L$6,"&lt;&gt;")&lt;&gt;1),"CHYBA",""))</f>
        <v/>
      </c>
      <c r="S348" s="14">
        <f>IF(V348=0,"",IF(N348="Podnikateľská",IF(H348="","",IF(OR(LEN(TRIM(SUBSTITUTE(SUBSTITUTE(H348,".",""),",","")))&lt;12,ISNUMBER(MATCH(TRIM(SUBSTITUTE(SUBSTITUTE(H348,".",""),",","")),'Zoznamy'!$G$2:$G$41,0))),"PREVERIŤ","")),IF(AND(N348="Súkromná",IFERROR(INDEX('Vozidlá'!$O$6:$O$6,MATCH(B348,'Vozidlá'!$A$6:$A$6,0))="áno",FALSE)),"PREVERIŤ","")))</f>
        <v/>
      </c>
      <c r="T348" s="14">
        <f>IF(OR(D348="",E348="",F348="",G348=""),"",IFERROR(IF(OR(F348+G348&lt;D348+E348,D348&lt;DATE(2027,1,1),D348&gt;=DATE(2028,1,1)),"CHYBA",""),"CHYBA"))</f>
        <v/>
      </c>
      <c r="U348" s="14">
        <f>IF(OR(V348=0,A348=""),"",IF(COUNTIFS($A$6:$A$1505,A348&amp;"",$B$6:$B$1505,B348&amp;"")&gt;1,"CHYBA",IF(X348="","",IF(X348=0,"",IFERROR(IF(INDEX($A$1:$A$1505,X348)="","",IF(A348=INDEX($A$1:$A$1505,X348)+1,"","PREVERIŤ")),"PREVERIŤ")))))</f>
        <v/>
      </c>
      <c r="V348" s="14">
        <f>IF(OR(A348&lt;&gt;"",B348&lt;&gt;"",C348&lt;&gt;"",D348&lt;&gt;"",E348&lt;&gt;"",F348&lt;&gt;"",G348&lt;&gt;"",H348&lt;&gt;"",I348&lt;&gt;"",J348&lt;&gt;"",K348&lt;&gt;"",L348&lt;&gt;"",N348&lt;&gt;"",O348&lt;&gt;""),1,0)</f>
        <v/>
      </c>
      <c r="W348" s="14">
        <f>IF(OR(V348=0,B348=""),"",COUNTIFS($B$6:B348,B348&amp;""))</f>
        <v/>
      </c>
      <c r="X348" s="14">
        <f>IF(OR(V348=0,B348=""),"",IF(W348=1,0,SUMIFS($Y$5:Y347,$B$5:B347,B348&amp;"",$W$5:W347,W348-1)))</f>
        <v/>
      </c>
      <c r="Y348" s="14">
        <f>IF(V348=0,"",ROW($A348))</f>
        <v/>
      </c>
    </row>
    <row r="349">
      <c r="A349" s="10" t="n"/>
      <c r="B349" s="10" t="n"/>
      <c r="C349" s="10" t="n"/>
      <c r="D349" s="12" t="n"/>
      <c r="E349" s="18" t="n"/>
      <c r="F349" s="12" t="n"/>
      <c r="G349" s="18" t="n"/>
      <c r="H349" s="10" t="n"/>
      <c r="I349" s="10" t="n"/>
      <c r="J349" s="10" t="n"/>
      <c r="K349" s="13" t="n"/>
      <c r="L349" s="13" t="n"/>
      <c r="M349" s="19">
        <f>IF(OR(K349="",L349=""),"",IF(AND(ISNUMBER(K349),ISNUMBER(L349)),L349-K349,"CHYBA"))</f>
        <v/>
      </c>
      <c r="N349" s="10" t="n"/>
      <c r="O349" s="10" t="n"/>
      <c r="P349" s="14">
        <f>IF(M349="","",IF(ISNUMBER(M349),IF(M349&lt;=0,"CHYBA",""),"CHYBA"))</f>
        <v/>
      </c>
      <c r="Q349" s="14">
        <f>IF(OR(V349=0,B349="",K349=""),"",IFERROR(IF(X349=0,IF(AND(COUNTIFS('Vozidlá'!$A$6:$A$6,B349&amp;"",'Vozidlá'!$L$6:$L$6,"&lt;&gt;")=1,ROUND(K349,1)=ROUND(INDEX('Vozidlá'!$L$6:$L$6,MATCH(B349,'Vozidlá'!$A$6:$A$6,0)),1)),"","CHYBA"),IF(AND(INDEX($L$1:$L$1505,X349)&lt;&gt;"",ROUND(K349,1)=ROUND(INDEX($L$1:$L$1505,X349),1)),"","CHYBA")),"CHYBA"))</f>
        <v/>
      </c>
      <c r="R349" s="14">
        <f>IF(V349=0,"",IF(OR(NOT(ISNUMBER(A349)),B349="",C349="",NOT(ISNUMBER(D349)),NOT(ISNUMBER(E349)),NOT(ISNUMBER(F349)),NOT(ISNUMBER(G349)),I349="",J349="",NOT(ISNUMBER(K349)),NOT(ISNUMBER(L349)),AND(N349&lt;&gt;"Podnikateľská",N349&lt;&gt;"Súkromná"),AND(N349="Podnikateľská",H349=""),COUNTIFS('Vodiči'!$C$6:$C$8,C349&amp;"")&lt;&gt;1,COUNTIFS('Vozidlá'!$A$6:$A$6,B349&amp;"",'Vozidlá'!$B$6:$B$6,"&lt;&gt;")&lt;&gt;1,COUNTIFS('Vozidlá'!$A$6:$A$6,B349&amp;"",'Vozidlá'!$C$6:$C$6,"&lt;&gt;")&lt;&gt;1,COUNTIFS('Vozidlá'!$A$6:$A$6,B349&amp;"",'Vozidlá'!$D$6:$D$6,"&lt;&gt;")&lt;&gt;1,COUNTIFS('Vozidlá'!$A$6:$A$6,B349&amp;"",'Vozidlá'!$E$6:$E$6,"&lt;&gt;")&lt;&gt;1,COUNTIFS('Vozidlá'!$A$6:$A$6,B349&amp;"",'Vozidlá'!$K$6:$K$6,"&lt;&gt;")&lt;&gt;1,COUNTIFS('Vozidlá'!$A$6:$A$6,B349&amp;"",'Vozidlá'!$L$6:$L$6,"&lt;&gt;")&lt;&gt;1),"CHYBA",""))</f>
        <v/>
      </c>
      <c r="S349" s="14">
        <f>IF(V349=0,"",IF(N349="Podnikateľská",IF(H349="","",IF(OR(LEN(TRIM(SUBSTITUTE(SUBSTITUTE(H349,".",""),",","")))&lt;12,ISNUMBER(MATCH(TRIM(SUBSTITUTE(SUBSTITUTE(H349,".",""),",","")),'Zoznamy'!$G$2:$G$41,0))),"PREVERIŤ","")),IF(AND(N349="Súkromná",IFERROR(INDEX('Vozidlá'!$O$6:$O$6,MATCH(B349,'Vozidlá'!$A$6:$A$6,0))="áno",FALSE)),"PREVERIŤ","")))</f>
        <v/>
      </c>
      <c r="T349" s="14">
        <f>IF(OR(D349="",E349="",F349="",G349=""),"",IFERROR(IF(OR(F349+G349&lt;D349+E349,D349&lt;DATE(2027,1,1),D349&gt;=DATE(2028,1,1)),"CHYBA",""),"CHYBA"))</f>
        <v/>
      </c>
      <c r="U349" s="14">
        <f>IF(OR(V349=0,A349=""),"",IF(COUNTIFS($A$6:$A$1505,A349&amp;"",$B$6:$B$1505,B349&amp;"")&gt;1,"CHYBA",IF(X349="","",IF(X349=0,"",IFERROR(IF(INDEX($A$1:$A$1505,X349)="","",IF(A349=INDEX($A$1:$A$1505,X349)+1,"","PREVERIŤ")),"PREVERIŤ")))))</f>
        <v/>
      </c>
      <c r="V349" s="14">
        <f>IF(OR(A349&lt;&gt;"",B349&lt;&gt;"",C349&lt;&gt;"",D349&lt;&gt;"",E349&lt;&gt;"",F349&lt;&gt;"",G349&lt;&gt;"",H349&lt;&gt;"",I349&lt;&gt;"",J349&lt;&gt;"",K349&lt;&gt;"",L349&lt;&gt;"",N349&lt;&gt;"",O349&lt;&gt;""),1,0)</f>
        <v/>
      </c>
      <c r="W349" s="14">
        <f>IF(OR(V349=0,B349=""),"",COUNTIFS($B$6:B349,B349&amp;""))</f>
        <v/>
      </c>
      <c r="X349" s="14">
        <f>IF(OR(V349=0,B349=""),"",IF(W349=1,0,SUMIFS($Y$5:Y348,$B$5:B348,B349&amp;"",$W$5:W348,W349-1)))</f>
        <v/>
      </c>
      <c r="Y349" s="14">
        <f>IF(V349=0,"",ROW($A349))</f>
        <v/>
      </c>
    </row>
    <row r="350">
      <c r="A350" s="10" t="n"/>
      <c r="B350" s="10" t="n"/>
      <c r="C350" s="10" t="n"/>
      <c r="D350" s="12" t="n"/>
      <c r="E350" s="18" t="n"/>
      <c r="F350" s="12" t="n"/>
      <c r="G350" s="18" t="n"/>
      <c r="H350" s="10" t="n"/>
      <c r="I350" s="10" t="n"/>
      <c r="J350" s="10" t="n"/>
      <c r="K350" s="13" t="n"/>
      <c r="L350" s="13" t="n"/>
      <c r="M350" s="19">
        <f>IF(OR(K350="",L350=""),"",IF(AND(ISNUMBER(K350),ISNUMBER(L350)),L350-K350,"CHYBA"))</f>
        <v/>
      </c>
      <c r="N350" s="10" t="n"/>
      <c r="O350" s="10" t="n"/>
      <c r="P350" s="14">
        <f>IF(M350="","",IF(ISNUMBER(M350),IF(M350&lt;=0,"CHYBA",""),"CHYBA"))</f>
        <v/>
      </c>
      <c r="Q350" s="14">
        <f>IF(OR(V350=0,B350="",K350=""),"",IFERROR(IF(X350=0,IF(AND(COUNTIFS('Vozidlá'!$A$6:$A$6,B350&amp;"",'Vozidlá'!$L$6:$L$6,"&lt;&gt;")=1,ROUND(K350,1)=ROUND(INDEX('Vozidlá'!$L$6:$L$6,MATCH(B350,'Vozidlá'!$A$6:$A$6,0)),1)),"","CHYBA"),IF(AND(INDEX($L$1:$L$1505,X350)&lt;&gt;"",ROUND(K350,1)=ROUND(INDEX($L$1:$L$1505,X350),1)),"","CHYBA")),"CHYBA"))</f>
        <v/>
      </c>
      <c r="R350" s="14">
        <f>IF(V350=0,"",IF(OR(NOT(ISNUMBER(A350)),B350="",C350="",NOT(ISNUMBER(D350)),NOT(ISNUMBER(E350)),NOT(ISNUMBER(F350)),NOT(ISNUMBER(G350)),I350="",J350="",NOT(ISNUMBER(K350)),NOT(ISNUMBER(L350)),AND(N350&lt;&gt;"Podnikateľská",N350&lt;&gt;"Súkromná"),AND(N350="Podnikateľská",H350=""),COUNTIFS('Vodiči'!$C$6:$C$8,C350&amp;"")&lt;&gt;1,COUNTIFS('Vozidlá'!$A$6:$A$6,B350&amp;"",'Vozidlá'!$B$6:$B$6,"&lt;&gt;")&lt;&gt;1,COUNTIFS('Vozidlá'!$A$6:$A$6,B350&amp;"",'Vozidlá'!$C$6:$C$6,"&lt;&gt;")&lt;&gt;1,COUNTIFS('Vozidlá'!$A$6:$A$6,B350&amp;"",'Vozidlá'!$D$6:$D$6,"&lt;&gt;")&lt;&gt;1,COUNTIFS('Vozidlá'!$A$6:$A$6,B350&amp;"",'Vozidlá'!$E$6:$E$6,"&lt;&gt;")&lt;&gt;1,COUNTIFS('Vozidlá'!$A$6:$A$6,B350&amp;"",'Vozidlá'!$K$6:$K$6,"&lt;&gt;")&lt;&gt;1,COUNTIFS('Vozidlá'!$A$6:$A$6,B350&amp;"",'Vozidlá'!$L$6:$L$6,"&lt;&gt;")&lt;&gt;1),"CHYBA",""))</f>
        <v/>
      </c>
      <c r="S350" s="14">
        <f>IF(V350=0,"",IF(N350="Podnikateľská",IF(H350="","",IF(OR(LEN(TRIM(SUBSTITUTE(SUBSTITUTE(H350,".",""),",","")))&lt;12,ISNUMBER(MATCH(TRIM(SUBSTITUTE(SUBSTITUTE(H350,".",""),",","")),'Zoznamy'!$G$2:$G$41,0))),"PREVERIŤ","")),IF(AND(N350="Súkromná",IFERROR(INDEX('Vozidlá'!$O$6:$O$6,MATCH(B350,'Vozidlá'!$A$6:$A$6,0))="áno",FALSE)),"PREVERIŤ","")))</f>
        <v/>
      </c>
      <c r="T350" s="14">
        <f>IF(OR(D350="",E350="",F350="",G350=""),"",IFERROR(IF(OR(F350+G350&lt;D350+E350,D350&lt;DATE(2027,1,1),D350&gt;=DATE(2028,1,1)),"CHYBA",""),"CHYBA"))</f>
        <v/>
      </c>
      <c r="U350" s="14">
        <f>IF(OR(V350=0,A350=""),"",IF(COUNTIFS($A$6:$A$1505,A350&amp;"",$B$6:$B$1505,B350&amp;"")&gt;1,"CHYBA",IF(X350="","",IF(X350=0,"",IFERROR(IF(INDEX($A$1:$A$1505,X350)="","",IF(A350=INDEX($A$1:$A$1505,X350)+1,"","PREVERIŤ")),"PREVERIŤ")))))</f>
        <v/>
      </c>
      <c r="V350" s="14">
        <f>IF(OR(A350&lt;&gt;"",B350&lt;&gt;"",C350&lt;&gt;"",D350&lt;&gt;"",E350&lt;&gt;"",F350&lt;&gt;"",G350&lt;&gt;"",H350&lt;&gt;"",I350&lt;&gt;"",J350&lt;&gt;"",K350&lt;&gt;"",L350&lt;&gt;"",N350&lt;&gt;"",O350&lt;&gt;""),1,0)</f>
        <v/>
      </c>
      <c r="W350" s="14">
        <f>IF(OR(V350=0,B350=""),"",COUNTIFS($B$6:B350,B350&amp;""))</f>
        <v/>
      </c>
      <c r="X350" s="14">
        <f>IF(OR(V350=0,B350=""),"",IF(W350=1,0,SUMIFS($Y$5:Y349,$B$5:B349,B350&amp;"",$W$5:W349,W350-1)))</f>
        <v/>
      </c>
      <c r="Y350" s="14">
        <f>IF(V350=0,"",ROW($A350))</f>
        <v/>
      </c>
    </row>
    <row r="351">
      <c r="A351" s="10" t="n"/>
      <c r="B351" s="10" t="n"/>
      <c r="C351" s="10" t="n"/>
      <c r="D351" s="12" t="n"/>
      <c r="E351" s="18" t="n"/>
      <c r="F351" s="12" t="n"/>
      <c r="G351" s="18" t="n"/>
      <c r="H351" s="10" t="n"/>
      <c r="I351" s="10" t="n"/>
      <c r="J351" s="10" t="n"/>
      <c r="K351" s="13" t="n"/>
      <c r="L351" s="13" t="n"/>
      <c r="M351" s="19">
        <f>IF(OR(K351="",L351=""),"",IF(AND(ISNUMBER(K351),ISNUMBER(L351)),L351-K351,"CHYBA"))</f>
        <v/>
      </c>
      <c r="N351" s="10" t="n"/>
      <c r="O351" s="10" t="n"/>
      <c r="P351" s="14">
        <f>IF(M351="","",IF(ISNUMBER(M351),IF(M351&lt;=0,"CHYBA",""),"CHYBA"))</f>
        <v/>
      </c>
      <c r="Q351" s="14">
        <f>IF(OR(V351=0,B351="",K351=""),"",IFERROR(IF(X351=0,IF(AND(COUNTIFS('Vozidlá'!$A$6:$A$6,B351&amp;"",'Vozidlá'!$L$6:$L$6,"&lt;&gt;")=1,ROUND(K351,1)=ROUND(INDEX('Vozidlá'!$L$6:$L$6,MATCH(B351,'Vozidlá'!$A$6:$A$6,0)),1)),"","CHYBA"),IF(AND(INDEX($L$1:$L$1505,X351)&lt;&gt;"",ROUND(K351,1)=ROUND(INDEX($L$1:$L$1505,X351),1)),"","CHYBA")),"CHYBA"))</f>
        <v/>
      </c>
      <c r="R351" s="14">
        <f>IF(V351=0,"",IF(OR(NOT(ISNUMBER(A351)),B351="",C351="",NOT(ISNUMBER(D351)),NOT(ISNUMBER(E351)),NOT(ISNUMBER(F351)),NOT(ISNUMBER(G351)),I351="",J351="",NOT(ISNUMBER(K351)),NOT(ISNUMBER(L351)),AND(N351&lt;&gt;"Podnikateľská",N351&lt;&gt;"Súkromná"),AND(N351="Podnikateľská",H351=""),COUNTIFS('Vodiči'!$C$6:$C$8,C351&amp;"")&lt;&gt;1,COUNTIFS('Vozidlá'!$A$6:$A$6,B351&amp;"",'Vozidlá'!$B$6:$B$6,"&lt;&gt;")&lt;&gt;1,COUNTIFS('Vozidlá'!$A$6:$A$6,B351&amp;"",'Vozidlá'!$C$6:$C$6,"&lt;&gt;")&lt;&gt;1,COUNTIFS('Vozidlá'!$A$6:$A$6,B351&amp;"",'Vozidlá'!$D$6:$D$6,"&lt;&gt;")&lt;&gt;1,COUNTIFS('Vozidlá'!$A$6:$A$6,B351&amp;"",'Vozidlá'!$E$6:$E$6,"&lt;&gt;")&lt;&gt;1,COUNTIFS('Vozidlá'!$A$6:$A$6,B351&amp;"",'Vozidlá'!$K$6:$K$6,"&lt;&gt;")&lt;&gt;1,COUNTIFS('Vozidlá'!$A$6:$A$6,B351&amp;"",'Vozidlá'!$L$6:$L$6,"&lt;&gt;")&lt;&gt;1),"CHYBA",""))</f>
        <v/>
      </c>
      <c r="S351" s="14">
        <f>IF(V351=0,"",IF(N351="Podnikateľská",IF(H351="","",IF(OR(LEN(TRIM(SUBSTITUTE(SUBSTITUTE(H351,".",""),",","")))&lt;12,ISNUMBER(MATCH(TRIM(SUBSTITUTE(SUBSTITUTE(H351,".",""),",","")),'Zoznamy'!$G$2:$G$41,0))),"PREVERIŤ","")),IF(AND(N351="Súkromná",IFERROR(INDEX('Vozidlá'!$O$6:$O$6,MATCH(B351,'Vozidlá'!$A$6:$A$6,0))="áno",FALSE)),"PREVERIŤ","")))</f>
        <v/>
      </c>
      <c r="T351" s="14">
        <f>IF(OR(D351="",E351="",F351="",G351=""),"",IFERROR(IF(OR(F351+G351&lt;D351+E351,D351&lt;DATE(2027,1,1),D351&gt;=DATE(2028,1,1)),"CHYBA",""),"CHYBA"))</f>
        <v/>
      </c>
      <c r="U351" s="14">
        <f>IF(OR(V351=0,A351=""),"",IF(COUNTIFS($A$6:$A$1505,A351&amp;"",$B$6:$B$1505,B351&amp;"")&gt;1,"CHYBA",IF(X351="","",IF(X351=0,"",IFERROR(IF(INDEX($A$1:$A$1505,X351)="","",IF(A351=INDEX($A$1:$A$1505,X351)+1,"","PREVERIŤ")),"PREVERIŤ")))))</f>
        <v/>
      </c>
      <c r="V351" s="14">
        <f>IF(OR(A351&lt;&gt;"",B351&lt;&gt;"",C351&lt;&gt;"",D351&lt;&gt;"",E351&lt;&gt;"",F351&lt;&gt;"",G351&lt;&gt;"",H351&lt;&gt;"",I351&lt;&gt;"",J351&lt;&gt;"",K351&lt;&gt;"",L351&lt;&gt;"",N351&lt;&gt;"",O351&lt;&gt;""),1,0)</f>
        <v/>
      </c>
      <c r="W351" s="14">
        <f>IF(OR(V351=0,B351=""),"",COUNTIFS($B$6:B351,B351&amp;""))</f>
        <v/>
      </c>
      <c r="X351" s="14">
        <f>IF(OR(V351=0,B351=""),"",IF(W351=1,0,SUMIFS($Y$5:Y350,$B$5:B350,B351&amp;"",$W$5:W350,W351-1)))</f>
        <v/>
      </c>
      <c r="Y351" s="14">
        <f>IF(V351=0,"",ROW($A351))</f>
        <v/>
      </c>
    </row>
    <row r="352">
      <c r="A352" s="10" t="n"/>
      <c r="B352" s="10" t="n"/>
      <c r="C352" s="10" t="n"/>
      <c r="D352" s="12" t="n"/>
      <c r="E352" s="18" t="n"/>
      <c r="F352" s="12" t="n"/>
      <c r="G352" s="18" t="n"/>
      <c r="H352" s="10" t="n"/>
      <c r="I352" s="10" t="n"/>
      <c r="J352" s="10" t="n"/>
      <c r="K352" s="13" t="n"/>
      <c r="L352" s="13" t="n"/>
      <c r="M352" s="19">
        <f>IF(OR(K352="",L352=""),"",IF(AND(ISNUMBER(K352),ISNUMBER(L352)),L352-K352,"CHYBA"))</f>
        <v/>
      </c>
      <c r="N352" s="10" t="n"/>
      <c r="O352" s="10" t="n"/>
      <c r="P352" s="14">
        <f>IF(M352="","",IF(ISNUMBER(M352),IF(M352&lt;=0,"CHYBA",""),"CHYBA"))</f>
        <v/>
      </c>
      <c r="Q352" s="14">
        <f>IF(OR(V352=0,B352="",K352=""),"",IFERROR(IF(X352=0,IF(AND(COUNTIFS('Vozidlá'!$A$6:$A$6,B352&amp;"",'Vozidlá'!$L$6:$L$6,"&lt;&gt;")=1,ROUND(K352,1)=ROUND(INDEX('Vozidlá'!$L$6:$L$6,MATCH(B352,'Vozidlá'!$A$6:$A$6,0)),1)),"","CHYBA"),IF(AND(INDEX($L$1:$L$1505,X352)&lt;&gt;"",ROUND(K352,1)=ROUND(INDEX($L$1:$L$1505,X352),1)),"","CHYBA")),"CHYBA"))</f>
        <v/>
      </c>
      <c r="R352" s="14">
        <f>IF(V352=0,"",IF(OR(NOT(ISNUMBER(A352)),B352="",C352="",NOT(ISNUMBER(D352)),NOT(ISNUMBER(E352)),NOT(ISNUMBER(F352)),NOT(ISNUMBER(G352)),I352="",J352="",NOT(ISNUMBER(K352)),NOT(ISNUMBER(L352)),AND(N352&lt;&gt;"Podnikateľská",N352&lt;&gt;"Súkromná"),AND(N352="Podnikateľská",H352=""),COUNTIFS('Vodiči'!$C$6:$C$8,C352&amp;"")&lt;&gt;1,COUNTIFS('Vozidlá'!$A$6:$A$6,B352&amp;"",'Vozidlá'!$B$6:$B$6,"&lt;&gt;")&lt;&gt;1,COUNTIFS('Vozidlá'!$A$6:$A$6,B352&amp;"",'Vozidlá'!$C$6:$C$6,"&lt;&gt;")&lt;&gt;1,COUNTIFS('Vozidlá'!$A$6:$A$6,B352&amp;"",'Vozidlá'!$D$6:$D$6,"&lt;&gt;")&lt;&gt;1,COUNTIFS('Vozidlá'!$A$6:$A$6,B352&amp;"",'Vozidlá'!$E$6:$E$6,"&lt;&gt;")&lt;&gt;1,COUNTIFS('Vozidlá'!$A$6:$A$6,B352&amp;"",'Vozidlá'!$K$6:$K$6,"&lt;&gt;")&lt;&gt;1,COUNTIFS('Vozidlá'!$A$6:$A$6,B352&amp;"",'Vozidlá'!$L$6:$L$6,"&lt;&gt;")&lt;&gt;1),"CHYBA",""))</f>
        <v/>
      </c>
      <c r="S352" s="14">
        <f>IF(V352=0,"",IF(N352="Podnikateľská",IF(H352="","",IF(OR(LEN(TRIM(SUBSTITUTE(SUBSTITUTE(H352,".",""),",","")))&lt;12,ISNUMBER(MATCH(TRIM(SUBSTITUTE(SUBSTITUTE(H352,".",""),",","")),'Zoznamy'!$G$2:$G$41,0))),"PREVERIŤ","")),IF(AND(N352="Súkromná",IFERROR(INDEX('Vozidlá'!$O$6:$O$6,MATCH(B352,'Vozidlá'!$A$6:$A$6,0))="áno",FALSE)),"PREVERIŤ","")))</f>
        <v/>
      </c>
      <c r="T352" s="14">
        <f>IF(OR(D352="",E352="",F352="",G352=""),"",IFERROR(IF(OR(F352+G352&lt;D352+E352,D352&lt;DATE(2027,1,1),D352&gt;=DATE(2028,1,1)),"CHYBA",""),"CHYBA"))</f>
        <v/>
      </c>
      <c r="U352" s="14">
        <f>IF(OR(V352=0,A352=""),"",IF(COUNTIFS($A$6:$A$1505,A352&amp;"",$B$6:$B$1505,B352&amp;"")&gt;1,"CHYBA",IF(X352="","",IF(X352=0,"",IFERROR(IF(INDEX($A$1:$A$1505,X352)="","",IF(A352=INDEX($A$1:$A$1505,X352)+1,"","PREVERIŤ")),"PREVERIŤ")))))</f>
        <v/>
      </c>
      <c r="V352" s="14">
        <f>IF(OR(A352&lt;&gt;"",B352&lt;&gt;"",C352&lt;&gt;"",D352&lt;&gt;"",E352&lt;&gt;"",F352&lt;&gt;"",G352&lt;&gt;"",H352&lt;&gt;"",I352&lt;&gt;"",J352&lt;&gt;"",K352&lt;&gt;"",L352&lt;&gt;"",N352&lt;&gt;"",O352&lt;&gt;""),1,0)</f>
        <v/>
      </c>
      <c r="W352" s="14">
        <f>IF(OR(V352=0,B352=""),"",COUNTIFS($B$6:B352,B352&amp;""))</f>
        <v/>
      </c>
      <c r="X352" s="14">
        <f>IF(OR(V352=0,B352=""),"",IF(W352=1,0,SUMIFS($Y$5:Y351,$B$5:B351,B352&amp;"",$W$5:W351,W352-1)))</f>
        <v/>
      </c>
      <c r="Y352" s="14">
        <f>IF(V352=0,"",ROW($A352))</f>
        <v/>
      </c>
    </row>
    <row r="353">
      <c r="A353" s="10" t="n"/>
      <c r="B353" s="10" t="n"/>
      <c r="C353" s="10" t="n"/>
      <c r="D353" s="12" t="n"/>
      <c r="E353" s="18" t="n"/>
      <c r="F353" s="12" t="n"/>
      <c r="G353" s="18" t="n"/>
      <c r="H353" s="10" t="n"/>
      <c r="I353" s="10" t="n"/>
      <c r="J353" s="10" t="n"/>
      <c r="K353" s="13" t="n"/>
      <c r="L353" s="13" t="n"/>
      <c r="M353" s="19">
        <f>IF(OR(K353="",L353=""),"",IF(AND(ISNUMBER(K353),ISNUMBER(L353)),L353-K353,"CHYBA"))</f>
        <v/>
      </c>
      <c r="N353" s="10" t="n"/>
      <c r="O353" s="10" t="n"/>
      <c r="P353" s="14">
        <f>IF(M353="","",IF(ISNUMBER(M353),IF(M353&lt;=0,"CHYBA",""),"CHYBA"))</f>
        <v/>
      </c>
      <c r="Q353" s="14">
        <f>IF(OR(V353=0,B353="",K353=""),"",IFERROR(IF(X353=0,IF(AND(COUNTIFS('Vozidlá'!$A$6:$A$6,B353&amp;"",'Vozidlá'!$L$6:$L$6,"&lt;&gt;")=1,ROUND(K353,1)=ROUND(INDEX('Vozidlá'!$L$6:$L$6,MATCH(B353,'Vozidlá'!$A$6:$A$6,0)),1)),"","CHYBA"),IF(AND(INDEX($L$1:$L$1505,X353)&lt;&gt;"",ROUND(K353,1)=ROUND(INDEX($L$1:$L$1505,X353),1)),"","CHYBA")),"CHYBA"))</f>
        <v/>
      </c>
      <c r="R353" s="14">
        <f>IF(V353=0,"",IF(OR(NOT(ISNUMBER(A353)),B353="",C353="",NOT(ISNUMBER(D353)),NOT(ISNUMBER(E353)),NOT(ISNUMBER(F353)),NOT(ISNUMBER(G353)),I353="",J353="",NOT(ISNUMBER(K353)),NOT(ISNUMBER(L353)),AND(N353&lt;&gt;"Podnikateľská",N353&lt;&gt;"Súkromná"),AND(N353="Podnikateľská",H353=""),COUNTIFS('Vodiči'!$C$6:$C$8,C353&amp;"")&lt;&gt;1,COUNTIFS('Vozidlá'!$A$6:$A$6,B353&amp;"",'Vozidlá'!$B$6:$B$6,"&lt;&gt;")&lt;&gt;1,COUNTIFS('Vozidlá'!$A$6:$A$6,B353&amp;"",'Vozidlá'!$C$6:$C$6,"&lt;&gt;")&lt;&gt;1,COUNTIFS('Vozidlá'!$A$6:$A$6,B353&amp;"",'Vozidlá'!$D$6:$D$6,"&lt;&gt;")&lt;&gt;1,COUNTIFS('Vozidlá'!$A$6:$A$6,B353&amp;"",'Vozidlá'!$E$6:$E$6,"&lt;&gt;")&lt;&gt;1,COUNTIFS('Vozidlá'!$A$6:$A$6,B353&amp;"",'Vozidlá'!$K$6:$K$6,"&lt;&gt;")&lt;&gt;1,COUNTIFS('Vozidlá'!$A$6:$A$6,B353&amp;"",'Vozidlá'!$L$6:$L$6,"&lt;&gt;")&lt;&gt;1),"CHYBA",""))</f>
        <v/>
      </c>
      <c r="S353" s="14">
        <f>IF(V353=0,"",IF(N353="Podnikateľská",IF(H353="","",IF(OR(LEN(TRIM(SUBSTITUTE(SUBSTITUTE(H353,".",""),",","")))&lt;12,ISNUMBER(MATCH(TRIM(SUBSTITUTE(SUBSTITUTE(H353,".",""),",","")),'Zoznamy'!$G$2:$G$41,0))),"PREVERIŤ","")),IF(AND(N353="Súkromná",IFERROR(INDEX('Vozidlá'!$O$6:$O$6,MATCH(B353,'Vozidlá'!$A$6:$A$6,0))="áno",FALSE)),"PREVERIŤ","")))</f>
        <v/>
      </c>
      <c r="T353" s="14">
        <f>IF(OR(D353="",E353="",F353="",G353=""),"",IFERROR(IF(OR(F353+G353&lt;D353+E353,D353&lt;DATE(2027,1,1),D353&gt;=DATE(2028,1,1)),"CHYBA",""),"CHYBA"))</f>
        <v/>
      </c>
      <c r="U353" s="14">
        <f>IF(OR(V353=0,A353=""),"",IF(COUNTIFS($A$6:$A$1505,A353&amp;"",$B$6:$B$1505,B353&amp;"")&gt;1,"CHYBA",IF(X353="","",IF(X353=0,"",IFERROR(IF(INDEX($A$1:$A$1505,X353)="","",IF(A353=INDEX($A$1:$A$1505,X353)+1,"","PREVERIŤ")),"PREVERIŤ")))))</f>
        <v/>
      </c>
      <c r="V353" s="14">
        <f>IF(OR(A353&lt;&gt;"",B353&lt;&gt;"",C353&lt;&gt;"",D353&lt;&gt;"",E353&lt;&gt;"",F353&lt;&gt;"",G353&lt;&gt;"",H353&lt;&gt;"",I353&lt;&gt;"",J353&lt;&gt;"",K353&lt;&gt;"",L353&lt;&gt;"",N353&lt;&gt;"",O353&lt;&gt;""),1,0)</f>
        <v/>
      </c>
      <c r="W353" s="14">
        <f>IF(OR(V353=0,B353=""),"",COUNTIFS($B$6:B353,B353&amp;""))</f>
        <v/>
      </c>
      <c r="X353" s="14">
        <f>IF(OR(V353=0,B353=""),"",IF(W353=1,0,SUMIFS($Y$5:Y352,$B$5:B352,B353&amp;"",$W$5:W352,W353-1)))</f>
        <v/>
      </c>
      <c r="Y353" s="14">
        <f>IF(V353=0,"",ROW($A353))</f>
        <v/>
      </c>
    </row>
    <row r="354">
      <c r="A354" s="10" t="n"/>
      <c r="B354" s="10" t="n"/>
      <c r="C354" s="10" t="n"/>
      <c r="D354" s="12" t="n"/>
      <c r="E354" s="18" t="n"/>
      <c r="F354" s="12" t="n"/>
      <c r="G354" s="18" t="n"/>
      <c r="H354" s="10" t="n"/>
      <c r="I354" s="10" t="n"/>
      <c r="J354" s="10" t="n"/>
      <c r="K354" s="13" t="n"/>
      <c r="L354" s="13" t="n"/>
      <c r="M354" s="19">
        <f>IF(OR(K354="",L354=""),"",IF(AND(ISNUMBER(K354),ISNUMBER(L354)),L354-K354,"CHYBA"))</f>
        <v/>
      </c>
      <c r="N354" s="10" t="n"/>
      <c r="O354" s="10" t="n"/>
      <c r="P354" s="14">
        <f>IF(M354="","",IF(ISNUMBER(M354),IF(M354&lt;=0,"CHYBA",""),"CHYBA"))</f>
        <v/>
      </c>
      <c r="Q354" s="14">
        <f>IF(OR(V354=0,B354="",K354=""),"",IFERROR(IF(X354=0,IF(AND(COUNTIFS('Vozidlá'!$A$6:$A$6,B354&amp;"",'Vozidlá'!$L$6:$L$6,"&lt;&gt;")=1,ROUND(K354,1)=ROUND(INDEX('Vozidlá'!$L$6:$L$6,MATCH(B354,'Vozidlá'!$A$6:$A$6,0)),1)),"","CHYBA"),IF(AND(INDEX($L$1:$L$1505,X354)&lt;&gt;"",ROUND(K354,1)=ROUND(INDEX($L$1:$L$1505,X354),1)),"","CHYBA")),"CHYBA"))</f>
        <v/>
      </c>
      <c r="R354" s="14">
        <f>IF(V354=0,"",IF(OR(NOT(ISNUMBER(A354)),B354="",C354="",NOT(ISNUMBER(D354)),NOT(ISNUMBER(E354)),NOT(ISNUMBER(F354)),NOT(ISNUMBER(G354)),I354="",J354="",NOT(ISNUMBER(K354)),NOT(ISNUMBER(L354)),AND(N354&lt;&gt;"Podnikateľská",N354&lt;&gt;"Súkromná"),AND(N354="Podnikateľská",H354=""),COUNTIFS('Vodiči'!$C$6:$C$8,C354&amp;"")&lt;&gt;1,COUNTIFS('Vozidlá'!$A$6:$A$6,B354&amp;"",'Vozidlá'!$B$6:$B$6,"&lt;&gt;")&lt;&gt;1,COUNTIFS('Vozidlá'!$A$6:$A$6,B354&amp;"",'Vozidlá'!$C$6:$C$6,"&lt;&gt;")&lt;&gt;1,COUNTIFS('Vozidlá'!$A$6:$A$6,B354&amp;"",'Vozidlá'!$D$6:$D$6,"&lt;&gt;")&lt;&gt;1,COUNTIFS('Vozidlá'!$A$6:$A$6,B354&amp;"",'Vozidlá'!$E$6:$E$6,"&lt;&gt;")&lt;&gt;1,COUNTIFS('Vozidlá'!$A$6:$A$6,B354&amp;"",'Vozidlá'!$K$6:$K$6,"&lt;&gt;")&lt;&gt;1,COUNTIFS('Vozidlá'!$A$6:$A$6,B354&amp;"",'Vozidlá'!$L$6:$L$6,"&lt;&gt;")&lt;&gt;1),"CHYBA",""))</f>
        <v/>
      </c>
      <c r="S354" s="14">
        <f>IF(V354=0,"",IF(N354="Podnikateľská",IF(H354="","",IF(OR(LEN(TRIM(SUBSTITUTE(SUBSTITUTE(H354,".",""),",","")))&lt;12,ISNUMBER(MATCH(TRIM(SUBSTITUTE(SUBSTITUTE(H354,".",""),",","")),'Zoznamy'!$G$2:$G$41,0))),"PREVERIŤ","")),IF(AND(N354="Súkromná",IFERROR(INDEX('Vozidlá'!$O$6:$O$6,MATCH(B354,'Vozidlá'!$A$6:$A$6,0))="áno",FALSE)),"PREVERIŤ","")))</f>
        <v/>
      </c>
      <c r="T354" s="14">
        <f>IF(OR(D354="",E354="",F354="",G354=""),"",IFERROR(IF(OR(F354+G354&lt;D354+E354,D354&lt;DATE(2027,1,1),D354&gt;=DATE(2028,1,1)),"CHYBA",""),"CHYBA"))</f>
        <v/>
      </c>
      <c r="U354" s="14">
        <f>IF(OR(V354=0,A354=""),"",IF(COUNTIFS($A$6:$A$1505,A354&amp;"",$B$6:$B$1505,B354&amp;"")&gt;1,"CHYBA",IF(X354="","",IF(X354=0,"",IFERROR(IF(INDEX($A$1:$A$1505,X354)="","",IF(A354=INDEX($A$1:$A$1505,X354)+1,"","PREVERIŤ")),"PREVERIŤ")))))</f>
        <v/>
      </c>
      <c r="V354" s="14">
        <f>IF(OR(A354&lt;&gt;"",B354&lt;&gt;"",C354&lt;&gt;"",D354&lt;&gt;"",E354&lt;&gt;"",F354&lt;&gt;"",G354&lt;&gt;"",H354&lt;&gt;"",I354&lt;&gt;"",J354&lt;&gt;"",K354&lt;&gt;"",L354&lt;&gt;"",N354&lt;&gt;"",O354&lt;&gt;""),1,0)</f>
        <v/>
      </c>
      <c r="W354" s="14">
        <f>IF(OR(V354=0,B354=""),"",COUNTIFS($B$6:B354,B354&amp;""))</f>
        <v/>
      </c>
      <c r="X354" s="14">
        <f>IF(OR(V354=0,B354=""),"",IF(W354=1,0,SUMIFS($Y$5:Y353,$B$5:B353,B354&amp;"",$W$5:W353,W354-1)))</f>
        <v/>
      </c>
      <c r="Y354" s="14">
        <f>IF(V354=0,"",ROW($A354))</f>
        <v/>
      </c>
    </row>
    <row r="355">
      <c r="A355" s="10" t="n"/>
      <c r="B355" s="10" t="n"/>
      <c r="C355" s="10" t="n"/>
      <c r="D355" s="12" t="n"/>
      <c r="E355" s="18" t="n"/>
      <c r="F355" s="12" t="n"/>
      <c r="G355" s="18" t="n"/>
      <c r="H355" s="10" t="n"/>
      <c r="I355" s="10" t="n"/>
      <c r="J355" s="10" t="n"/>
      <c r="K355" s="13" t="n"/>
      <c r="L355" s="13" t="n"/>
      <c r="M355" s="19">
        <f>IF(OR(K355="",L355=""),"",IF(AND(ISNUMBER(K355),ISNUMBER(L355)),L355-K355,"CHYBA"))</f>
        <v/>
      </c>
      <c r="N355" s="10" t="n"/>
      <c r="O355" s="10" t="n"/>
      <c r="P355" s="14">
        <f>IF(M355="","",IF(ISNUMBER(M355),IF(M355&lt;=0,"CHYBA",""),"CHYBA"))</f>
        <v/>
      </c>
      <c r="Q355" s="14">
        <f>IF(OR(V355=0,B355="",K355=""),"",IFERROR(IF(X355=0,IF(AND(COUNTIFS('Vozidlá'!$A$6:$A$6,B355&amp;"",'Vozidlá'!$L$6:$L$6,"&lt;&gt;")=1,ROUND(K355,1)=ROUND(INDEX('Vozidlá'!$L$6:$L$6,MATCH(B355,'Vozidlá'!$A$6:$A$6,0)),1)),"","CHYBA"),IF(AND(INDEX($L$1:$L$1505,X355)&lt;&gt;"",ROUND(K355,1)=ROUND(INDEX($L$1:$L$1505,X355),1)),"","CHYBA")),"CHYBA"))</f>
        <v/>
      </c>
      <c r="R355" s="14">
        <f>IF(V355=0,"",IF(OR(NOT(ISNUMBER(A355)),B355="",C355="",NOT(ISNUMBER(D355)),NOT(ISNUMBER(E355)),NOT(ISNUMBER(F355)),NOT(ISNUMBER(G355)),I355="",J355="",NOT(ISNUMBER(K355)),NOT(ISNUMBER(L355)),AND(N355&lt;&gt;"Podnikateľská",N355&lt;&gt;"Súkromná"),AND(N355="Podnikateľská",H355=""),COUNTIFS('Vodiči'!$C$6:$C$8,C355&amp;"")&lt;&gt;1,COUNTIFS('Vozidlá'!$A$6:$A$6,B355&amp;"",'Vozidlá'!$B$6:$B$6,"&lt;&gt;")&lt;&gt;1,COUNTIFS('Vozidlá'!$A$6:$A$6,B355&amp;"",'Vozidlá'!$C$6:$C$6,"&lt;&gt;")&lt;&gt;1,COUNTIFS('Vozidlá'!$A$6:$A$6,B355&amp;"",'Vozidlá'!$D$6:$D$6,"&lt;&gt;")&lt;&gt;1,COUNTIFS('Vozidlá'!$A$6:$A$6,B355&amp;"",'Vozidlá'!$E$6:$E$6,"&lt;&gt;")&lt;&gt;1,COUNTIFS('Vozidlá'!$A$6:$A$6,B355&amp;"",'Vozidlá'!$K$6:$K$6,"&lt;&gt;")&lt;&gt;1,COUNTIFS('Vozidlá'!$A$6:$A$6,B355&amp;"",'Vozidlá'!$L$6:$L$6,"&lt;&gt;")&lt;&gt;1),"CHYBA",""))</f>
        <v/>
      </c>
      <c r="S355" s="14">
        <f>IF(V355=0,"",IF(N355="Podnikateľská",IF(H355="","",IF(OR(LEN(TRIM(SUBSTITUTE(SUBSTITUTE(H355,".",""),",","")))&lt;12,ISNUMBER(MATCH(TRIM(SUBSTITUTE(SUBSTITUTE(H355,".",""),",","")),'Zoznamy'!$G$2:$G$41,0))),"PREVERIŤ","")),IF(AND(N355="Súkromná",IFERROR(INDEX('Vozidlá'!$O$6:$O$6,MATCH(B355,'Vozidlá'!$A$6:$A$6,0))="áno",FALSE)),"PREVERIŤ","")))</f>
        <v/>
      </c>
      <c r="T355" s="14">
        <f>IF(OR(D355="",E355="",F355="",G355=""),"",IFERROR(IF(OR(F355+G355&lt;D355+E355,D355&lt;DATE(2027,1,1),D355&gt;=DATE(2028,1,1)),"CHYBA",""),"CHYBA"))</f>
        <v/>
      </c>
      <c r="U355" s="14">
        <f>IF(OR(V355=0,A355=""),"",IF(COUNTIFS($A$6:$A$1505,A355&amp;"",$B$6:$B$1505,B355&amp;"")&gt;1,"CHYBA",IF(X355="","",IF(X355=0,"",IFERROR(IF(INDEX($A$1:$A$1505,X355)="","",IF(A355=INDEX($A$1:$A$1505,X355)+1,"","PREVERIŤ")),"PREVERIŤ")))))</f>
        <v/>
      </c>
      <c r="V355" s="14">
        <f>IF(OR(A355&lt;&gt;"",B355&lt;&gt;"",C355&lt;&gt;"",D355&lt;&gt;"",E355&lt;&gt;"",F355&lt;&gt;"",G355&lt;&gt;"",H355&lt;&gt;"",I355&lt;&gt;"",J355&lt;&gt;"",K355&lt;&gt;"",L355&lt;&gt;"",N355&lt;&gt;"",O355&lt;&gt;""),1,0)</f>
        <v/>
      </c>
      <c r="W355" s="14">
        <f>IF(OR(V355=0,B355=""),"",COUNTIFS($B$6:B355,B355&amp;""))</f>
        <v/>
      </c>
      <c r="X355" s="14">
        <f>IF(OR(V355=0,B355=""),"",IF(W355=1,0,SUMIFS($Y$5:Y354,$B$5:B354,B355&amp;"",$W$5:W354,W355-1)))</f>
        <v/>
      </c>
      <c r="Y355" s="14">
        <f>IF(V355=0,"",ROW($A355))</f>
        <v/>
      </c>
    </row>
    <row r="356">
      <c r="A356" s="10" t="n"/>
      <c r="B356" s="10" t="n"/>
      <c r="C356" s="10" t="n"/>
      <c r="D356" s="12" t="n"/>
      <c r="E356" s="18" t="n"/>
      <c r="F356" s="12" t="n"/>
      <c r="G356" s="18" t="n"/>
      <c r="H356" s="10" t="n"/>
      <c r="I356" s="10" t="n"/>
      <c r="J356" s="10" t="n"/>
      <c r="K356" s="13" t="n"/>
      <c r="L356" s="13" t="n"/>
      <c r="M356" s="19">
        <f>IF(OR(K356="",L356=""),"",IF(AND(ISNUMBER(K356),ISNUMBER(L356)),L356-K356,"CHYBA"))</f>
        <v/>
      </c>
      <c r="N356" s="10" t="n"/>
      <c r="O356" s="10" t="n"/>
      <c r="P356" s="14">
        <f>IF(M356="","",IF(ISNUMBER(M356),IF(M356&lt;=0,"CHYBA",""),"CHYBA"))</f>
        <v/>
      </c>
      <c r="Q356" s="14">
        <f>IF(OR(V356=0,B356="",K356=""),"",IFERROR(IF(X356=0,IF(AND(COUNTIFS('Vozidlá'!$A$6:$A$6,B356&amp;"",'Vozidlá'!$L$6:$L$6,"&lt;&gt;")=1,ROUND(K356,1)=ROUND(INDEX('Vozidlá'!$L$6:$L$6,MATCH(B356,'Vozidlá'!$A$6:$A$6,0)),1)),"","CHYBA"),IF(AND(INDEX($L$1:$L$1505,X356)&lt;&gt;"",ROUND(K356,1)=ROUND(INDEX($L$1:$L$1505,X356),1)),"","CHYBA")),"CHYBA"))</f>
        <v/>
      </c>
      <c r="R356" s="14">
        <f>IF(V356=0,"",IF(OR(NOT(ISNUMBER(A356)),B356="",C356="",NOT(ISNUMBER(D356)),NOT(ISNUMBER(E356)),NOT(ISNUMBER(F356)),NOT(ISNUMBER(G356)),I356="",J356="",NOT(ISNUMBER(K356)),NOT(ISNUMBER(L356)),AND(N356&lt;&gt;"Podnikateľská",N356&lt;&gt;"Súkromná"),AND(N356="Podnikateľská",H356=""),COUNTIFS('Vodiči'!$C$6:$C$8,C356&amp;"")&lt;&gt;1,COUNTIFS('Vozidlá'!$A$6:$A$6,B356&amp;"",'Vozidlá'!$B$6:$B$6,"&lt;&gt;")&lt;&gt;1,COUNTIFS('Vozidlá'!$A$6:$A$6,B356&amp;"",'Vozidlá'!$C$6:$C$6,"&lt;&gt;")&lt;&gt;1,COUNTIFS('Vozidlá'!$A$6:$A$6,B356&amp;"",'Vozidlá'!$D$6:$D$6,"&lt;&gt;")&lt;&gt;1,COUNTIFS('Vozidlá'!$A$6:$A$6,B356&amp;"",'Vozidlá'!$E$6:$E$6,"&lt;&gt;")&lt;&gt;1,COUNTIFS('Vozidlá'!$A$6:$A$6,B356&amp;"",'Vozidlá'!$K$6:$K$6,"&lt;&gt;")&lt;&gt;1,COUNTIFS('Vozidlá'!$A$6:$A$6,B356&amp;"",'Vozidlá'!$L$6:$L$6,"&lt;&gt;")&lt;&gt;1),"CHYBA",""))</f>
        <v/>
      </c>
      <c r="S356" s="14">
        <f>IF(V356=0,"",IF(N356="Podnikateľská",IF(H356="","",IF(OR(LEN(TRIM(SUBSTITUTE(SUBSTITUTE(H356,".",""),",","")))&lt;12,ISNUMBER(MATCH(TRIM(SUBSTITUTE(SUBSTITUTE(H356,".",""),",","")),'Zoznamy'!$G$2:$G$41,0))),"PREVERIŤ","")),IF(AND(N356="Súkromná",IFERROR(INDEX('Vozidlá'!$O$6:$O$6,MATCH(B356,'Vozidlá'!$A$6:$A$6,0))="áno",FALSE)),"PREVERIŤ","")))</f>
        <v/>
      </c>
      <c r="T356" s="14">
        <f>IF(OR(D356="",E356="",F356="",G356=""),"",IFERROR(IF(OR(F356+G356&lt;D356+E356,D356&lt;DATE(2027,1,1),D356&gt;=DATE(2028,1,1)),"CHYBA",""),"CHYBA"))</f>
        <v/>
      </c>
      <c r="U356" s="14">
        <f>IF(OR(V356=0,A356=""),"",IF(COUNTIFS($A$6:$A$1505,A356&amp;"",$B$6:$B$1505,B356&amp;"")&gt;1,"CHYBA",IF(X356="","",IF(X356=0,"",IFERROR(IF(INDEX($A$1:$A$1505,X356)="","",IF(A356=INDEX($A$1:$A$1505,X356)+1,"","PREVERIŤ")),"PREVERIŤ")))))</f>
        <v/>
      </c>
      <c r="V356" s="14">
        <f>IF(OR(A356&lt;&gt;"",B356&lt;&gt;"",C356&lt;&gt;"",D356&lt;&gt;"",E356&lt;&gt;"",F356&lt;&gt;"",G356&lt;&gt;"",H356&lt;&gt;"",I356&lt;&gt;"",J356&lt;&gt;"",K356&lt;&gt;"",L356&lt;&gt;"",N356&lt;&gt;"",O356&lt;&gt;""),1,0)</f>
        <v/>
      </c>
      <c r="W356" s="14">
        <f>IF(OR(V356=0,B356=""),"",COUNTIFS($B$6:B356,B356&amp;""))</f>
        <v/>
      </c>
      <c r="X356" s="14">
        <f>IF(OR(V356=0,B356=""),"",IF(W356=1,0,SUMIFS($Y$5:Y355,$B$5:B355,B356&amp;"",$W$5:W355,W356-1)))</f>
        <v/>
      </c>
      <c r="Y356" s="14">
        <f>IF(V356=0,"",ROW($A356))</f>
        <v/>
      </c>
    </row>
    <row r="357">
      <c r="A357" s="10" t="n"/>
      <c r="B357" s="10" t="n"/>
      <c r="C357" s="10" t="n"/>
      <c r="D357" s="12" t="n"/>
      <c r="E357" s="18" t="n"/>
      <c r="F357" s="12" t="n"/>
      <c r="G357" s="18" t="n"/>
      <c r="H357" s="10" t="n"/>
      <c r="I357" s="10" t="n"/>
      <c r="J357" s="10" t="n"/>
      <c r="K357" s="13" t="n"/>
      <c r="L357" s="13" t="n"/>
      <c r="M357" s="19">
        <f>IF(OR(K357="",L357=""),"",IF(AND(ISNUMBER(K357),ISNUMBER(L357)),L357-K357,"CHYBA"))</f>
        <v/>
      </c>
      <c r="N357" s="10" t="n"/>
      <c r="O357" s="10" t="n"/>
      <c r="P357" s="14">
        <f>IF(M357="","",IF(ISNUMBER(M357),IF(M357&lt;=0,"CHYBA",""),"CHYBA"))</f>
        <v/>
      </c>
      <c r="Q357" s="14">
        <f>IF(OR(V357=0,B357="",K357=""),"",IFERROR(IF(X357=0,IF(AND(COUNTIFS('Vozidlá'!$A$6:$A$6,B357&amp;"",'Vozidlá'!$L$6:$L$6,"&lt;&gt;")=1,ROUND(K357,1)=ROUND(INDEX('Vozidlá'!$L$6:$L$6,MATCH(B357,'Vozidlá'!$A$6:$A$6,0)),1)),"","CHYBA"),IF(AND(INDEX($L$1:$L$1505,X357)&lt;&gt;"",ROUND(K357,1)=ROUND(INDEX($L$1:$L$1505,X357),1)),"","CHYBA")),"CHYBA"))</f>
        <v/>
      </c>
      <c r="R357" s="14">
        <f>IF(V357=0,"",IF(OR(NOT(ISNUMBER(A357)),B357="",C357="",NOT(ISNUMBER(D357)),NOT(ISNUMBER(E357)),NOT(ISNUMBER(F357)),NOT(ISNUMBER(G357)),I357="",J357="",NOT(ISNUMBER(K357)),NOT(ISNUMBER(L357)),AND(N357&lt;&gt;"Podnikateľská",N357&lt;&gt;"Súkromná"),AND(N357="Podnikateľská",H357=""),COUNTIFS('Vodiči'!$C$6:$C$8,C357&amp;"")&lt;&gt;1,COUNTIFS('Vozidlá'!$A$6:$A$6,B357&amp;"",'Vozidlá'!$B$6:$B$6,"&lt;&gt;")&lt;&gt;1,COUNTIFS('Vozidlá'!$A$6:$A$6,B357&amp;"",'Vozidlá'!$C$6:$C$6,"&lt;&gt;")&lt;&gt;1,COUNTIFS('Vozidlá'!$A$6:$A$6,B357&amp;"",'Vozidlá'!$D$6:$D$6,"&lt;&gt;")&lt;&gt;1,COUNTIFS('Vozidlá'!$A$6:$A$6,B357&amp;"",'Vozidlá'!$E$6:$E$6,"&lt;&gt;")&lt;&gt;1,COUNTIFS('Vozidlá'!$A$6:$A$6,B357&amp;"",'Vozidlá'!$K$6:$K$6,"&lt;&gt;")&lt;&gt;1,COUNTIFS('Vozidlá'!$A$6:$A$6,B357&amp;"",'Vozidlá'!$L$6:$L$6,"&lt;&gt;")&lt;&gt;1),"CHYBA",""))</f>
        <v/>
      </c>
      <c r="S357" s="14">
        <f>IF(V357=0,"",IF(N357="Podnikateľská",IF(H357="","",IF(OR(LEN(TRIM(SUBSTITUTE(SUBSTITUTE(H357,".",""),",","")))&lt;12,ISNUMBER(MATCH(TRIM(SUBSTITUTE(SUBSTITUTE(H357,".",""),",","")),'Zoznamy'!$G$2:$G$41,0))),"PREVERIŤ","")),IF(AND(N357="Súkromná",IFERROR(INDEX('Vozidlá'!$O$6:$O$6,MATCH(B357,'Vozidlá'!$A$6:$A$6,0))="áno",FALSE)),"PREVERIŤ","")))</f>
        <v/>
      </c>
      <c r="T357" s="14">
        <f>IF(OR(D357="",E357="",F357="",G357=""),"",IFERROR(IF(OR(F357+G357&lt;D357+E357,D357&lt;DATE(2027,1,1),D357&gt;=DATE(2028,1,1)),"CHYBA",""),"CHYBA"))</f>
        <v/>
      </c>
      <c r="U357" s="14">
        <f>IF(OR(V357=0,A357=""),"",IF(COUNTIFS($A$6:$A$1505,A357&amp;"",$B$6:$B$1505,B357&amp;"")&gt;1,"CHYBA",IF(X357="","",IF(X357=0,"",IFERROR(IF(INDEX($A$1:$A$1505,X357)="","",IF(A357=INDEX($A$1:$A$1505,X357)+1,"","PREVERIŤ")),"PREVERIŤ")))))</f>
        <v/>
      </c>
      <c r="V357" s="14">
        <f>IF(OR(A357&lt;&gt;"",B357&lt;&gt;"",C357&lt;&gt;"",D357&lt;&gt;"",E357&lt;&gt;"",F357&lt;&gt;"",G357&lt;&gt;"",H357&lt;&gt;"",I357&lt;&gt;"",J357&lt;&gt;"",K357&lt;&gt;"",L357&lt;&gt;"",N357&lt;&gt;"",O357&lt;&gt;""),1,0)</f>
        <v/>
      </c>
      <c r="W357" s="14">
        <f>IF(OR(V357=0,B357=""),"",COUNTIFS($B$6:B357,B357&amp;""))</f>
        <v/>
      </c>
      <c r="X357" s="14">
        <f>IF(OR(V357=0,B357=""),"",IF(W357=1,0,SUMIFS($Y$5:Y356,$B$5:B356,B357&amp;"",$W$5:W356,W357-1)))</f>
        <v/>
      </c>
      <c r="Y357" s="14">
        <f>IF(V357=0,"",ROW($A357))</f>
        <v/>
      </c>
    </row>
    <row r="358">
      <c r="A358" s="10" t="n"/>
      <c r="B358" s="10" t="n"/>
      <c r="C358" s="10" t="n"/>
      <c r="D358" s="12" t="n"/>
      <c r="E358" s="18" t="n"/>
      <c r="F358" s="12" t="n"/>
      <c r="G358" s="18" t="n"/>
      <c r="H358" s="10" t="n"/>
      <c r="I358" s="10" t="n"/>
      <c r="J358" s="10" t="n"/>
      <c r="K358" s="13" t="n"/>
      <c r="L358" s="13" t="n"/>
      <c r="M358" s="19">
        <f>IF(OR(K358="",L358=""),"",IF(AND(ISNUMBER(K358),ISNUMBER(L358)),L358-K358,"CHYBA"))</f>
        <v/>
      </c>
      <c r="N358" s="10" t="n"/>
      <c r="O358" s="10" t="n"/>
      <c r="P358" s="14">
        <f>IF(M358="","",IF(ISNUMBER(M358),IF(M358&lt;=0,"CHYBA",""),"CHYBA"))</f>
        <v/>
      </c>
      <c r="Q358" s="14">
        <f>IF(OR(V358=0,B358="",K358=""),"",IFERROR(IF(X358=0,IF(AND(COUNTIFS('Vozidlá'!$A$6:$A$6,B358&amp;"",'Vozidlá'!$L$6:$L$6,"&lt;&gt;")=1,ROUND(K358,1)=ROUND(INDEX('Vozidlá'!$L$6:$L$6,MATCH(B358,'Vozidlá'!$A$6:$A$6,0)),1)),"","CHYBA"),IF(AND(INDEX($L$1:$L$1505,X358)&lt;&gt;"",ROUND(K358,1)=ROUND(INDEX($L$1:$L$1505,X358),1)),"","CHYBA")),"CHYBA"))</f>
        <v/>
      </c>
      <c r="R358" s="14">
        <f>IF(V358=0,"",IF(OR(NOT(ISNUMBER(A358)),B358="",C358="",NOT(ISNUMBER(D358)),NOT(ISNUMBER(E358)),NOT(ISNUMBER(F358)),NOT(ISNUMBER(G358)),I358="",J358="",NOT(ISNUMBER(K358)),NOT(ISNUMBER(L358)),AND(N358&lt;&gt;"Podnikateľská",N358&lt;&gt;"Súkromná"),AND(N358="Podnikateľská",H358=""),COUNTIFS('Vodiči'!$C$6:$C$8,C358&amp;"")&lt;&gt;1,COUNTIFS('Vozidlá'!$A$6:$A$6,B358&amp;"",'Vozidlá'!$B$6:$B$6,"&lt;&gt;")&lt;&gt;1,COUNTIFS('Vozidlá'!$A$6:$A$6,B358&amp;"",'Vozidlá'!$C$6:$C$6,"&lt;&gt;")&lt;&gt;1,COUNTIFS('Vozidlá'!$A$6:$A$6,B358&amp;"",'Vozidlá'!$D$6:$D$6,"&lt;&gt;")&lt;&gt;1,COUNTIFS('Vozidlá'!$A$6:$A$6,B358&amp;"",'Vozidlá'!$E$6:$E$6,"&lt;&gt;")&lt;&gt;1,COUNTIFS('Vozidlá'!$A$6:$A$6,B358&amp;"",'Vozidlá'!$K$6:$K$6,"&lt;&gt;")&lt;&gt;1,COUNTIFS('Vozidlá'!$A$6:$A$6,B358&amp;"",'Vozidlá'!$L$6:$L$6,"&lt;&gt;")&lt;&gt;1),"CHYBA",""))</f>
        <v/>
      </c>
      <c r="S358" s="14">
        <f>IF(V358=0,"",IF(N358="Podnikateľská",IF(H358="","",IF(OR(LEN(TRIM(SUBSTITUTE(SUBSTITUTE(H358,".",""),",","")))&lt;12,ISNUMBER(MATCH(TRIM(SUBSTITUTE(SUBSTITUTE(H358,".",""),",","")),'Zoznamy'!$G$2:$G$41,0))),"PREVERIŤ","")),IF(AND(N358="Súkromná",IFERROR(INDEX('Vozidlá'!$O$6:$O$6,MATCH(B358,'Vozidlá'!$A$6:$A$6,0))="áno",FALSE)),"PREVERIŤ","")))</f>
        <v/>
      </c>
      <c r="T358" s="14">
        <f>IF(OR(D358="",E358="",F358="",G358=""),"",IFERROR(IF(OR(F358+G358&lt;D358+E358,D358&lt;DATE(2027,1,1),D358&gt;=DATE(2028,1,1)),"CHYBA",""),"CHYBA"))</f>
        <v/>
      </c>
      <c r="U358" s="14">
        <f>IF(OR(V358=0,A358=""),"",IF(COUNTIFS($A$6:$A$1505,A358&amp;"",$B$6:$B$1505,B358&amp;"")&gt;1,"CHYBA",IF(X358="","",IF(X358=0,"",IFERROR(IF(INDEX($A$1:$A$1505,X358)="","",IF(A358=INDEX($A$1:$A$1505,X358)+1,"","PREVERIŤ")),"PREVERIŤ")))))</f>
        <v/>
      </c>
      <c r="V358" s="14">
        <f>IF(OR(A358&lt;&gt;"",B358&lt;&gt;"",C358&lt;&gt;"",D358&lt;&gt;"",E358&lt;&gt;"",F358&lt;&gt;"",G358&lt;&gt;"",H358&lt;&gt;"",I358&lt;&gt;"",J358&lt;&gt;"",K358&lt;&gt;"",L358&lt;&gt;"",N358&lt;&gt;"",O358&lt;&gt;""),1,0)</f>
        <v/>
      </c>
      <c r="W358" s="14">
        <f>IF(OR(V358=0,B358=""),"",COUNTIFS($B$6:B358,B358&amp;""))</f>
        <v/>
      </c>
      <c r="X358" s="14">
        <f>IF(OR(V358=0,B358=""),"",IF(W358=1,0,SUMIFS($Y$5:Y357,$B$5:B357,B358&amp;"",$W$5:W357,W358-1)))</f>
        <v/>
      </c>
      <c r="Y358" s="14">
        <f>IF(V358=0,"",ROW($A358))</f>
        <v/>
      </c>
    </row>
    <row r="359">
      <c r="A359" s="10" t="n"/>
      <c r="B359" s="10" t="n"/>
      <c r="C359" s="10" t="n"/>
      <c r="D359" s="12" t="n"/>
      <c r="E359" s="18" t="n"/>
      <c r="F359" s="12" t="n"/>
      <c r="G359" s="18" t="n"/>
      <c r="H359" s="10" t="n"/>
      <c r="I359" s="10" t="n"/>
      <c r="J359" s="10" t="n"/>
      <c r="K359" s="13" t="n"/>
      <c r="L359" s="13" t="n"/>
      <c r="M359" s="19">
        <f>IF(OR(K359="",L359=""),"",IF(AND(ISNUMBER(K359),ISNUMBER(L359)),L359-K359,"CHYBA"))</f>
        <v/>
      </c>
      <c r="N359" s="10" t="n"/>
      <c r="O359" s="10" t="n"/>
      <c r="P359" s="14">
        <f>IF(M359="","",IF(ISNUMBER(M359),IF(M359&lt;=0,"CHYBA",""),"CHYBA"))</f>
        <v/>
      </c>
      <c r="Q359" s="14">
        <f>IF(OR(V359=0,B359="",K359=""),"",IFERROR(IF(X359=0,IF(AND(COUNTIFS('Vozidlá'!$A$6:$A$6,B359&amp;"",'Vozidlá'!$L$6:$L$6,"&lt;&gt;")=1,ROUND(K359,1)=ROUND(INDEX('Vozidlá'!$L$6:$L$6,MATCH(B359,'Vozidlá'!$A$6:$A$6,0)),1)),"","CHYBA"),IF(AND(INDEX($L$1:$L$1505,X359)&lt;&gt;"",ROUND(K359,1)=ROUND(INDEX($L$1:$L$1505,X359),1)),"","CHYBA")),"CHYBA"))</f>
        <v/>
      </c>
      <c r="R359" s="14">
        <f>IF(V359=0,"",IF(OR(NOT(ISNUMBER(A359)),B359="",C359="",NOT(ISNUMBER(D359)),NOT(ISNUMBER(E359)),NOT(ISNUMBER(F359)),NOT(ISNUMBER(G359)),I359="",J359="",NOT(ISNUMBER(K359)),NOT(ISNUMBER(L359)),AND(N359&lt;&gt;"Podnikateľská",N359&lt;&gt;"Súkromná"),AND(N359="Podnikateľská",H359=""),COUNTIFS('Vodiči'!$C$6:$C$8,C359&amp;"")&lt;&gt;1,COUNTIFS('Vozidlá'!$A$6:$A$6,B359&amp;"",'Vozidlá'!$B$6:$B$6,"&lt;&gt;")&lt;&gt;1,COUNTIFS('Vozidlá'!$A$6:$A$6,B359&amp;"",'Vozidlá'!$C$6:$C$6,"&lt;&gt;")&lt;&gt;1,COUNTIFS('Vozidlá'!$A$6:$A$6,B359&amp;"",'Vozidlá'!$D$6:$D$6,"&lt;&gt;")&lt;&gt;1,COUNTIFS('Vozidlá'!$A$6:$A$6,B359&amp;"",'Vozidlá'!$E$6:$E$6,"&lt;&gt;")&lt;&gt;1,COUNTIFS('Vozidlá'!$A$6:$A$6,B359&amp;"",'Vozidlá'!$K$6:$K$6,"&lt;&gt;")&lt;&gt;1,COUNTIFS('Vozidlá'!$A$6:$A$6,B359&amp;"",'Vozidlá'!$L$6:$L$6,"&lt;&gt;")&lt;&gt;1),"CHYBA",""))</f>
        <v/>
      </c>
      <c r="S359" s="14">
        <f>IF(V359=0,"",IF(N359="Podnikateľská",IF(H359="","",IF(OR(LEN(TRIM(SUBSTITUTE(SUBSTITUTE(H359,".",""),",","")))&lt;12,ISNUMBER(MATCH(TRIM(SUBSTITUTE(SUBSTITUTE(H359,".",""),",","")),'Zoznamy'!$G$2:$G$41,0))),"PREVERIŤ","")),IF(AND(N359="Súkromná",IFERROR(INDEX('Vozidlá'!$O$6:$O$6,MATCH(B359,'Vozidlá'!$A$6:$A$6,0))="áno",FALSE)),"PREVERIŤ","")))</f>
        <v/>
      </c>
      <c r="T359" s="14">
        <f>IF(OR(D359="",E359="",F359="",G359=""),"",IFERROR(IF(OR(F359+G359&lt;D359+E359,D359&lt;DATE(2027,1,1),D359&gt;=DATE(2028,1,1)),"CHYBA",""),"CHYBA"))</f>
        <v/>
      </c>
      <c r="U359" s="14">
        <f>IF(OR(V359=0,A359=""),"",IF(COUNTIFS($A$6:$A$1505,A359&amp;"",$B$6:$B$1505,B359&amp;"")&gt;1,"CHYBA",IF(X359="","",IF(X359=0,"",IFERROR(IF(INDEX($A$1:$A$1505,X359)="","",IF(A359=INDEX($A$1:$A$1505,X359)+1,"","PREVERIŤ")),"PREVERIŤ")))))</f>
        <v/>
      </c>
      <c r="V359" s="14">
        <f>IF(OR(A359&lt;&gt;"",B359&lt;&gt;"",C359&lt;&gt;"",D359&lt;&gt;"",E359&lt;&gt;"",F359&lt;&gt;"",G359&lt;&gt;"",H359&lt;&gt;"",I359&lt;&gt;"",J359&lt;&gt;"",K359&lt;&gt;"",L359&lt;&gt;"",N359&lt;&gt;"",O359&lt;&gt;""),1,0)</f>
        <v/>
      </c>
      <c r="W359" s="14">
        <f>IF(OR(V359=0,B359=""),"",COUNTIFS($B$6:B359,B359&amp;""))</f>
        <v/>
      </c>
      <c r="X359" s="14">
        <f>IF(OR(V359=0,B359=""),"",IF(W359=1,0,SUMIFS($Y$5:Y358,$B$5:B358,B359&amp;"",$W$5:W358,W359-1)))</f>
        <v/>
      </c>
      <c r="Y359" s="14">
        <f>IF(V359=0,"",ROW($A359))</f>
        <v/>
      </c>
    </row>
    <row r="360">
      <c r="A360" s="10" t="n"/>
      <c r="B360" s="10" t="n"/>
      <c r="C360" s="10" t="n"/>
      <c r="D360" s="12" t="n"/>
      <c r="E360" s="18" t="n"/>
      <c r="F360" s="12" t="n"/>
      <c r="G360" s="18" t="n"/>
      <c r="H360" s="10" t="n"/>
      <c r="I360" s="10" t="n"/>
      <c r="J360" s="10" t="n"/>
      <c r="K360" s="13" t="n"/>
      <c r="L360" s="13" t="n"/>
      <c r="M360" s="19">
        <f>IF(OR(K360="",L360=""),"",IF(AND(ISNUMBER(K360),ISNUMBER(L360)),L360-K360,"CHYBA"))</f>
        <v/>
      </c>
      <c r="N360" s="10" t="n"/>
      <c r="O360" s="10" t="n"/>
      <c r="P360" s="14">
        <f>IF(M360="","",IF(ISNUMBER(M360),IF(M360&lt;=0,"CHYBA",""),"CHYBA"))</f>
        <v/>
      </c>
      <c r="Q360" s="14">
        <f>IF(OR(V360=0,B360="",K360=""),"",IFERROR(IF(X360=0,IF(AND(COUNTIFS('Vozidlá'!$A$6:$A$6,B360&amp;"",'Vozidlá'!$L$6:$L$6,"&lt;&gt;")=1,ROUND(K360,1)=ROUND(INDEX('Vozidlá'!$L$6:$L$6,MATCH(B360,'Vozidlá'!$A$6:$A$6,0)),1)),"","CHYBA"),IF(AND(INDEX($L$1:$L$1505,X360)&lt;&gt;"",ROUND(K360,1)=ROUND(INDEX($L$1:$L$1505,X360),1)),"","CHYBA")),"CHYBA"))</f>
        <v/>
      </c>
      <c r="R360" s="14">
        <f>IF(V360=0,"",IF(OR(NOT(ISNUMBER(A360)),B360="",C360="",NOT(ISNUMBER(D360)),NOT(ISNUMBER(E360)),NOT(ISNUMBER(F360)),NOT(ISNUMBER(G360)),I360="",J360="",NOT(ISNUMBER(K360)),NOT(ISNUMBER(L360)),AND(N360&lt;&gt;"Podnikateľská",N360&lt;&gt;"Súkromná"),AND(N360="Podnikateľská",H360=""),COUNTIFS('Vodiči'!$C$6:$C$8,C360&amp;"")&lt;&gt;1,COUNTIFS('Vozidlá'!$A$6:$A$6,B360&amp;"",'Vozidlá'!$B$6:$B$6,"&lt;&gt;")&lt;&gt;1,COUNTIFS('Vozidlá'!$A$6:$A$6,B360&amp;"",'Vozidlá'!$C$6:$C$6,"&lt;&gt;")&lt;&gt;1,COUNTIFS('Vozidlá'!$A$6:$A$6,B360&amp;"",'Vozidlá'!$D$6:$D$6,"&lt;&gt;")&lt;&gt;1,COUNTIFS('Vozidlá'!$A$6:$A$6,B360&amp;"",'Vozidlá'!$E$6:$E$6,"&lt;&gt;")&lt;&gt;1,COUNTIFS('Vozidlá'!$A$6:$A$6,B360&amp;"",'Vozidlá'!$K$6:$K$6,"&lt;&gt;")&lt;&gt;1,COUNTIFS('Vozidlá'!$A$6:$A$6,B360&amp;"",'Vozidlá'!$L$6:$L$6,"&lt;&gt;")&lt;&gt;1),"CHYBA",""))</f>
        <v/>
      </c>
      <c r="S360" s="14">
        <f>IF(V360=0,"",IF(N360="Podnikateľská",IF(H360="","",IF(OR(LEN(TRIM(SUBSTITUTE(SUBSTITUTE(H360,".",""),",","")))&lt;12,ISNUMBER(MATCH(TRIM(SUBSTITUTE(SUBSTITUTE(H360,".",""),",","")),'Zoznamy'!$G$2:$G$41,0))),"PREVERIŤ","")),IF(AND(N360="Súkromná",IFERROR(INDEX('Vozidlá'!$O$6:$O$6,MATCH(B360,'Vozidlá'!$A$6:$A$6,0))="áno",FALSE)),"PREVERIŤ","")))</f>
        <v/>
      </c>
      <c r="T360" s="14">
        <f>IF(OR(D360="",E360="",F360="",G360=""),"",IFERROR(IF(OR(F360+G360&lt;D360+E360,D360&lt;DATE(2027,1,1),D360&gt;=DATE(2028,1,1)),"CHYBA",""),"CHYBA"))</f>
        <v/>
      </c>
      <c r="U360" s="14">
        <f>IF(OR(V360=0,A360=""),"",IF(COUNTIFS($A$6:$A$1505,A360&amp;"",$B$6:$B$1505,B360&amp;"")&gt;1,"CHYBA",IF(X360="","",IF(X360=0,"",IFERROR(IF(INDEX($A$1:$A$1505,X360)="","",IF(A360=INDEX($A$1:$A$1505,X360)+1,"","PREVERIŤ")),"PREVERIŤ")))))</f>
        <v/>
      </c>
      <c r="V360" s="14">
        <f>IF(OR(A360&lt;&gt;"",B360&lt;&gt;"",C360&lt;&gt;"",D360&lt;&gt;"",E360&lt;&gt;"",F360&lt;&gt;"",G360&lt;&gt;"",H360&lt;&gt;"",I360&lt;&gt;"",J360&lt;&gt;"",K360&lt;&gt;"",L360&lt;&gt;"",N360&lt;&gt;"",O360&lt;&gt;""),1,0)</f>
        <v/>
      </c>
      <c r="W360" s="14">
        <f>IF(OR(V360=0,B360=""),"",COUNTIFS($B$6:B360,B360&amp;""))</f>
        <v/>
      </c>
      <c r="X360" s="14">
        <f>IF(OR(V360=0,B360=""),"",IF(W360=1,0,SUMIFS($Y$5:Y359,$B$5:B359,B360&amp;"",$W$5:W359,W360-1)))</f>
        <v/>
      </c>
      <c r="Y360" s="14">
        <f>IF(V360=0,"",ROW($A360))</f>
        <v/>
      </c>
    </row>
    <row r="361">
      <c r="A361" s="10" t="n"/>
      <c r="B361" s="10" t="n"/>
      <c r="C361" s="10" t="n"/>
      <c r="D361" s="12" t="n"/>
      <c r="E361" s="18" t="n"/>
      <c r="F361" s="12" t="n"/>
      <c r="G361" s="18" t="n"/>
      <c r="H361" s="10" t="n"/>
      <c r="I361" s="10" t="n"/>
      <c r="J361" s="10" t="n"/>
      <c r="K361" s="13" t="n"/>
      <c r="L361" s="13" t="n"/>
      <c r="M361" s="19">
        <f>IF(OR(K361="",L361=""),"",IF(AND(ISNUMBER(K361),ISNUMBER(L361)),L361-K361,"CHYBA"))</f>
        <v/>
      </c>
      <c r="N361" s="10" t="n"/>
      <c r="O361" s="10" t="n"/>
      <c r="P361" s="14">
        <f>IF(M361="","",IF(ISNUMBER(M361),IF(M361&lt;=0,"CHYBA",""),"CHYBA"))</f>
        <v/>
      </c>
      <c r="Q361" s="14">
        <f>IF(OR(V361=0,B361="",K361=""),"",IFERROR(IF(X361=0,IF(AND(COUNTIFS('Vozidlá'!$A$6:$A$6,B361&amp;"",'Vozidlá'!$L$6:$L$6,"&lt;&gt;")=1,ROUND(K361,1)=ROUND(INDEX('Vozidlá'!$L$6:$L$6,MATCH(B361,'Vozidlá'!$A$6:$A$6,0)),1)),"","CHYBA"),IF(AND(INDEX($L$1:$L$1505,X361)&lt;&gt;"",ROUND(K361,1)=ROUND(INDEX($L$1:$L$1505,X361),1)),"","CHYBA")),"CHYBA"))</f>
        <v/>
      </c>
      <c r="R361" s="14">
        <f>IF(V361=0,"",IF(OR(NOT(ISNUMBER(A361)),B361="",C361="",NOT(ISNUMBER(D361)),NOT(ISNUMBER(E361)),NOT(ISNUMBER(F361)),NOT(ISNUMBER(G361)),I361="",J361="",NOT(ISNUMBER(K361)),NOT(ISNUMBER(L361)),AND(N361&lt;&gt;"Podnikateľská",N361&lt;&gt;"Súkromná"),AND(N361="Podnikateľská",H361=""),COUNTIFS('Vodiči'!$C$6:$C$8,C361&amp;"")&lt;&gt;1,COUNTIFS('Vozidlá'!$A$6:$A$6,B361&amp;"",'Vozidlá'!$B$6:$B$6,"&lt;&gt;")&lt;&gt;1,COUNTIFS('Vozidlá'!$A$6:$A$6,B361&amp;"",'Vozidlá'!$C$6:$C$6,"&lt;&gt;")&lt;&gt;1,COUNTIFS('Vozidlá'!$A$6:$A$6,B361&amp;"",'Vozidlá'!$D$6:$D$6,"&lt;&gt;")&lt;&gt;1,COUNTIFS('Vozidlá'!$A$6:$A$6,B361&amp;"",'Vozidlá'!$E$6:$E$6,"&lt;&gt;")&lt;&gt;1,COUNTIFS('Vozidlá'!$A$6:$A$6,B361&amp;"",'Vozidlá'!$K$6:$K$6,"&lt;&gt;")&lt;&gt;1,COUNTIFS('Vozidlá'!$A$6:$A$6,B361&amp;"",'Vozidlá'!$L$6:$L$6,"&lt;&gt;")&lt;&gt;1),"CHYBA",""))</f>
        <v/>
      </c>
      <c r="S361" s="14">
        <f>IF(V361=0,"",IF(N361="Podnikateľská",IF(H361="","",IF(OR(LEN(TRIM(SUBSTITUTE(SUBSTITUTE(H361,".",""),",","")))&lt;12,ISNUMBER(MATCH(TRIM(SUBSTITUTE(SUBSTITUTE(H361,".",""),",","")),'Zoznamy'!$G$2:$G$41,0))),"PREVERIŤ","")),IF(AND(N361="Súkromná",IFERROR(INDEX('Vozidlá'!$O$6:$O$6,MATCH(B361,'Vozidlá'!$A$6:$A$6,0))="áno",FALSE)),"PREVERIŤ","")))</f>
        <v/>
      </c>
      <c r="T361" s="14">
        <f>IF(OR(D361="",E361="",F361="",G361=""),"",IFERROR(IF(OR(F361+G361&lt;D361+E361,D361&lt;DATE(2027,1,1),D361&gt;=DATE(2028,1,1)),"CHYBA",""),"CHYBA"))</f>
        <v/>
      </c>
      <c r="U361" s="14">
        <f>IF(OR(V361=0,A361=""),"",IF(COUNTIFS($A$6:$A$1505,A361&amp;"",$B$6:$B$1505,B361&amp;"")&gt;1,"CHYBA",IF(X361="","",IF(X361=0,"",IFERROR(IF(INDEX($A$1:$A$1505,X361)="","",IF(A361=INDEX($A$1:$A$1505,X361)+1,"","PREVERIŤ")),"PREVERIŤ")))))</f>
        <v/>
      </c>
      <c r="V361" s="14">
        <f>IF(OR(A361&lt;&gt;"",B361&lt;&gt;"",C361&lt;&gt;"",D361&lt;&gt;"",E361&lt;&gt;"",F361&lt;&gt;"",G361&lt;&gt;"",H361&lt;&gt;"",I361&lt;&gt;"",J361&lt;&gt;"",K361&lt;&gt;"",L361&lt;&gt;"",N361&lt;&gt;"",O361&lt;&gt;""),1,0)</f>
        <v/>
      </c>
      <c r="W361" s="14">
        <f>IF(OR(V361=0,B361=""),"",COUNTIFS($B$6:B361,B361&amp;""))</f>
        <v/>
      </c>
      <c r="X361" s="14">
        <f>IF(OR(V361=0,B361=""),"",IF(W361=1,0,SUMIFS($Y$5:Y360,$B$5:B360,B361&amp;"",$W$5:W360,W361-1)))</f>
        <v/>
      </c>
      <c r="Y361" s="14">
        <f>IF(V361=0,"",ROW($A361))</f>
        <v/>
      </c>
    </row>
    <row r="362">
      <c r="A362" s="10" t="n"/>
      <c r="B362" s="10" t="n"/>
      <c r="C362" s="10" t="n"/>
      <c r="D362" s="12" t="n"/>
      <c r="E362" s="18" t="n"/>
      <c r="F362" s="12" t="n"/>
      <c r="G362" s="18" t="n"/>
      <c r="H362" s="10" t="n"/>
      <c r="I362" s="10" t="n"/>
      <c r="J362" s="10" t="n"/>
      <c r="K362" s="13" t="n"/>
      <c r="L362" s="13" t="n"/>
      <c r="M362" s="19">
        <f>IF(OR(K362="",L362=""),"",IF(AND(ISNUMBER(K362),ISNUMBER(L362)),L362-K362,"CHYBA"))</f>
        <v/>
      </c>
      <c r="N362" s="10" t="n"/>
      <c r="O362" s="10" t="n"/>
      <c r="P362" s="14">
        <f>IF(M362="","",IF(ISNUMBER(M362),IF(M362&lt;=0,"CHYBA",""),"CHYBA"))</f>
        <v/>
      </c>
      <c r="Q362" s="14">
        <f>IF(OR(V362=0,B362="",K362=""),"",IFERROR(IF(X362=0,IF(AND(COUNTIFS('Vozidlá'!$A$6:$A$6,B362&amp;"",'Vozidlá'!$L$6:$L$6,"&lt;&gt;")=1,ROUND(K362,1)=ROUND(INDEX('Vozidlá'!$L$6:$L$6,MATCH(B362,'Vozidlá'!$A$6:$A$6,0)),1)),"","CHYBA"),IF(AND(INDEX($L$1:$L$1505,X362)&lt;&gt;"",ROUND(K362,1)=ROUND(INDEX($L$1:$L$1505,X362),1)),"","CHYBA")),"CHYBA"))</f>
        <v/>
      </c>
      <c r="R362" s="14">
        <f>IF(V362=0,"",IF(OR(NOT(ISNUMBER(A362)),B362="",C362="",NOT(ISNUMBER(D362)),NOT(ISNUMBER(E362)),NOT(ISNUMBER(F362)),NOT(ISNUMBER(G362)),I362="",J362="",NOT(ISNUMBER(K362)),NOT(ISNUMBER(L362)),AND(N362&lt;&gt;"Podnikateľská",N362&lt;&gt;"Súkromná"),AND(N362="Podnikateľská",H362=""),COUNTIFS('Vodiči'!$C$6:$C$8,C362&amp;"")&lt;&gt;1,COUNTIFS('Vozidlá'!$A$6:$A$6,B362&amp;"",'Vozidlá'!$B$6:$B$6,"&lt;&gt;")&lt;&gt;1,COUNTIFS('Vozidlá'!$A$6:$A$6,B362&amp;"",'Vozidlá'!$C$6:$C$6,"&lt;&gt;")&lt;&gt;1,COUNTIFS('Vozidlá'!$A$6:$A$6,B362&amp;"",'Vozidlá'!$D$6:$D$6,"&lt;&gt;")&lt;&gt;1,COUNTIFS('Vozidlá'!$A$6:$A$6,B362&amp;"",'Vozidlá'!$E$6:$E$6,"&lt;&gt;")&lt;&gt;1,COUNTIFS('Vozidlá'!$A$6:$A$6,B362&amp;"",'Vozidlá'!$K$6:$K$6,"&lt;&gt;")&lt;&gt;1,COUNTIFS('Vozidlá'!$A$6:$A$6,B362&amp;"",'Vozidlá'!$L$6:$L$6,"&lt;&gt;")&lt;&gt;1),"CHYBA",""))</f>
        <v/>
      </c>
      <c r="S362" s="14">
        <f>IF(V362=0,"",IF(N362="Podnikateľská",IF(H362="","",IF(OR(LEN(TRIM(SUBSTITUTE(SUBSTITUTE(H362,".",""),",","")))&lt;12,ISNUMBER(MATCH(TRIM(SUBSTITUTE(SUBSTITUTE(H362,".",""),",","")),'Zoznamy'!$G$2:$G$41,0))),"PREVERIŤ","")),IF(AND(N362="Súkromná",IFERROR(INDEX('Vozidlá'!$O$6:$O$6,MATCH(B362,'Vozidlá'!$A$6:$A$6,0))="áno",FALSE)),"PREVERIŤ","")))</f>
        <v/>
      </c>
      <c r="T362" s="14">
        <f>IF(OR(D362="",E362="",F362="",G362=""),"",IFERROR(IF(OR(F362+G362&lt;D362+E362,D362&lt;DATE(2027,1,1),D362&gt;=DATE(2028,1,1)),"CHYBA",""),"CHYBA"))</f>
        <v/>
      </c>
      <c r="U362" s="14">
        <f>IF(OR(V362=0,A362=""),"",IF(COUNTIFS($A$6:$A$1505,A362&amp;"",$B$6:$B$1505,B362&amp;"")&gt;1,"CHYBA",IF(X362="","",IF(X362=0,"",IFERROR(IF(INDEX($A$1:$A$1505,X362)="","",IF(A362=INDEX($A$1:$A$1505,X362)+1,"","PREVERIŤ")),"PREVERIŤ")))))</f>
        <v/>
      </c>
      <c r="V362" s="14">
        <f>IF(OR(A362&lt;&gt;"",B362&lt;&gt;"",C362&lt;&gt;"",D362&lt;&gt;"",E362&lt;&gt;"",F362&lt;&gt;"",G362&lt;&gt;"",H362&lt;&gt;"",I362&lt;&gt;"",J362&lt;&gt;"",K362&lt;&gt;"",L362&lt;&gt;"",N362&lt;&gt;"",O362&lt;&gt;""),1,0)</f>
        <v/>
      </c>
      <c r="W362" s="14">
        <f>IF(OR(V362=0,B362=""),"",COUNTIFS($B$6:B362,B362&amp;""))</f>
        <v/>
      </c>
      <c r="X362" s="14">
        <f>IF(OR(V362=0,B362=""),"",IF(W362=1,0,SUMIFS($Y$5:Y361,$B$5:B361,B362&amp;"",$W$5:W361,W362-1)))</f>
        <v/>
      </c>
      <c r="Y362" s="14">
        <f>IF(V362=0,"",ROW($A362))</f>
        <v/>
      </c>
    </row>
    <row r="363">
      <c r="A363" s="10" t="n"/>
      <c r="B363" s="10" t="n"/>
      <c r="C363" s="10" t="n"/>
      <c r="D363" s="12" t="n"/>
      <c r="E363" s="18" t="n"/>
      <c r="F363" s="12" t="n"/>
      <c r="G363" s="18" t="n"/>
      <c r="H363" s="10" t="n"/>
      <c r="I363" s="10" t="n"/>
      <c r="J363" s="10" t="n"/>
      <c r="K363" s="13" t="n"/>
      <c r="L363" s="13" t="n"/>
      <c r="M363" s="19">
        <f>IF(OR(K363="",L363=""),"",IF(AND(ISNUMBER(K363),ISNUMBER(L363)),L363-K363,"CHYBA"))</f>
        <v/>
      </c>
      <c r="N363" s="10" t="n"/>
      <c r="O363" s="10" t="n"/>
      <c r="P363" s="14">
        <f>IF(M363="","",IF(ISNUMBER(M363),IF(M363&lt;=0,"CHYBA",""),"CHYBA"))</f>
        <v/>
      </c>
      <c r="Q363" s="14">
        <f>IF(OR(V363=0,B363="",K363=""),"",IFERROR(IF(X363=0,IF(AND(COUNTIFS('Vozidlá'!$A$6:$A$6,B363&amp;"",'Vozidlá'!$L$6:$L$6,"&lt;&gt;")=1,ROUND(K363,1)=ROUND(INDEX('Vozidlá'!$L$6:$L$6,MATCH(B363,'Vozidlá'!$A$6:$A$6,0)),1)),"","CHYBA"),IF(AND(INDEX($L$1:$L$1505,X363)&lt;&gt;"",ROUND(K363,1)=ROUND(INDEX($L$1:$L$1505,X363),1)),"","CHYBA")),"CHYBA"))</f>
        <v/>
      </c>
      <c r="R363" s="14">
        <f>IF(V363=0,"",IF(OR(NOT(ISNUMBER(A363)),B363="",C363="",NOT(ISNUMBER(D363)),NOT(ISNUMBER(E363)),NOT(ISNUMBER(F363)),NOT(ISNUMBER(G363)),I363="",J363="",NOT(ISNUMBER(K363)),NOT(ISNUMBER(L363)),AND(N363&lt;&gt;"Podnikateľská",N363&lt;&gt;"Súkromná"),AND(N363="Podnikateľská",H363=""),COUNTIFS('Vodiči'!$C$6:$C$8,C363&amp;"")&lt;&gt;1,COUNTIFS('Vozidlá'!$A$6:$A$6,B363&amp;"",'Vozidlá'!$B$6:$B$6,"&lt;&gt;")&lt;&gt;1,COUNTIFS('Vozidlá'!$A$6:$A$6,B363&amp;"",'Vozidlá'!$C$6:$C$6,"&lt;&gt;")&lt;&gt;1,COUNTIFS('Vozidlá'!$A$6:$A$6,B363&amp;"",'Vozidlá'!$D$6:$D$6,"&lt;&gt;")&lt;&gt;1,COUNTIFS('Vozidlá'!$A$6:$A$6,B363&amp;"",'Vozidlá'!$E$6:$E$6,"&lt;&gt;")&lt;&gt;1,COUNTIFS('Vozidlá'!$A$6:$A$6,B363&amp;"",'Vozidlá'!$K$6:$K$6,"&lt;&gt;")&lt;&gt;1,COUNTIFS('Vozidlá'!$A$6:$A$6,B363&amp;"",'Vozidlá'!$L$6:$L$6,"&lt;&gt;")&lt;&gt;1),"CHYBA",""))</f>
        <v/>
      </c>
      <c r="S363" s="14">
        <f>IF(V363=0,"",IF(N363="Podnikateľská",IF(H363="","",IF(OR(LEN(TRIM(SUBSTITUTE(SUBSTITUTE(H363,".",""),",","")))&lt;12,ISNUMBER(MATCH(TRIM(SUBSTITUTE(SUBSTITUTE(H363,".",""),",","")),'Zoznamy'!$G$2:$G$41,0))),"PREVERIŤ","")),IF(AND(N363="Súkromná",IFERROR(INDEX('Vozidlá'!$O$6:$O$6,MATCH(B363,'Vozidlá'!$A$6:$A$6,0))="áno",FALSE)),"PREVERIŤ","")))</f>
        <v/>
      </c>
      <c r="T363" s="14">
        <f>IF(OR(D363="",E363="",F363="",G363=""),"",IFERROR(IF(OR(F363+G363&lt;D363+E363,D363&lt;DATE(2027,1,1),D363&gt;=DATE(2028,1,1)),"CHYBA",""),"CHYBA"))</f>
        <v/>
      </c>
      <c r="U363" s="14">
        <f>IF(OR(V363=0,A363=""),"",IF(COUNTIFS($A$6:$A$1505,A363&amp;"",$B$6:$B$1505,B363&amp;"")&gt;1,"CHYBA",IF(X363="","",IF(X363=0,"",IFERROR(IF(INDEX($A$1:$A$1505,X363)="","",IF(A363=INDEX($A$1:$A$1505,X363)+1,"","PREVERIŤ")),"PREVERIŤ")))))</f>
        <v/>
      </c>
      <c r="V363" s="14">
        <f>IF(OR(A363&lt;&gt;"",B363&lt;&gt;"",C363&lt;&gt;"",D363&lt;&gt;"",E363&lt;&gt;"",F363&lt;&gt;"",G363&lt;&gt;"",H363&lt;&gt;"",I363&lt;&gt;"",J363&lt;&gt;"",K363&lt;&gt;"",L363&lt;&gt;"",N363&lt;&gt;"",O363&lt;&gt;""),1,0)</f>
        <v/>
      </c>
      <c r="W363" s="14">
        <f>IF(OR(V363=0,B363=""),"",COUNTIFS($B$6:B363,B363&amp;""))</f>
        <v/>
      </c>
      <c r="X363" s="14">
        <f>IF(OR(V363=0,B363=""),"",IF(W363=1,0,SUMIFS($Y$5:Y362,$B$5:B362,B363&amp;"",$W$5:W362,W363-1)))</f>
        <v/>
      </c>
      <c r="Y363" s="14">
        <f>IF(V363=0,"",ROW($A363))</f>
        <v/>
      </c>
    </row>
    <row r="364">
      <c r="A364" s="10" t="n"/>
      <c r="B364" s="10" t="n"/>
      <c r="C364" s="10" t="n"/>
      <c r="D364" s="12" t="n"/>
      <c r="E364" s="18" t="n"/>
      <c r="F364" s="12" t="n"/>
      <c r="G364" s="18" t="n"/>
      <c r="H364" s="10" t="n"/>
      <c r="I364" s="10" t="n"/>
      <c r="J364" s="10" t="n"/>
      <c r="K364" s="13" t="n"/>
      <c r="L364" s="13" t="n"/>
      <c r="M364" s="19">
        <f>IF(OR(K364="",L364=""),"",IF(AND(ISNUMBER(K364),ISNUMBER(L364)),L364-K364,"CHYBA"))</f>
        <v/>
      </c>
      <c r="N364" s="10" t="n"/>
      <c r="O364" s="10" t="n"/>
      <c r="P364" s="14">
        <f>IF(M364="","",IF(ISNUMBER(M364),IF(M364&lt;=0,"CHYBA",""),"CHYBA"))</f>
        <v/>
      </c>
      <c r="Q364" s="14">
        <f>IF(OR(V364=0,B364="",K364=""),"",IFERROR(IF(X364=0,IF(AND(COUNTIFS('Vozidlá'!$A$6:$A$6,B364&amp;"",'Vozidlá'!$L$6:$L$6,"&lt;&gt;")=1,ROUND(K364,1)=ROUND(INDEX('Vozidlá'!$L$6:$L$6,MATCH(B364,'Vozidlá'!$A$6:$A$6,0)),1)),"","CHYBA"),IF(AND(INDEX($L$1:$L$1505,X364)&lt;&gt;"",ROUND(K364,1)=ROUND(INDEX($L$1:$L$1505,X364),1)),"","CHYBA")),"CHYBA"))</f>
        <v/>
      </c>
      <c r="R364" s="14">
        <f>IF(V364=0,"",IF(OR(NOT(ISNUMBER(A364)),B364="",C364="",NOT(ISNUMBER(D364)),NOT(ISNUMBER(E364)),NOT(ISNUMBER(F364)),NOT(ISNUMBER(G364)),I364="",J364="",NOT(ISNUMBER(K364)),NOT(ISNUMBER(L364)),AND(N364&lt;&gt;"Podnikateľská",N364&lt;&gt;"Súkromná"),AND(N364="Podnikateľská",H364=""),COUNTIFS('Vodiči'!$C$6:$C$8,C364&amp;"")&lt;&gt;1,COUNTIFS('Vozidlá'!$A$6:$A$6,B364&amp;"",'Vozidlá'!$B$6:$B$6,"&lt;&gt;")&lt;&gt;1,COUNTIFS('Vozidlá'!$A$6:$A$6,B364&amp;"",'Vozidlá'!$C$6:$C$6,"&lt;&gt;")&lt;&gt;1,COUNTIFS('Vozidlá'!$A$6:$A$6,B364&amp;"",'Vozidlá'!$D$6:$D$6,"&lt;&gt;")&lt;&gt;1,COUNTIFS('Vozidlá'!$A$6:$A$6,B364&amp;"",'Vozidlá'!$E$6:$E$6,"&lt;&gt;")&lt;&gt;1,COUNTIFS('Vozidlá'!$A$6:$A$6,B364&amp;"",'Vozidlá'!$K$6:$K$6,"&lt;&gt;")&lt;&gt;1,COUNTIFS('Vozidlá'!$A$6:$A$6,B364&amp;"",'Vozidlá'!$L$6:$L$6,"&lt;&gt;")&lt;&gt;1),"CHYBA",""))</f>
        <v/>
      </c>
      <c r="S364" s="14">
        <f>IF(V364=0,"",IF(N364="Podnikateľská",IF(H364="","",IF(OR(LEN(TRIM(SUBSTITUTE(SUBSTITUTE(H364,".",""),",","")))&lt;12,ISNUMBER(MATCH(TRIM(SUBSTITUTE(SUBSTITUTE(H364,".",""),",","")),'Zoznamy'!$G$2:$G$41,0))),"PREVERIŤ","")),IF(AND(N364="Súkromná",IFERROR(INDEX('Vozidlá'!$O$6:$O$6,MATCH(B364,'Vozidlá'!$A$6:$A$6,0))="áno",FALSE)),"PREVERIŤ","")))</f>
        <v/>
      </c>
      <c r="T364" s="14">
        <f>IF(OR(D364="",E364="",F364="",G364=""),"",IFERROR(IF(OR(F364+G364&lt;D364+E364,D364&lt;DATE(2027,1,1),D364&gt;=DATE(2028,1,1)),"CHYBA",""),"CHYBA"))</f>
        <v/>
      </c>
      <c r="U364" s="14">
        <f>IF(OR(V364=0,A364=""),"",IF(COUNTIFS($A$6:$A$1505,A364&amp;"",$B$6:$B$1505,B364&amp;"")&gt;1,"CHYBA",IF(X364="","",IF(X364=0,"",IFERROR(IF(INDEX($A$1:$A$1505,X364)="","",IF(A364=INDEX($A$1:$A$1505,X364)+1,"","PREVERIŤ")),"PREVERIŤ")))))</f>
        <v/>
      </c>
      <c r="V364" s="14">
        <f>IF(OR(A364&lt;&gt;"",B364&lt;&gt;"",C364&lt;&gt;"",D364&lt;&gt;"",E364&lt;&gt;"",F364&lt;&gt;"",G364&lt;&gt;"",H364&lt;&gt;"",I364&lt;&gt;"",J364&lt;&gt;"",K364&lt;&gt;"",L364&lt;&gt;"",N364&lt;&gt;"",O364&lt;&gt;""),1,0)</f>
        <v/>
      </c>
      <c r="W364" s="14">
        <f>IF(OR(V364=0,B364=""),"",COUNTIFS($B$6:B364,B364&amp;""))</f>
        <v/>
      </c>
      <c r="X364" s="14">
        <f>IF(OR(V364=0,B364=""),"",IF(W364=1,0,SUMIFS($Y$5:Y363,$B$5:B363,B364&amp;"",$W$5:W363,W364-1)))</f>
        <v/>
      </c>
      <c r="Y364" s="14">
        <f>IF(V364=0,"",ROW($A364))</f>
        <v/>
      </c>
    </row>
    <row r="365">
      <c r="A365" s="10" t="n"/>
      <c r="B365" s="10" t="n"/>
      <c r="C365" s="10" t="n"/>
      <c r="D365" s="12" t="n"/>
      <c r="E365" s="18" t="n"/>
      <c r="F365" s="12" t="n"/>
      <c r="G365" s="18" t="n"/>
      <c r="H365" s="10" t="n"/>
      <c r="I365" s="10" t="n"/>
      <c r="J365" s="10" t="n"/>
      <c r="K365" s="13" t="n"/>
      <c r="L365" s="13" t="n"/>
      <c r="M365" s="19">
        <f>IF(OR(K365="",L365=""),"",IF(AND(ISNUMBER(K365),ISNUMBER(L365)),L365-K365,"CHYBA"))</f>
        <v/>
      </c>
      <c r="N365" s="10" t="n"/>
      <c r="O365" s="10" t="n"/>
      <c r="P365" s="14">
        <f>IF(M365="","",IF(ISNUMBER(M365),IF(M365&lt;=0,"CHYBA",""),"CHYBA"))</f>
        <v/>
      </c>
      <c r="Q365" s="14">
        <f>IF(OR(V365=0,B365="",K365=""),"",IFERROR(IF(X365=0,IF(AND(COUNTIFS('Vozidlá'!$A$6:$A$6,B365&amp;"",'Vozidlá'!$L$6:$L$6,"&lt;&gt;")=1,ROUND(K365,1)=ROUND(INDEX('Vozidlá'!$L$6:$L$6,MATCH(B365,'Vozidlá'!$A$6:$A$6,0)),1)),"","CHYBA"),IF(AND(INDEX($L$1:$L$1505,X365)&lt;&gt;"",ROUND(K365,1)=ROUND(INDEX($L$1:$L$1505,X365),1)),"","CHYBA")),"CHYBA"))</f>
        <v/>
      </c>
      <c r="R365" s="14">
        <f>IF(V365=0,"",IF(OR(NOT(ISNUMBER(A365)),B365="",C365="",NOT(ISNUMBER(D365)),NOT(ISNUMBER(E365)),NOT(ISNUMBER(F365)),NOT(ISNUMBER(G365)),I365="",J365="",NOT(ISNUMBER(K365)),NOT(ISNUMBER(L365)),AND(N365&lt;&gt;"Podnikateľská",N365&lt;&gt;"Súkromná"),AND(N365="Podnikateľská",H365=""),COUNTIFS('Vodiči'!$C$6:$C$8,C365&amp;"")&lt;&gt;1,COUNTIFS('Vozidlá'!$A$6:$A$6,B365&amp;"",'Vozidlá'!$B$6:$B$6,"&lt;&gt;")&lt;&gt;1,COUNTIFS('Vozidlá'!$A$6:$A$6,B365&amp;"",'Vozidlá'!$C$6:$C$6,"&lt;&gt;")&lt;&gt;1,COUNTIFS('Vozidlá'!$A$6:$A$6,B365&amp;"",'Vozidlá'!$D$6:$D$6,"&lt;&gt;")&lt;&gt;1,COUNTIFS('Vozidlá'!$A$6:$A$6,B365&amp;"",'Vozidlá'!$E$6:$E$6,"&lt;&gt;")&lt;&gt;1,COUNTIFS('Vozidlá'!$A$6:$A$6,B365&amp;"",'Vozidlá'!$K$6:$K$6,"&lt;&gt;")&lt;&gt;1,COUNTIFS('Vozidlá'!$A$6:$A$6,B365&amp;"",'Vozidlá'!$L$6:$L$6,"&lt;&gt;")&lt;&gt;1),"CHYBA",""))</f>
        <v/>
      </c>
      <c r="S365" s="14">
        <f>IF(V365=0,"",IF(N365="Podnikateľská",IF(H365="","",IF(OR(LEN(TRIM(SUBSTITUTE(SUBSTITUTE(H365,".",""),",","")))&lt;12,ISNUMBER(MATCH(TRIM(SUBSTITUTE(SUBSTITUTE(H365,".",""),",","")),'Zoznamy'!$G$2:$G$41,0))),"PREVERIŤ","")),IF(AND(N365="Súkromná",IFERROR(INDEX('Vozidlá'!$O$6:$O$6,MATCH(B365,'Vozidlá'!$A$6:$A$6,0))="áno",FALSE)),"PREVERIŤ","")))</f>
        <v/>
      </c>
      <c r="T365" s="14">
        <f>IF(OR(D365="",E365="",F365="",G365=""),"",IFERROR(IF(OR(F365+G365&lt;D365+E365,D365&lt;DATE(2027,1,1),D365&gt;=DATE(2028,1,1)),"CHYBA",""),"CHYBA"))</f>
        <v/>
      </c>
      <c r="U365" s="14">
        <f>IF(OR(V365=0,A365=""),"",IF(COUNTIFS($A$6:$A$1505,A365&amp;"",$B$6:$B$1505,B365&amp;"")&gt;1,"CHYBA",IF(X365="","",IF(X365=0,"",IFERROR(IF(INDEX($A$1:$A$1505,X365)="","",IF(A365=INDEX($A$1:$A$1505,X365)+1,"","PREVERIŤ")),"PREVERIŤ")))))</f>
        <v/>
      </c>
      <c r="V365" s="14">
        <f>IF(OR(A365&lt;&gt;"",B365&lt;&gt;"",C365&lt;&gt;"",D365&lt;&gt;"",E365&lt;&gt;"",F365&lt;&gt;"",G365&lt;&gt;"",H365&lt;&gt;"",I365&lt;&gt;"",J365&lt;&gt;"",K365&lt;&gt;"",L365&lt;&gt;"",N365&lt;&gt;"",O365&lt;&gt;""),1,0)</f>
        <v/>
      </c>
      <c r="W365" s="14">
        <f>IF(OR(V365=0,B365=""),"",COUNTIFS($B$6:B365,B365&amp;""))</f>
        <v/>
      </c>
      <c r="X365" s="14">
        <f>IF(OR(V365=0,B365=""),"",IF(W365=1,0,SUMIFS($Y$5:Y364,$B$5:B364,B365&amp;"",$W$5:W364,W365-1)))</f>
        <v/>
      </c>
      <c r="Y365" s="14">
        <f>IF(V365=0,"",ROW($A365))</f>
        <v/>
      </c>
    </row>
    <row r="366">
      <c r="A366" s="10" t="n"/>
      <c r="B366" s="10" t="n"/>
      <c r="C366" s="10" t="n"/>
      <c r="D366" s="12" t="n"/>
      <c r="E366" s="18" t="n"/>
      <c r="F366" s="12" t="n"/>
      <c r="G366" s="18" t="n"/>
      <c r="H366" s="10" t="n"/>
      <c r="I366" s="10" t="n"/>
      <c r="J366" s="10" t="n"/>
      <c r="K366" s="13" t="n"/>
      <c r="L366" s="13" t="n"/>
      <c r="M366" s="19">
        <f>IF(OR(K366="",L366=""),"",IF(AND(ISNUMBER(K366),ISNUMBER(L366)),L366-K366,"CHYBA"))</f>
        <v/>
      </c>
      <c r="N366" s="10" t="n"/>
      <c r="O366" s="10" t="n"/>
      <c r="P366" s="14">
        <f>IF(M366="","",IF(ISNUMBER(M366),IF(M366&lt;=0,"CHYBA",""),"CHYBA"))</f>
        <v/>
      </c>
      <c r="Q366" s="14">
        <f>IF(OR(V366=0,B366="",K366=""),"",IFERROR(IF(X366=0,IF(AND(COUNTIFS('Vozidlá'!$A$6:$A$6,B366&amp;"",'Vozidlá'!$L$6:$L$6,"&lt;&gt;")=1,ROUND(K366,1)=ROUND(INDEX('Vozidlá'!$L$6:$L$6,MATCH(B366,'Vozidlá'!$A$6:$A$6,0)),1)),"","CHYBA"),IF(AND(INDEX($L$1:$L$1505,X366)&lt;&gt;"",ROUND(K366,1)=ROUND(INDEX($L$1:$L$1505,X366),1)),"","CHYBA")),"CHYBA"))</f>
        <v/>
      </c>
      <c r="R366" s="14">
        <f>IF(V366=0,"",IF(OR(NOT(ISNUMBER(A366)),B366="",C366="",NOT(ISNUMBER(D366)),NOT(ISNUMBER(E366)),NOT(ISNUMBER(F366)),NOT(ISNUMBER(G366)),I366="",J366="",NOT(ISNUMBER(K366)),NOT(ISNUMBER(L366)),AND(N366&lt;&gt;"Podnikateľská",N366&lt;&gt;"Súkromná"),AND(N366="Podnikateľská",H366=""),COUNTIFS('Vodiči'!$C$6:$C$8,C366&amp;"")&lt;&gt;1,COUNTIFS('Vozidlá'!$A$6:$A$6,B366&amp;"",'Vozidlá'!$B$6:$B$6,"&lt;&gt;")&lt;&gt;1,COUNTIFS('Vozidlá'!$A$6:$A$6,B366&amp;"",'Vozidlá'!$C$6:$C$6,"&lt;&gt;")&lt;&gt;1,COUNTIFS('Vozidlá'!$A$6:$A$6,B366&amp;"",'Vozidlá'!$D$6:$D$6,"&lt;&gt;")&lt;&gt;1,COUNTIFS('Vozidlá'!$A$6:$A$6,B366&amp;"",'Vozidlá'!$E$6:$E$6,"&lt;&gt;")&lt;&gt;1,COUNTIFS('Vozidlá'!$A$6:$A$6,B366&amp;"",'Vozidlá'!$K$6:$K$6,"&lt;&gt;")&lt;&gt;1,COUNTIFS('Vozidlá'!$A$6:$A$6,B366&amp;"",'Vozidlá'!$L$6:$L$6,"&lt;&gt;")&lt;&gt;1),"CHYBA",""))</f>
        <v/>
      </c>
      <c r="S366" s="14">
        <f>IF(V366=0,"",IF(N366="Podnikateľská",IF(H366="","",IF(OR(LEN(TRIM(SUBSTITUTE(SUBSTITUTE(H366,".",""),",","")))&lt;12,ISNUMBER(MATCH(TRIM(SUBSTITUTE(SUBSTITUTE(H366,".",""),",","")),'Zoznamy'!$G$2:$G$41,0))),"PREVERIŤ","")),IF(AND(N366="Súkromná",IFERROR(INDEX('Vozidlá'!$O$6:$O$6,MATCH(B366,'Vozidlá'!$A$6:$A$6,0))="áno",FALSE)),"PREVERIŤ","")))</f>
        <v/>
      </c>
      <c r="T366" s="14">
        <f>IF(OR(D366="",E366="",F366="",G366=""),"",IFERROR(IF(OR(F366+G366&lt;D366+E366,D366&lt;DATE(2027,1,1),D366&gt;=DATE(2028,1,1)),"CHYBA",""),"CHYBA"))</f>
        <v/>
      </c>
      <c r="U366" s="14">
        <f>IF(OR(V366=0,A366=""),"",IF(COUNTIFS($A$6:$A$1505,A366&amp;"",$B$6:$B$1505,B366&amp;"")&gt;1,"CHYBA",IF(X366="","",IF(X366=0,"",IFERROR(IF(INDEX($A$1:$A$1505,X366)="","",IF(A366=INDEX($A$1:$A$1505,X366)+1,"","PREVERIŤ")),"PREVERIŤ")))))</f>
        <v/>
      </c>
      <c r="V366" s="14">
        <f>IF(OR(A366&lt;&gt;"",B366&lt;&gt;"",C366&lt;&gt;"",D366&lt;&gt;"",E366&lt;&gt;"",F366&lt;&gt;"",G366&lt;&gt;"",H366&lt;&gt;"",I366&lt;&gt;"",J366&lt;&gt;"",K366&lt;&gt;"",L366&lt;&gt;"",N366&lt;&gt;"",O366&lt;&gt;""),1,0)</f>
        <v/>
      </c>
      <c r="W366" s="14">
        <f>IF(OR(V366=0,B366=""),"",COUNTIFS($B$6:B366,B366&amp;""))</f>
        <v/>
      </c>
      <c r="X366" s="14">
        <f>IF(OR(V366=0,B366=""),"",IF(W366=1,0,SUMIFS($Y$5:Y365,$B$5:B365,B366&amp;"",$W$5:W365,W366-1)))</f>
        <v/>
      </c>
      <c r="Y366" s="14">
        <f>IF(V366=0,"",ROW($A366))</f>
        <v/>
      </c>
    </row>
    <row r="367">
      <c r="A367" s="10" t="n"/>
      <c r="B367" s="10" t="n"/>
      <c r="C367" s="10" t="n"/>
      <c r="D367" s="12" t="n"/>
      <c r="E367" s="18" t="n"/>
      <c r="F367" s="12" t="n"/>
      <c r="G367" s="18" t="n"/>
      <c r="H367" s="10" t="n"/>
      <c r="I367" s="10" t="n"/>
      <c r="J367" s="10" t="n"/>
      <c r="K367" s="13" t="n"/>
      <c r="L367" s="13" t="n"/>
      <c r="M367" s="19">
        <f>IF(OR(K367="",L367=""),"",IF(AND(ISNUMBER(K367),ISNUMBER(L367)),L367-K367,"CHYBA"))</f>
        <v/>
      </c>
      <c r="N367" s="10" t="n"/>
      <c r="O367" s="10" t="n"/>
      <c r="P367" s="14">
        <f>IF(M367="","",IF(ISNUMBER(M367),IF(M367&lt;=0,"CHYBA",""),"CHYBA"))</f>
        <v/>
      </c>
      <c r="Q367" s="14">
        <f>IF(OR(V367=0,B367="",K367=""),"",IFERROR(IF(X367=0,IF(AND(COUNTIFS('Vozidlá'!$A$6:$A$6,B367&amp;"",'Vozidlá'!$L$6:$L$6,"&lt;&gt;")=1,ROUND(K367,1)=ROUND(INDEX('Vozidlá'!$L$6:$L$6,MATCH(B367,'Vozidlá'!$A$6:$A$6,0)),1)),"","CHYBA"),IF(AND(INDEX($L$1:$L$1505,X367)&lt;&gt;"",ROUND(K367,1)=ROUND(INDEX($L$1:$L$1505,X367),1)),"","CHYBA")),"CHYBA"))</f>
        <v/>
      </c>
      <c r="R367" s="14">
        <f>IF(V367=0,"",IF(OR(NOT(ISNUMBER(A367)),B367="",C367="",NOT(ISNUMBER(D367)),NOT(ISNUMBER(E367)),NOT(ISNUMBER(F367)),NOT(ISNUMBER(G367)),I367="",J367="",NOT(ISNUMBER(K367)),NOT(ISNUMBER(L367)),AND(N367&lt;&gt;"Podnikateľská",N367&lt;&gt;"Súkromná"),AND(N367="Podnikateľská",H367=""),COUNTIFS('Vodiči'!$C$6:$C$8,C367&amp;"")&lt;&gt;1,COUNTIFS('Vozidlá'!$A$6:$A$6,B367&amp;"",'Vozidlá'!$B$6:$B$6,"&lt;&gt;")&lt;&gt;1,COUNTIFS('Vozidlá'!$A$6:$A$6,B367&amp;"",'Vozidlá'!$C$6:$C$6,"&lt;&gt;")&lt;&gt;1,COUNTIFS('Vozidlá'!$A$6:$A$6,B367&amp;"",'Vozidlá'!$D$6:$D$6,"&lt;&gt;")&lt;&gt;1,COUNTIFS('Vozidlá'!$A$6:$A$6,B367&amp;"",'Vozidlá'!$E$6:$E$6,"&lt;&gt;")&lt;&gt;1,COUNTIFS('Vozidlá'!$A$6:$A$6,B367&amp;"",'Vozidlá'!$K$6:$K$6,"&lt;&gt;")&lt;&gt;1,COUNTIFS('Vozidlá'!$A$6:$A$6,B367&amp;"",'Vozidlá'!$L$6:$L$6,"&lt;&gt;")&lt;&gt;1),"CHYBA",""))</f>
        <v/>
      </c>
      <c r="S367" s="14">
        <f>IF(V367=0,"",IF(N367="Podnikateľská",IF(H367="","",IF(OR(LEN(TRIM(SUBSTITUTE(SUBSTITUTE(H367,".",""),",","")))&lt;12,ISNUMBER(MATCH(TRIM(SUBSTITUTE(SUBSTITUTE(H367,".",""),",","")),'Zoznamy'!$G$2:$G$41,0))),"PREVERIŤ","")),IF(AND(N367="Súkromná",IFERROR(INDEX('Vozidlá'!$O$6:$O$6,MATCH(B367,'Vozidlá'!$A$6:$A$6,0))="áno",FALSE)),"PREVERIŤ","")))</f>
        <v/>
      </c>
      <c r="T367" s="14">
        <f>IF(OR(D367="",E367="",F367="",G367=""),"",IFERROR(IF(OR(F367+G367&lt;D367+E367,D367&lt;DATE(2027,1,1),D367&gt;=DATE(2028,1,1)),"CHYBA",""),"CHYBA"))</f>
        <v/>
      </c>
      <c r="U367" s="14">
        <f>IF(OR(V367=0,A367=""),"",IF(COUNTIFS($A$6:$A$1505,A367&amp;"",$B$6:$B$1505,B367&amp;"")&gt;1,"CHYBA",IF(X367="","",IF(X367=0,"",IFERROR(IF(INDEX($A$1:$A$1505,X367)="","",IF(A367=INDEX($A$1:$A$1505,X367)+1,"","PREVERIŤ")),"PREVERIŤ")))))</f>
        <v/>
      </c>
      <c r="V367" s="14">
        <f>IF(OR(A367&lt;&gt;"",B367&lt;&gt;"",C367&lt;&gt;"",D367&lt;&gt;"",E367&lt;&gt;"",F367&lt;&gt;"",G367&lt;&gt;"",H367&lt;&gt;"",I367&lt;&gt;"",J367&lt;&gt;"",K367&lt;&gt;"",L367&lt;&gt;"",N367&lt;&gt;"",O367&lt;&gt;""),1,0)</f>
        <v/>
      </c>
      <c r="W367" s="14">
        <f>IF(OR(V367=0,B367=""),"",COUNTIFS($B$6:B367,B367&amp;""))</f>
        <v/>
      </c>
      <c r="X367" s="14">
        <f>IF(OR(V367=0,B367=""),"",IF(W367=1,0,SUMIFS($Y$5:Y366,$B$5:B366,B367&amp;"",$W$5:W366,W367-1)))</f>
        <v/>
      </c>
      <c r="Y367" s="14">
        <f>IF(V367=0,"",ROW($A367))</f>
        <v/>
      </c>
    </row>
    <row r="368">
      <c r="A368" s="10" t="n"/>
      <c r="B368" s="10" t="n"/>
      <c r="C368" s="10" t="n"/>
      <c r="D368" s="12" t="n"/>
      <c r="E368" s="18" t="n"/>
      <c r="F368" s="12" t="n"/>
      <c r="G368" s="18" t="n"/>
      <c r="H368" s="10" t="n"/>
      <c r="I368" s="10" t="n"/>
      <c r="J368" s="10" t="n"/>
      <c r="K368" s="13" t="n"/>
      <c r="L368" s="13" t="n"/>
      <c r="M368" s="19">
        <f>IF(OR(K368="",L368=""),"",IF(AND(ISNUMBER(K368),ISNUMBER(L368)),L368-K368,"CHYBA"))</f>
        <v/>
      </c>
      <c r="N368" s="10" t="n"/>
      <c r="O368" s="10" t="n"/>
      <c r="P368" s="14">
        <f>IF(M368="","",IF(ISNUMBER(M368),IF(M368&lt;=0,"CHYBA",""),"CHYBA"))</f>
        <v/>
      </c>
      <c r="Q368" s="14">
        <f>IF(OR(V368=0,B368="",K368=""),"",IFERROR(IF(X368=0,IF(AND(COUNTIFS('Vozidlá'!$A$6:$A$6,B368&amp;"",'Vozidlá'!$L$6:$L$6,"&lt;&gt;")=1,ROUND(K368,1)=ROUND(INDEX('Vozidlá'!$L$6:$L$6,MATCH(B368,'Vozidlá'!$A$6:$A$6,0)),1)),"","CHYBA"),IF(AND(INDEX($L$1:$L$1505,X368)&lt;&gt;"",ROUND(K368,1)=ROUND(INDEX($L$1:$L$1505,X368),1)),"","CHYBA")),"CHYBA"))</f>
        <v/>
      </c>
      <c r="R368" s="14">
        <f>IF(V368=0,"",IF(OR(NOT(ISNUMBER(A368)),B368="",C368="",NOT(ISNUMBER(D368)),NOT(ISNUMBER(E368)),NOT(ISNUMBER(F368)),NOT(ISNUMBER(G368)),I368="",J368="",NOT(ISNUMBER(K368)),NOT(ISNUMBER(L368)),AND(N368&lt;&gt;"Podnikateľská",N368&lt;&gt;"Súkromná"),AND(N368="Podnikateľská",H368=""),COUNTIFS('Vodiči'!$C$6:$C$8,C368&amp;"")&lt;&gt;1,COUNTIFS('Vozidlá'!$A$6:$A$6,B368&amp;"",'Vozidlá'!$B$6:$B$6,"&lt;&gt;")&lt;&gt;1,COUNTIFS('Vozidlá'!$A$6:$A$6,B368&amp;"",'Vozidlá'!$C$6:$C$6,"&lt;&gt;")&lt;&gt;1,COUNTIFS('Vozidlá'!$A$6:$A$6,B368&amp;"",'Vozidlá'!$D$6:$D$6,"&lt;&gt;")&lt;&gt;1,COUNTIFS('Vozidlá'!$A$6:$A$6,B368&amp;"",'Vozidlá'!$E$6:$E$6,"&lt;&gt;")&lt;&gt;1,COUNTIFS('Vozidlá'!$A$6:$A$6,B368&amp;"",'Vozidlá'!$K$6:$K$6,"&lt;&gt;")&lt;&gt;1,COUNTIFS('Vozidlá'!$A$6:$A$6,B368&amp;"",'Vozidlá'!$L$6:$L$6,"&lt;&gt;")&lt;&gt;1),"CHYBA",""))</f>
        <v/>
      </c>
      <c r="S368" s="14">
        <f>IF(V368=0,"",IF(N368="Podnikateľská",IF(H368="","",IF(OR(LEN(TRIM(SUBSTITUTE(SUBSTITUTE(H368,".",""),",","")))&lt;12,ISNUMBER(MATCH(TRIM(SUBSTITUTE(SUBSTITUTE(H368,".",""),",","")),'Zoznamy'!$G$2:$G$41,0))),"PREVERIŤ","")),IF(AND(N368="Súkromná",IFERROR(INDEX('Vozidlá'!$O$6:$O$6,MATCH(B368,'Vozidlá'!$A$6:$A$6,0))="áno",FALSE)),"PREVERIŤ","")))</f>
        <v/>
      </c>
      <c r="T368" s="14">
        <f>IF(OR(D368="",E368="",F368="",G368=""),"",IFERROR(IF(OR(F368+G368&lt;D368+E368,D368&lt;DATE(2027,1,1),D368&gt;=DATE(2028,1,1)),"CHYBA",""),"CHYBA"))</f>
        <v/>
      </c>
      <c r="U368" s="14">
        <f>IF(OR(V368=0,A368=""),"",IF(COUNTIFS($A$6:$A$1505,A368&amp;"",$B$6:$B$1505,B368&amp;"")&gt;1,"CHYBA",IF(X368="","",IF(X368=0,"",IFERROR(IF(INDEX($A$1:$A$1505,X368)="","",IF(A368=INDEX($A$1:$A$1505,X368)+1,"","PREVERIŤ")),"PREVERIŤ")))))</f>
        <v/>
      </c>
      <c r="V368" s="14">
        <f>IF(OR(A368&lt;&gt;"",B368&lt;&gt;"",C368&lt;&gt;"",D368&lt;&gt;"",E368&lt;&gt;"",F368&lt;&gt;"",G368&lt;&gt;"",H368&lt;&gt;"",I368&lt;&gt;"",J368&lt;&gt;"",K368&lt;&gt;"",L368&lt;&gt;"",N368&lt;&gt;"",O368&lt;&gt;""),1,0)</f>
        <v/>
      </c>
      <c r="W368" s="14">
        <f>IF(OR(V368=0,B368=""),"",COUNTIFS($B$6:B368,B368&amp;""))</f>
        <v/>
      </c>
      <c r="X368" s="14">
        <f>IF(OR(V368=0,B368=""),"",IF(W368=1,0,SUMIFS($Y$5:Y367,$B$5:B367,B368&amp;"",$W$5:W367,W368-1)))</f>
        <v/>
      </c>
      <c r="Y368" s="14">
        <f>IF(V368=0,"",ROW($A368))</f>
        <v/>
      </c>
    </row>
    <row r="369">
      <c r="A369" s="10" t="n"/>
      <c r="B369" s="10" t="n"/>
      <c r="C369" s="10" t="n"/>
      <c r="D369" s="12" t="n"/>
      <c r="E369" s="18" t="n"/>
      <c r="F369" s="12" t="n"/>
      <c r="G369" s="18" t="n"/>
      <c r="H369" s="10" t="n"/>
      <c r="I369" s="10" t="n"/>
      <c r="J369" s="10" t="n"/>
      <c r="K369" s="13" t="n"/>
      <c r="L369" s="13" t="n"/>
      <c r="M369" s="19">
        <f>IF(OR(K369="",L369=""),"",IF(AND(ISNUMBER(K369),ISNUMBER(L369)),L369-K369,"CHYBA"))</f>
        <v/>
      </c>
      <c r="N369" s="10" t="n"/>
      <c r="O369" s="10" t="n"/>
      <c r="P369" s="14">
        <f>IF(M369="","",IF(ISNUMBER(M369),IF(M369&lt;=0,"CHYBA",""),"CHYBA"))</f>
        <v/>
      </c>
      <c r="Q369" s="14">
        <f>IF(OR(V369=0,B369="",K369=""),"",IFERROR(IF(X369=0,IF(AND(COUNTIFS('Vozidlá'!$A$6:$A$6,B369&amp;"",'Vozidlá'!$L$6:$L$6,"&lt;&gt;")=1,ROUND(K369,1)=ROUND(INDEX('Vozidlá'!$L$6:$L$6,MATCH(B369,'Vozidlá'!$A$6:$A$6,0)),1)),"","CHYBA"),IF(AND(INDEX($L$1:$L$1505,X369)&lt;&gt;"",ROUND(K369,1)=ROUND(INDEX($L$1:$L$1505,X369),1)),"","CHYBA")),"CHYBA"))</f>
        <v/>
      </c>
      <c r="R369" s="14">
        <f>IF(V369=0,"",IF(OR(NOT(ISNUMBER(A369)),B369="",C369="",NOT(ISNUMBER(D369)),NOT(ISNUMBER(E369)),NOT(ISNUMBER(F369)),NOT(ISNUMBER(G369)),I369="",J369="",NOT(ISNUMBER(K369)),NOT(ISNUMBER(L369)),AND(N369&lt;&gt;"Podnikateľská",N369&lt;&gt;"Súkromná"),AND(N369="Podnikateľská",H369=""),COUNTIFS('Vodiči'!$C$6:$C$8,C369&amp;"")&lt;&gt;1,COUNTIFS('Vozidlá'!$A$6:$A$6,B369&amp;"",'Vozidlá'!$B$6:$B$6,"&lt;&gt;")&lt;&gt;1,COUNTIFS('Vozidlá'!$A$6:$A$6,B369&amp;"",'Vozidlá'!$C$6:$C$6,"&lt;&gt;")&lt;&gt;1,COUNTIFS('Vozidlá'!$A$6:$A$6,B369&amp;"",'Vozidlá'!$D$6:$D$6,"&lt;&gt;")&lt;&gt;1,COUNTIFS('Vozidlá'!$A$6:$A$6,B369&amp;"",'Vozidlá'!$E$6:$E$6,"&lt;&gt;")&lt;&gt;1,COUNTIFS('Vozidlá'!$A$6:$A$6,B369&amp;"",'Vozidlá'!$K$6:$K$6,"&lt;&gt;")&lt;&gt;1,COUNTIFS('Vozidlá'!$A$6:$A$6,B369&amp;"",'Vozidlá'!$L$6:$L$6,"&lt;&gt;")&lt;&gt;1),"CHYBA",""))</f>
        <v/>
      </c>
      <c r="S369" s="14">
        <f>IF(V369=0,"",IF(N369="Podnikateľská",IF(H369="","",IF(OR(LEN(TRIM(SUBSTITUTE(SUBSTITUTE(H369,".",""),",","")))&lt;12,ISNUMBER(MATCH(TRIM(SUBSTITUTE(SUBSTITUTE(H369,".",""),",","")),'Zoznamy'!$G$2:$G$41,0))),"PREVERIŤ","")),IF(AND(N369="Súkromná",IFERROR(INDEX('Vozidlá'!$O$6:$O$6,MATCH(B369,'Vozidlá'!$A$6:$A$6,0))="áno",FALSE)),"PREVERIŤ","")))</f>
        <v/>
      </c>
      <c r="T369" s="14">
        <f>IF(OR(D369="",E369="",F369="",G369=""),"",IFERROR(IF(OR(F369+G369&lt;D369+E369,D369&lt;DATE(2027,1,1),D369&gt;=DATE(2028,1,1)),"CHYBA",""),"CHYBA"))</f>
        <v/>
      </c>
      <c r="U369" s="14">
        <f>IF(OR(V369=0,A369=""),"",IF(COUNTIFS($A$6:$A$1505,A369&amp;"",$B$6:$B$1505,B369&amp;"")&gt;1,"CHYBA",IF(X369="","",IF(X369=0,"",IFERROR(IF(INDEX($A$1:$A$1505,X369)="","",IF(A369=INDEX($A$1:$A$1505,X369)+1,"","PREVERIŤ")),"PREVERIŤ")))))</f>
        <v/>
      </c>
      <c r="V369" s="14">
        <f>IF(OR(A369&lt;&gt;"",B369&lt;&gt;"",C369&lt;&gt;"",D369&lt;&gt;"",E369&lt;&gt;"",F369&lt;&gt;"",G369&lt;&gt;"",H369&lt;&gt;"",I369&lt;&gt;"",J369&lt;&gt;"",K369&lt;&gt;"",L369&lt;&gt;"",N369&lt;&gt;"",O369&lt;&gt;""),1,0)</f>
        <v/>
      </c>
      <c r="W369" s="14">
        <f>IF(OR(V369=0,B369=""),"",COUNTIFS($B$6:B369,B369&amp;""))</f>
        <v/>
      </c>
      <c r="X369" s="14">
        <f>IF(OR(V369=0,B369=""),"",IF(W369=1,0,SUMIFS($Y$5:Y368,$B$5:B368,B369&amp;"",$W$5:W368,W369-1)))</f>
        <v/>
      </c>
      <c r="Y369" s="14">
        <f>IF(V369=0,"",ROW($A369))</f>
        <v/>
      </c>
    </row>
    <row r="370">
      <c r="A370" s="10" t="n"/>
      <c r="B370" s="10" t="n"/>
      <c r="C370" s="10" t="n"/>
      <c r="D370" s="12" t="n"/>
      <c r="E370" s="18" t="n"/>
      <c r="F370" s="12" t="n"/>
      <c r="G370" s="18" t="n"/>
      <c r="H370" s="10" t="n"/>
      <c r="I370" s="10" t="n"/>
      <c r="J370" s="10" t="n"/>
      <c r="K370" s="13" t="n"/>
      <c r="L370" s="13" t="n"/>
      <c r="M370" s="19">
        <f>IF(OR(K370="",L370=""),"",IF(AND(ISNUMBER(K370),ISNUMBER(L370)),L370-K370,"CHYBA"))</f>
        <v/>
      </c>
      <c r="N370" s="10" t="n"/>
      <c r="O370" s="10" t="n"/>
      <c r="P370" s="14">
        <f>IF(M370="","",IF(ISNUMBER(M370),IF(M370&lt;=0,"CHYBA",""),"CHYBA"))</f>
        <v/>
      </c>
      <c r="Q370" s="14">
        <f>IF(OR(V370=0,B370="",K370=""),"",IFERROR(IF(X370=0,IF(AND(COUNTIFS('Vozidlá'!$A$6:$A$6,B370&amp;"",'Vozidlá'!$L$6:$L$6,"&lt;&gt;")=1,ROUND(K370,1)=ROUND(INDEX('Vozidlá'!$L$6:$L$6,MATCH(B370,'Vozidlá'!$A$6:$A$6,0)),1)),"","CHYBA"),IF(AND(INDEX($L$1:$L$1505,X370)&lt;&gt;"",ROUND(K370,1)=ROUND(INDEX($L$1:$L$1505,X370),1)),"","CHYBA")),"CHYBA"))</f>
        <v/>
      </c>
      <c r="R370" s="14">
        <f>IF(V370=0,"",IF(OR(NOT(ISNUMBER(A370)),B370="",C370="",NOT(ISNUMBER(D370)),NOT(ISNUMBER(E370)),NOT(ISNUMBER(F370)),NOT(ISNUMBER(G370)),I370="",J370="",NOT(ISNUMBER(K370)),NOT(ISNUMBER(L370)),AND(N370&lt;&gt;"Podnikateľská",N370&lt;&gt;"Súkromná"),AND(N370="Podnikateľská",H370=""),COUNTIFS('Vodiči'!$C$6:$C$8,C370&amp;"")&lt;&gt;1,COUNTIFS('Vozidlá'!$A$6:$A$6,B370&amp;"",'Vozidlá'!$B$6:$B$6,"&lt;&gt;")&lt;&gt;1,COUNTIFS('Vozidlá'!$A$6:$A$6,B370&amp;"",'Vozidlá'!$C$6:$C$6,"&lt;&gt;")&lt;&gt;1,COUNTIFS('Vozidlá'!$A$6:$A$6,B370&amp;"",'Vozidlá'!$D$6:$D$6,"&lt;&gt;")&lt;&gt;1,COUNTIFS('Vozidlá'!$A$6:$A$6,B370&amp;"",'Vozidlá'!$E$6:$E$6,"&lt;&gt;")&lt;&gt;1,COUNTIFS('Vozidlá'!$A$6:$A$6,B370&amp;"",'Vozidlá'!$K$6:$K$6,"&lt;&gt;")&lt;&gt;1,COUNTIFS('Vozidlá'!$A$6:$A$6,B370&amp;"",'Vozidlá'!$L$6:$L$6,"&lt;&gt;")&lt;&gt;1),"CHYBA",""))</f>
        <v/>
      </c>
      <c r="S370" s="14">
        <f>IF(V370=0,"",IF(N370="Podnikateľská",IF(H370="","",IF(OR(LEN(TRIM(SUBSTITUTE(SUBSTITUTE(H370,".",""),",","")))&lt;12,ISNUMBER(MATCH(TRIM(SUBSTITUTE(SUBSTITUTE(H370,".",""),",","")),'Zoznamy'!$G$2:$G$41,0))),"PREVERIŤ","")),IF(AND(N370="Súkromná",IFERROR(INDEX('Vozidlá'!$O$6:$O$6,MATCH(B370,'Vozidlá'!$A$6:$A$6,0))="áno",FALSE)),"PREVERIŤ","")))</f>
        <v/>
      </c>
      <c r="T370" s="14">
        <f>IF(OR(D370="",E370="",F370="",G370=""),"",IFERROR(IF(OR(F370+G370&lt;D370+E370,D370&lt;DATE(2027,1,1),D370&gt;=DATE(2028,1,1)),"CHYBA",""),"CHYBA"))</f>
        <v/>
      </c>
      <c r="U370" s="14">
        <f>IF(OR(V370=0,A370=""),"",IF(COUNTIFS($A$6:$A$1505,A370&amp;"",$B$6:$B$1505,B370&amp;"")&gt;1,"CHYBA",IF(X370="","",IF(X370=0,"",IFERROR(IF(INDEX($A$1:$A$1505,X370)="","",IF(A370=INDEX($A$1:$A$1505,X370)+1,"","PREVERIŤ")),"PREVERIŤ")))))</f>
        <v/>
      </c>
      <c r="V370" s="14">
        <f>IF(OR(A370&lt;&gt;"",B370&lt;&gt;"",C370&lt;&gt;"",D370&lt;&gt;"",E370&lt;&gt;"",F370&lt;&gt;"",G370&lt;&gt;"",H370&lt;&gt;"",I370&lt;&gt;"",J370&lt;&gt;"",K370&lt;&gt;"",L370&lt;&gt;"",N370&lt;&gt;"",O370&lt;&gt;""),1,0)</f>
        <v/>
      </c>
      <c r="W370" s="14">
        <f>IF(OR(V370=0,B370=""),"",COUNTIFS($B$6:B370,B370&amp;""))</f>
        <v/>
      </c>
      <c r="X370" s="14">
        <f>IF(OR(V370=0,B370=""),"",IF(W370=1,0,SUMIFS($Y$5:Y369,$B$5:B369,B370&amp;"",$W$5:W369,W370-1)))</f>
        <v/>
      </c>
      <c r="Y370" s="14">
        <f>IF(V370=0,"",ROW($A370))</f>
        <v/>
      </c>
    </row>
    <row r="371">
      <c r="A371" s="10" t="n"/>
      <c r="B371" s="10" t="n"/>
      <c r="C371" s="10" t="n"/>
      <c r="D371" s="12" t="n"/>
      <c r="E371" s="18" t="n"/>
      <c r="F371" s="12" t="n"/>
      <c r="G371" s="18" t="n"/>
      <c r="H371" s="10" t="n"/>
      <c r="I371" s="10" t="n"/>
      <c r="J371" s="10" t="n"/>
      <c r="K371" s="13" t="n"/>
      <c r="L371" s="13" t="n"/>
      <c r="M371" s="19">
        <f>IF(OR(K371="",L371=""),"",IF(AND(ISNUMBER(K371),ISNUMBER(L371)),L371-K371,"CHYBA"))</f>
        <v/>
      </c>
      <c r="N371" s="10" t="n"/>
      <c r="O371" s="10" t="n"/>
      <c r="P371" s="14">
        <f>IF(M371="","",IF(ISNUMBER(M371),IF(M371&lt;=0,"CHYBA",""),"CHYBA"))</f>
        <v/>
      </c>
      <c r="Q371" s="14">
        <f>IF(OR(V371=0,B371="",K371=""),"",IFERROR(IF(X371=0,IF(AND(COUNTIFS('Vozidlá'!$A$6:$A$6,B371&amp;"",'Vozidlá'!$L$6:$L$6,"&lt;&gt;")=1,ROUND(K371,1)=ROUND(INDEX('Vozidlá'!$L$6:$L$6,MATCH(B371,'Vozidlá'!$A$6:$A$6,0)),1)),"","CHYBA"),IF(AND(INDEX($L$1:$L$1505,X371)&lt;&gt;"",ROUND(K371,1)=ROUND(INDEX($L$1:$L$1505,X371),1)),"","CHYBA")),"CHYBA"))</f>
        <v/>
      </c>
      <c r="R371" s="14">
        <f>IF(V371=0,"",IF(OR(NOT(ISNUMBER(A371)),B371="",C371="",NOT(ISNUMBER(D371)),NOT(ISNUMBER(E371)),NOT(ISNUMBER(F371)),NOT(ISNUMBER(G371)),I371="",J371="",NOT(ISNUMBER(K371)),NOT(ISNUMBER(L371)),AND(N371&lt;&gt;"Podnikateľská",N371&lt;&gt;"Súkromná"),AND(N371="Podnikateľská",H371=""),COUNTIFS('Vodiči'!$C$6:$C$8,C371&amp;"")&lt;&gt;1,COUNTIFS('Vozidlá'!$A$6:$A$6,B371&amp;"",'Vozidlá'!$B$6:$B$6,"&lt;&gt;")&lt;&gt;1,COUNTIFS('Vozidlá'!$A$6:$A$6,B371&amp;"",'Vozidlá'!$C$6:$C$6,"&lt;&gt;")&lt;&gt;1,COUNTIFS('Vozidlá'!$A$6:$A$6,B371&amp;"",'Vozidlá'!$D$6:$D$6,"&lt;&gt;")&lt;&gt;1,COUNTIFS('Vozidlá'!$A$6:$A$6,B371&amp;"",'Vozidlá'!$E$6:$E$6,"&lt;&gt;")&lt;&gt;1,COUNTIFS('Vozidlá'!$A$6:$A$6,B371&amp;"",'Vozidlá'!$K$6:$K$6,"&lt;&gt;")&lt;&gt;1,COUNTIFS('Vozidlá'!$A$6:$A$6,B371&amp;"",'Vozidlá'!$L$6:$L$6,"&lt;&gt;")&lt;&gt;1),"CHYBA",""))</f>
        <v/>
      </c>
      <c r="S371" s="14">
        <f>IF(V371=0,"",IF(N371="Podnikateľská",IF(H371="","",IF(OR(LEN(TRIM(SUBSTITUTE(SUBSTITUTE(H371,".",""),",","")))&lt;12,ISNUMBER(MATCH(TRIM(SUBSTITUTE(SUBSTITUTE(H371,".",""),",","")),'Zoznamy'!$G$2:$G$41,0))),"PREVERIŤ","")),IF(AND(N371="Súkromná",IFERROR(INDEX('Vozidlá'!$O$6:$O$6,MATCH(B371,'Vozidlá'!$A$6:$A$6,0))="áno",FALSE)),"PREVERIŤ","")))</f>
        <v/>
      </c>
      <c r="T371" s="14">
        <f>IF(OR(D371="",E371="",F371="",G371=""),"",IFERROR(IF(OR(F371+G371&lt;D371+E371,D371&lt;DATE(2027,1,1),D371&gt;=DATE(2028,1,1)),"CHYBA",""),"CHYBA"))</f>
        <v/>
      </c>
      <c r="U371" s="14">
        <f>IF(OR(V371=0,A371=""),"",IF(COUNTIFS($A$6:$A$1505,A371&amp;"",$B$6:$B$1505,B371&amp;"")&gt;1,"CHYBA",IF(X371="","",IF(X371=0,"",IFERROR(IF(INDEX($A$1:$A$1505,X371)="","",IF(A371=INDEX($A$1:$A$1505,X371)+1,"","PREVERIŤ")),"PREVERIŤ")))))</f>
        <v/>
      </c>
      <c r="V371" s="14">
        <f>IF(OR(A371&lt;&gt;"",B371&lt;&gt;"",C371&lt;&gt;"",D371&lt;&gt;"",E371&lt;&gt;"",F371&lt;&gt;"",G371&lt;&gt;"",H371&lt;&gt;"",I371&lt;&gt;"",J371&lt;&gt;"",K371&lt;&gt;"",L371&lt;&gt;"",N371&lt;&gt;"",O371&lt;&gt;""),1,0)</f>
        <v/>
      </c>
      <c r="W371" s="14">
        <f>IF(OR(V371=0,B371=""),"",COUNTIFS($B$6:B371,B371&amp;""))</f>
        <v/>
      </c>
      <c r="X371" s="14">
        <f>IF(OR(V371=0,B371=""),"",IF(W371=1,0,SUMIFS($Y$5:Y370,$B$5:B370,B371&amp;"",$W$5:W370,W371-1)))</f>
        <v/>
      </c>
      <c r="Y371" s="14">
        <f>IF(V371=0,"",ROW($A371))</f>
        <v/>
      </c>
    </row>
    <row r="372">
      <c r="A372" s="10" t="n"/>
      <c r="B372" s="10" t="n"/>
      <c r="C372" s="10" t="n"/>
      <c r="D372" s="12" t="n"/>
      <c r="E372" s="18" t="n"/>
      <c r="F372" s="12" t="n"/>
      <c r="G372" s="18" t="n"/>
      <c r="H372" s="10" t="n"/>
      <c r="I372" s="10" t="n"/>
      <c r="J372" s="10" t="n"/>
      <c r="K372" s="13" t="n"/>
      <c r="L372" s="13" t="n"/>
      <c r="M372" s="19">
        <f>IF(OR(K372="",L372=""),"",IF(AND(ISNUMBER(K372),ISNUMBER(L372)),L372-K372,"CHYBA"))</f>
        <v/>
      </c>
      <c r="N372" s="10" t="n"/>
      <c r="O372" s="10" t="n"/>
      <c r="P372" s="14">
        <f>IF(M372="","",IF(ISNUMBER(M372),IF(M372&lt;=0,"CHYBA",""),"CHYBA"))</f>
        <v/>
      </c>
      <c r="Q372" s="14">
        <f>IF(OR(V372=0,B372="",K372=""),"",IFERROR(IF(X372=0,IF(AND(COUNTIFS('Vozidlá'!$A$6:$A$6,B372&amp;"",'Vozidlá'!$L$6:$L$6,"&lt;&gt;")=1,ROUND(K372,1)=ROUND(INDEX('Vozidlá'!$L$6:$L$6,MATCH(B372,'Vozidlá'!$A$6:$A$6,0)),1)),"","CHYBA"),IF(AND(INDEX($L$1:$L$1505,X372)&lt;&gt;"",ROUND(K372,1)=ROUND(INDEX($L$1:$L$1505,X372),1)),"","CHYBA")),"CHYBA"))</f>
        <v/>
      </c>
      <c r="R372" s="14">
        <f>IF(V372=0,"",IF(OR(NOT(ISNUMBER(A372)),B372="",C372="",NOT(ISNUMBER(D372)),NOT(ISNUMBER(E372)),NOT(ISNUMBER(F372)),NOT(ISNUMBER(G372)),I372="",J372="",NOT(ISNUMBER(K372)),NOT(ISNUMBER(L372)),AND(N372&lt;&gt;"Podnikateľská",N372&lt;&gt;"Súkromná"),AND(N372="Podnikateľská",H372=""),COUNTIFS('Vodiči'!$C$6:$C$8,C372&amp;"")&lt;&gt;1,COUNTIFS('Vozidlá'!$A$6:$A$6,B372&amp;"",'Vozidlá'!$B$6:$B$6,"&lt;&gt;")&lt;&gt;1,COUNTIFS('Vozidlá'!$A$6:$A$6,B372&amp;"",'Vozidlá'!$C$6:$C$6,"&lt;&gt;")&lt;&gt;1,COUNTIFS('Vozidlá'!$A$6:$A$6,B372&amp;"",'Vozidlá'!$D$6:$D$6,"&lt;&gt;")&lt;&gt;1,COUNTIFS('Vozidlá'!$A$6:$A$6,B372&amp;"",'Vozidlá'!$E$6:$E$6,"&lt;&gt;")&lt;&gt;1,COUNTIFS('Vozidlá'!$A$6:$A$6,B372&amp;"",'Vozidlá'!$K$6:$K$6,"&lt;&gt;")&lt;&gt;1,COUNTIFS('Vozidlá'!$A$6:$A$6,B372&amp;"",'Vozidlá'!$L$6:$L$6,"&lt;&gt;")&lt;&gt;1),"CHYBA",""))</f>
        <v/>
      </c>
      <c r="S372" s="14">
        <f>IF(V372=0,"",IF(N372="Podnikateľská",IF(H372="","",IF(OR(LEN(TRIM(SUBSTITUTE(SUBSTITUTE(H372,".",""),",","")))&lt;12,ISNUMBER(MATCH(TRIM(SUBSTITUTE(SUBSTITUTE(H372,".",""),",","")),'Zoznamy'!$G$2:$G$41,0))),"PREVERIŤ","")),IF(AND(N372="Súkromná",IFERROR(INDEX('Vozidlá'!$O$6:$O$6,MATCH(B372,'Vozidlá'!$A$6:$A$6,0))="áno",FALSE)),"PREVERIŤ","")))</f>
        <v/>
      </c>
      <c r="T372" s="14">
        <f>IF(OR(D372="",E372="",F372="",G372=""),"",IFERROR(IF(OR(F372+G372&lt;D372+E372,D372&lt;DATE(2027,1,1),D372&gt;=DATE(2028,1,1)),"CHYBA",""),"CHYBA"))</f>
        <v/>
      </c>
      <c r="U372" s="14">
        <f>IF(OR(V372=0,A372=""),"",IF(COUNTIFS($A$6:$A$1505,A372&amp;"",$B$6:$B$1505,B372&amp;"")&gt;1,"CHYBA",IF(X372="","",IF(X372=0,"",IFERROR(IF(INDEX($A$1:$A$1505,X372)="","",IF(A372=INDEX($A$1:$A$1505,X372)+1,"","PREVERIŤ")),"PREVERIŤ")))))</f>
        <v/>
      </c>
      <c r="V372" s="14">
        <f>IF(OR(A372&lt;&gt;"",B372&lt;&gt;"",C372&lt;&gt;"",D372&lt;&gt;"",E372&lt;&gt;"",F372&lt;&gt;"",G372&lt;&gt;"",H372&lt;&gt;"",I372&lt;&gt;"",J372&lt;&gt;"",K372&lt;&gt;"",L372&lt;&gt;"",N372&lt;&gt;"",O372&lt;&gt;""),1,0)</f>
        <v/>
      </c>
      <c r="W372" s="14">
        <f>IF(OR(V372=0,B372=""),"",COUNTIFS($B$6:B372,B372&amp;""))</f>
        <v/>
      </c>
      <c r="X372" s="14">
        <f>IF(OR(V372=0,B372=""),"",IF(W372=1,0,SUMIFS($Y$5:Y371,$B$5:B371,B372&amp;"",$W$5:W371,W372-1)))</f>
        <v/>
      </c>
      <c r="Y372" s="14">
        <f>IF(V372=0,"",ROW($A372))</f>
        <v/>
      </c>
    </row>
    <row r="373">
      <c r="A373" s="10" t="n"/>
      <c r="B373" s="10" t="n"/>
      <c r="C373" s="10" t="n"/>
      <c r="D373" s="12" t="n"/>
      <c r="E373" s="18" t="n"/>
      <c r="F373" s="12" t="n"/>
      <c r="G373" s="18" t="n"/>
      <c r="H373" s="10" t="n"/>
      <c r="I373" s="10" t="n"/>
      <c r="J373" s="10" t="n"/>
      <c r="K373" s="13" t="n"/>
      <c r="L373" s="13" t="n"/>
      <c r="M373" s="19">
        <f>IF(OR(K373="",L373=""),"",IF(AND(ISNUMBER(K373),ISNUMBER(L373)),L373-K373,"CHYBA"))</f>
        <v/>
      </c>
      <c r="N373" s="10" t="n"/>
      <c r="O373" s="10" t="n"/>
      <c r="P373" s="14">
        <f>IF(M373="","",IF(ISNUMBER(M373),IF(M373&lt;=0,"CHYBA",""),"CHYBA"))</f>
        <v/>
      </c>
      <c r="Q373" s="14">
        <f>IF(OR(V373=0,B373="",K373=""),"",IFERROR(IF(X373=0,IF(AND(COUNTIFS('Vozidlá'!$A$6:$A$6,B373&amp;"",'Vozidlá'!$L$6:$L$6,"&lt;&gt;")=1,ROUND(K373,1)=ROUND(INDEX('Vozidlá'!$L$6:$L$6,MATCH(B373,'Vozidlá'!$A$6:$A$6,0)),1)),"","CHYBA"),IF(AND(INDEX($L$1:$L$1505,X373)&lt;&gt;"",ROUND(K373,1)=ROUND(INDEX($L$1:$L$1505,X373),1)),"","CHYBA")),"CHYBA"))</f>
        <v/>
      </c>
      <c r="R373" s="14">
        <f>IF(V373=0,"",IF(OR(NOT(ISNUMBER(A373)),B373="",C373="",NOT(ISNUMBER(D373)),NOT(ISNUMBER(E373)),NOT(ISNUMBER(F373)),NOT(ISNUMBER(G373)),I373="",J373="",NOT(ISNUMBER(K373)),NOT(ISNUMBER(L373)),AND(N373&lt;&gt;"Podnikateľská",N373&lt;&gt;"Súkromná"),AND(N373="Podnikateľská",H373=""),COUNTIFS('Vodiči'!$C$6:$C$8,C373&amp;"")&lt;&gt;1,COUNTIFS('Vozidlá'!$A$6:$A$6,B373&amp;"",'Vozidlá'!$B$6:$B$6,"&lt;&gt;")&lt;&gt;1,COUNTIFS('Vozidlá'!$A$6:$A$6,B373&amp;"",'Vozidlá'!$C$6:$C$6,"&lt;&gt;")&lt;&gt;1,COUNTIFS('Vozidlá'!$A$6:$A$6,B373&amp;"",'Vozidlá'!$D$6:$D$6,"&lt;&gt;")&lt;&gt;1,COUNTIFS('Vozidlá'!$A$6:$A$6,B373&amp;"",'Vozidlá'!$E$6:$E$6,"&lt;&gt;")&lt;&gt;1,COUNTIFS('Vozidlá'!$A$6:$A$6,B373&amp;"",'Vozidlá'!$K$6:$K$6,"&lt;&gt;")&lt;&gt;1,COUNTIFS('Vozidlá'!$A$6:$A$6,B373&amp;"",'Vozidlá'!$L$6:$L$6,"&lt;&gt;")&lt;&gt;1),"CHYBA",""))</f>
        <v/>
      </c>
      <c r="S373" s="14">
        <f>IF(V373=0,"",IF(N373="Podnikateľská",IF(H373="","",IF(OR(LEN(TRIM(SUBSTITUTE(SUBSTITUTE(H373,".",""),",","")))&lt;12,ISNUMBER(MATCH(TRIM(SUBSTITUTE(SUBSTITUTE(H373,".",""),",","")),'Zoznamy'!$G$2:$G$41,0))),"PREVERIŤ","")),IF(AND(N373="Súkromná",IFERROR(INDEX('Vozidlá'!$O$6:$O$6,MATCH(B373,'Vozidlá'!$A$6:$A$6,0))="áno",FALSE)),"PREVERIŤ","")))</f>
        <v/>
      </c>
      <c r="T373" s="14">
        <f>IF(OR(D373="",E373="",F373="",G373=""),"",IFERROR(IF(OR(F373+G373&lt;D373+E373,D373&lt;DATE(2027,1,1),D373&gt;=DATE(2028,1,1)),"CHYBA",""),"CHYBA"))</f>
        <v/>
      </c>
      <c r="U373" s="14">
        <f>IF(OR(V373=0,A373=""),"",IF(COUNTIFS($A$6:$A$1505,A373&amp;"",$B$6:$B$1505,B373&amp;"")&gt;1,"CHYBA",IF(X373="","",IF(X373=0,"",IFERROR(IF(INDEX($A$1:$A$1505,X373)="","",IF(A373=INDEX($A$1:$A$1505,X373)+1,"","PREVERIŤ")),"PREVERIŤ")))))</f>
        <v/>
      </c>
      <c r="V373" s="14">
        <f>IF(OR(A373&lt;&gt;"",B373&lt;&gt;"",C373&lt;&gt;"",D373&lt;&gt;"",E373&lt;&gt;"",F373&lt;&gt;"",G373&lt;&gt;"",H373&lt;&gt;"",I373&lt;&gt;"",J373&lt;&gt;"",K373&lt;&gt;"",L373&lt;&gt;"",N373&lt;&gt;"",O373&lt;&gt;""),1,0)</f>
        <v/>
      </c>
      <c r="W373" s="14">
        <f>IF(OR(V373=0,B373=""),"",COUNTIFS($B$6:B373,B373&amp;""))</f>
        <v/>
      </c>
      <c r="X373" s="14">
        <f>IF(OR(V373=0,B373=""),"",IF(W373=1,0,SUMIFS($Y$5:Y372,$B$5:B372,B373&amp;"",$W$5:W372,W373-1)))</f>
        <v/>
      </c>
      <c r="Y373" s="14">
        <f>IF(V373=0,"",ROW($A373))</f>
        <v/>
      </c>
    </row>
    <row r="374">
      <c r="A374" s="10" t="n"/>
      <c r="B374" s="10" t="n"/>
      <c r="C374" s="10" t="n"/>
      <c r="D374" s="12" t="n"/>
      <c r="E374" s="18" t="n"/>
      <c r="F374" s="12" t="n"/>
      <c r="G374" s="18" t="n"/>
      <c r="H374" s="10" t="n"/>
      <c r="I374" s="10" t="n"/>
      <c r="J374" s="10" t="n"/>
      <c r="K374" s="13" t="n"/>
      <c r="L374" s="13" t="n"/>
      <c r="M374" s="19">
        <f>IF(OR(K374="",L374=""),"",IF(AND(ISNUMBER(K374),ISNUMBER(L374)),L374-K374,"CHYBA"))</f>
        <v/>
      </c>
      <c r="N374" s="10" t="n"/>
      <c r="O374" s="10" t="n"/>
      <c r="P374" s="14">
        <f>IF(M374="","",IF(ISNUMBER(M374),IF(M374&lt;=0,"CHYBA",""),"CHYBA"))</f>
        <v/>
      </c>
      <c r="Q374" s="14">
        <f>IF(OR(V374=0,B374="",K374=""),"",IFERROR(IF(X374=0,IF(AND(COUNTIFS('Vozidlá'!$A$6:$A$6,B374&amp;"",'Vozidlá'!$L$6:$L$6,"&lt;&gt;")=1,ROUND(K374,1)=ROUND(INDEX('Vozidlá'!$L$6:$L$6,MATCH(B374,'Vozidlá'!$A$6:$A$6,0)),1)),"","CHYBA"),IF(AND(INDEX($L$1:$L$1505,X374)&lt;&gt;"",ROUND(K374,1)=ROUND(INDEX($L$1:$L$1505,X374),1)),"","CHYBA")),"CHYBA"))</f>
        <v/>
      </c>
      <c r="R374" s="14">
        <f>IF(V374=0,"",IF(OR(NOT(ISNUMBER(A374)),B374="",C374="",NOT(ISNUMBER(D374)),NOT(ISNUMBER(E374)),NOT(ISNUMBER(F374)),NOT(ISNUMBER(G374)),I374="",J374="",NOT(ISNUMBER(K374)),NOT(ISNUMBER(L374)),AND(N374&lt;&gt;"Podnikateľská",N374&lt;&gt;"Súkromná"),AND(N374="Podnikateľská",H374=""),COUNTIFS('Vodiči'!$C$6:$C$8,C374&amp;"")&lt;&gt;1,COUNTIFS('Vozidlá'!$A$6:$A$6,B374&amp;"",'Vozidlá'!$B$6:$B$6,"&lt;&gt;")&lt;&gt;1,COUNTIFS('Vozidlá'!$A$6:$A$6,B374&amp;"",'Vozidlá'!$C$6:$C$6,"&lt;&gt;")&lt;&gt;1,COUNTIFS('Vozidlá'!$A$6:$A$6,B374&amp;"",'Vozidlá'!$D$6:$D$6,"&lt;&gt;")&lt;&gt;1,COUNTIFS('Vozidlá'!$A$6:$A$6,B374&amp;"",'Vozidlá'!$E$6:$E$6,"&lt;&gt;")&lt;&gt;1,COUNTIFS('Vozidlá'!$A$6:$A$6,B374&amp;"",'Vozidlá'!$K$6:$K$6,"&lt;&gt;")&lt;&gt;1,COUNTIFS('Vozidlá'!$A$6:$A$6,B374&amp;"",'Vozidlá'!$L$6:$L$6,"&lt;&gt;")&lt;&gt;1),"CHYBA",""))</f>
        <v/>
      </c>
      <c r="S374" s="14">
        <f>IF(V374=0,"",IF(N374="Podnikateľská",IF(H374="","",IF(OR(LEN(TRIM(SUBSTITUTE(SUBSTITUTE(H374,".",""),",","")))&lt;12,ISNUMBER(MATCH(TRIM(SUBSTITUTE(SUBSTITUTE(H374,".",""),",","")),'Zoznamy'!$G$2:$G$41,0))),"PREVERIŤ","")),IF(AND(N374="Súkromná",IFERROR(INDEX('Vozidlá'!$O$6:$O$6,MATCH(B374,'Vozidlá'!$A$6:$A$6,0))="áno",FALSE)),"PREVERIŤ","")))</f>
        <v/>
      </c>
      <c r="T374" s="14">
        <f>IF(OR(D374="",E374="",F374="",G374=""),"",IFERROR(IF(OR(F374+G374&lt;D374+E374,D374&lt;DATE(2027,1,1),D374&gt;=DATE(2028,1,1)),"CHYBA",""),"CHYBA"))</f>
        <v/>
      </c>
      <c r="U374" s="14">
        <f>IF(OR(V374=0,A374=""),"",IF(COUNTIFS($A$6:$A$1505,A374&amp;"",$B$6:$B$1505,B374&amp;"")&gt;1,"CHYBA",IF(X374="","",IF(X374=0,"",IFERROR(IF(INDEX($A$1:$A$1505,X374)="","",IF(A374=INDEX($A$1:$A$1505,X374)+1,"","PREVERIŤ")),"PREVERIŤ")))))</f>
        <v/>
      </c>
      <c r="V374" s="14">
        <f>IF(OR(A374&lt;&gt;"",B374&lt;&gt;"",C374&lt;&gt;"",D374&lt;&gt;"",E374&lt;&gt;"",F374&lt;&gt;"",G374&lt;&gt;"",H374&lt;&gt;"",I374&lt;&gt;"",J374&lt;&gt;"",K374&lt;&gt;"",L374&lt;&gt;"",N374&lt;&gt;"",O374&lt;&gt;""),1,0)</f>
        <v/>
      </c>
      <c r="W374" s="14">
        <f>IF(OR(V374=0,B374=""),"",COUNTIFS($B$6:B374,B374&amp;""))</f>
        <v/>
      </c>
      <c r="X374" s="14">
        <f>IF(OR(V374=0,B374=""),"",IF(W374=1,0,SUMIFS($Y$5:Y373,$B$5:B373,B374&amp;"",$W$5:W373,W374-1)))</f>
        <v/>
      </c>
      <c r="Y374" s="14">
        <f>IF(V374=0,"",ROW($A374))</f>
        <v/>
      </c>
    </row>
    <row r="375">
      <c r="A375" s="10" t="n"/>
      <c r="B375" s="10" t="n"/>
      <c r="C375" s="10" t="n"/>
      <c r="D375" s="12" t="n"/>
      <c r="E375" s="18" t="n"/>
      <c r="F375" s="12" t="n"/>
      <c r="G375" s="18" t="n"/>
      <c r="H375" s="10" t="n"/>
      <c r="I375" s="10" t="n"/>
      <c r="J375" s="10" t="n"/>
      <c r="K375" s="13" t="n"/>
      <c r="L375" s="13" t="n"/>
      <c r="M375" s="19">
        <f>IF(OR(K375="",L375=""),"",IF(AND(ISNUMBER(K375),ISNUMBER(L375)),L375-K375,"CHYBA"))</f>
        <v/>
      </c>
      <c r="N375" s="10" t="n"/>
      <c r="O375" s="10" t="n"/>
      <c r="P375" s="14">
        <f>IF(M375="","",IF(ISNUMBER(M375),IF(M375&lt;=0,"CHYBA",""),"CHYBA"))</f>
        <v/>
      </c>
      <c r="Q375" s="14">
        <f>IF(OR(V375=0,B375="",K375=""),"",IFERROR(IF(X375=0,IF(AND(COUNTIFS('Vozidlá'!$A$6:$A$6,B375&amp;"",'Vozidlá'!$L$6:$L$6,"&lt;&gt;")=1,ROUND(K375,1)=ROUND(INDEX('Vozidlá'!$L$6:$L$6,MATCH(B375,'Vozidlá'!$A$6:$A$6,0)),1)),"","CHYBA"),IF(AND(INDEX($L$1:$L$1505,X375)&lt;&gt;"",ROUND(K375,1)=ROUND(INDEX($L$1:$L$1505,X375),1)),"","CHYBA")),"CHYBA"))</f>
        <v/>
      </c>
      <c r="R375" s="14">
        <f>IF(V375=0,"",IF(OR(NOT(ISNUMBER(A375)),B375="",C375="",NOT(ISNUMBER(D375)),NOT(ISNUMBER(E375)),NOT(ISNUMBER(F375)),NOT(ISNUMBER(G375)),I375="",J375="",NOT(ISNUMBER(K375)),NOT(ISNUMBER(L375)),AND(N375&lt;&gt;"Podnikateľská",N375&lt;&gt;"Súkromná"),AND(N375="Podnikateľská",H375=""),COUNTIFS('Vodiči'!$C$6:$C$8,C375&amp;"")&lt;&gt;1,COUNTIFS('Vozidlá'!$A$6:$A$6,B375&amp;"",'Vozidlá'!$B$6:$B$6,"&lt;&gt;")&lt;&gt;1,COUNTIFS('Vozidlá'!$A$6:$A$6,B375&amp;"",'Vozidlá'!$C$6:$C$6,"&lt;&gt;")&lt;&gt;1,COUNTIFS('Vozidlá'!$A$6:$A$6,B375&amp;"",'Vozidlá'!$D$6:$D$6,"&lt;&gt;")&lt;&gt;1,COUNTIFS('Vozidlá'!$A$6:$A$6,B375&amp;"",'Vozidlá'!$E$6:$E$6,"&lt;&gt;")&lt;&gt;1,COUNTIFS('Vozidlá'!$A$6:$A$6,B375&amp;"",'Vozidlá'!$K$6:$K$6,"&lt;&gt;")&lt;&gt;1,COUNTIFS('Vozidlá'!$A$6:$A$6,B375&amp;"",'Vozidlá'!$L$6:$L$6,"&lt;&gt;")&lt;&gt;1),"CHYBA",""))</f>
        <v/>
      </c>
      <c r="S375" s="14">
        <f>IF(V375=0,"",IF(N375="Podnikateľská",IF(H375="","",IF(OR(LEN(TRIM(SUBSTITUTE(SUBSTITUTE(H375,".",""),",","")))&lt;12,ISNUMBER(MATCH(TRIM(SUBSTITUTE(SUBSTITUTE(H375,".",""),",","")),'Zoznamy'!$G$2:$G$41,0))),"PREVERIŤ","")),IF(AND(N375="Súkromná",IFERROR(INDEX('Vozidlá'!$O$6:$O$6,MATCH(B375,'Vozidlá'!$A$6:$A$6,0))="áno",FALSE)),"PREVERIŤ","")))</f>
        <v/>
      </c>
      <c r="T375" s="14">
        <f>IF(OR(D375="",E375="",F375="",G375=""),"",IFERROR(IF(OR(F375+G375&lt;D375+E375,D375&lt;DATE(2027,1,1),D375&gt;=DATE(2028,1,1)),"CHYBA",""),"CHYBA"))</f>
        <v/>
      </c>
      <c r="U375" s="14">
        <f>IF(OR(V375=0,A375=""),"",IF(COUNTIFS($A$6:$A$1505,A375&amp;"",$B$6:$B$1505,B375&amp;"")&gt;1,"CHYBA",IF(X375="","",IF(X375=0,"",IFERROR(IF(INDEX($A$1:$A$1505,X375)="","",IF(A375=INDEX($A$1:$A$1505,X375)+1,"","PREVERIŤ")),"PREVERIŤ")))))</f>
        <v/>
      </c>
      <c r="V375" s="14">
        <f>IF(OR(A375&lt;&gt;"",B375&lt;&gt;"",C375&lt;&gt;"",D375&lt;&gt;"",E375&lt;&gt;"",F375&lt;&gt;"",G375&lt;&gt;"",H375&lt;&gt;"",I375&lt;&gt;"",J375&lt;&gt;"",K375&lt;&gt;"",L375&lt;&gt;"",N375&lt;&gt;"",O375&lt;&gt;""),1,0)</f>
        <v/>
      </c>
      <c r="W375" s="14">
        <f>IF(OR(V375=0,B375=""),"",COUNTIFS($B$6:B375,B375&amp;""))</f>
        <v/>
      </c>
      <c r="X375" s="14">
        <f>IF(OR(V375=0,B375=""),"",IF(W375=1,0,SUMIFS($Y$5:Y374,$B$5:B374,B375&amp;"",$W$5:W374,W375-1)))</f>
        <v/>
      </c>
      <c r="Y375" s="14">
        <f>IF(V375=0,"",ROW($A375))</f>
        <v/>
      </c>
    </row>
    <row r="376">
      <c r="A376" s="10" t="n"/>
      <c r="B376" s="10" t="n"/>
      <c r="C376" s="10" t="n"/>
      <c r="D376" s="12" t="n"/>
      <c r="E376" s="18" t="n"/>
      <c r="F376" s="12" t="n"/>
      <c r="G376" s="18" t="n"/>
      <c r="H376" s="10" t="n"/>
      <c r="I376" s="10" t="n"/>
      <c r="J376" s="10" t="n"/>
      <c r="K376" s="13" t="n"/>
      <c r="L376" s="13" t="n"/>
      <c r="M376" s="19">
        <f>IF(OR(K376="",L376=""),"",IF(AND(ISNUMBER(K376),ISNUMBER(L376)),L376-K376,"CHYBA"))</f>
        <v/>
      </c>
      <c r="N376" s="10" t="n"/>
      <c r="O376" s="10" t="n"/>
      <c r="P376" s="14">
        <f>IF(M376="","",IF(ISNUMBER(M376),IF(M376&lt;=0,"CHYBA",""),"CHYBA"))</f>
        <v/>
      </c>
      <c r="Q376" s="14">
        <f>IF(OR(V376=0,B376="",K376=""),"",IFERROR(IF(X376=0,IF(AND(COUNTIFS('Vozidlá'!$A$6:$A$6,B376&amp;"",'Vozidlá'!$L$6:$L$6,"&lt;&gt;")=1,ROUND(K376,1)=ROUND(INDEX('Vozidlá'!$L$6:$L$6,MATCH(B376,'Vozidlá'!$A$6:$A$6,0)),1)),"","CHYBA"),IF(AND(INDEX($L$1:$L$1505,X376)&lt;&gt;"",ROUND(K376,1)=ROUND(INDEX($L$1:$L$1505,X376),1)),"","CHYBA")),"CHYBA"))</f>
        <v/>
      </c>
      <c r="R376" s="14">
        <f>IF(V376=0,"",IF(OR(NOT(ISNUMBER(A376)),B376="",C376="",NOT(ISNUMBER(D376)),NOT(ISNUMBER(E376)),NOT(ISNUMBER(F376)),NOT(ISNUMBER(G376)),I376="",J376="",NOT(ISNUMBER(K376)),NOT(ISNUMBER(L376)),AND(N376&lt;&gt;"Podnikateľská",N376&lt;&gt;"Súkromná"),AND(N376="Podnikateľská",H376=""),COUNTIFS('Vodiči'!$C$6:$C$8,C376&amp;"")&lt;&gt;1,COUNTIFS('Vozidlá'!$A$6:$A$6,B376&amp;"",'Vozidlá'!$B$6:$B$6,"&lt;&gt;")&lt;&gt;1,COUNTIFS('Vozidlá'!$A$6:$A$6,B376&amp;"",'Vozidlá'!$C$6:$C$6,"&lt;&gt;")&lt;&gt;1,COUNTIFS('Vozidlá'!$A$6:$A$6,B376&amp;"",'Vozidlá'!$D$6:$D$6,"&lt;&gt;")&lt;&gt;1,COUNTIFS('Vozidlá'!$A$6:$A$6,B376&amp;"",'Vozidlá'!$E$6:$E$6,"&lt;&gt;")&lt;&gt;1,COUNTIFS('Vozidlá'!$A$6:$A$6,B376&amp;"",'Vozidlá'!$K$6:$K$6,"&lt;&gt;")&lt;&gt;1,COUNTIFS('Vozidlá'!$A$6:$A$6,B376&amp;"",'Vozidlá'!$L$6:$L$6,"&lt;&gt;")&lt;&gt;1),"CHYBA",""))</f>
        <v/>
      </c>
      <c r="S376" s="14">
        <f>IF(V376=0,"",IF(N376="Podnikateľská",IF(H376="","",IF(OR(LEN(TRIM(SUBSTITUTE(SUBSTITUTE(H376,".",""),",","")))&lt;12,ISNUMBER(MATCH(TRIM(SUBSTITUTE(SUBSTITUTE(H376,".",""),",","")),'Zoznamy'!$G$2:$G$41,0))),"PREVERIŤ","")),IF(AND(N376="Súkromná",IFERROR(INDEX('Vozidlá'!$O$6:$O$6,MATCH(B376,'Vozidlá'!$A$6:$A$6,0))="áno",FALSE)),"PREVERIŤ","")))</f>
        <v/>
      </c>
      <c r="T376" s="14">
        <f>IF(OR(D376="",E376="",F376="",G376=""),"",IFERROR(IF(OR(F376+G376&lt;D376+E376,D376&lt;DATE(2027,1,1),D376&gt;=DATE(2028,1,1)),"CHYBA",""),"CHYBA"))</f>
        <v/>
      </c>
      <c r="U376" s="14">
        <f>IF(OR(V376=0,A376=""),"",IF(COUNTIFS($A$6:$A$1505,A376&amp;"",$B$6:$B$1505,B376&amp;"")&gt;1,"CHYBA",IF(X376="","",IF(X376=0,"",IFERROR(IF(INDEX($A$1:$A$1505,X376)="","",IF(A376=INDEX($A$1:$A$1505,X376)+1,"","PREVERIŤ")),"PREVERIŤ")))))</f>
        <v/>
      </c>
      <c r="V376" s="14">
        <f>IF(OR(A376&lt;&gt;"",B376&lt;&gt;"",C376&lt;&gt;"",D376&lt;&gt;"",E376&lt;&gt;"",F376&lt;&gt;"",G376&lt;&gt;"",H376&lt;&gt;"",I376&lt;&gt;"",J376&lt;&gt;"",K376&lt;&gt;"",L376&lt;&gt;"",N376&lt;&gt;"",O376&lt;&gt;""),1,0)</f>
        <v/>
      </c>
      <c r="W376" s="14">
        <f>IF(OR(V376=0,B376=""),"",COUNTIFS($B$6:B376,B376&amp;""))</f>
        <v/>
      </c>
      <c r="X376" s="14">
        <f>IF(OR(V376=0,B376=""),"",IF(W376=1,0,SUMIFS($Y$5:Y375,$B$5:B375,B376&amp;"",$W$5:W375,W376-1)))</f>
        <v/>
      </c>
      <c r="Y376" s="14">
        <f>IF(V376=0,"",ROW($A376))</f>
        <v/>
      </c>
    </row>
    <row r="377">
      <c r="A377" s="10" t="n"/>
      <c r="B377" s="10" t="n"/>
      <c r="C377" s="10" t="n"/>
      <c r="D377" s="12" t="n"/>
      <c r="E377" s="18" t="n"/>
      <c r="F377" s="12" t="n"/>
      <c r="G377" s="18" t="n"/>
      <c r="H377" s="10" t="n"/>
      <c r="I377" s="10" t="n"/>
      <c r="J377" s="10" t="n"/>
      <c r="K377" s="13" t="n"/>
      <c r="L377" s="13" t="n"/>
      <c r="M377" s="19">
        <f>IF(OR(K377="",L377=""),"",IF(AND(ISNUMBER(K377),ISNUMBER(L377)),L377-K377,"CHYBA"))</f>
        <v/>
      </c>
      <c r="N377" s="10" t="n"/>
      <c r="O377" s="10" t="n"/>
      <c r="P377" s="14">
        <f>IF(M377="","",IF(ISNUMBER(M377),IF(M377&lt;=0,"CHYBA",""),"CHYBA"))</f>
        <v/>
      </c>
      <c r="Q377" s="14">
        <f>IF(OR(V377=0,B377="",K377=""),"",IFERROR(IF(X377=0,IF(AND(COUNTIFS('Vozidlá'!$A$6:$A$6,B377&amp;"",'Vozidlá'!$L$6:$L$6,"&lt;&gt;")=1,ROUND(K377,1)=ROUND(INDEX('Vozidlá'!$L$6:$L$6,MATCH(B377,'Vozidlá'!$A$6:$A$6,0)),1)),"","CHYBA"),IF(AND(INDEX($L$1:$L$1505,X377)&lt;&gt;"",ROUND(K377,1)=ROUND(INDEX($L$1:$L$1505,X377),1)),"","CHYBA")),"CHYBA"))</f>
        <v/>
      </c>
      <c r="R377" s="14">
        <f>IF(V377=0,"",IF(OR(NOT(ISNUMBER(A377)),B377="",C377="",NOT(ISNUMBER(D377)),NOT(ISNUMBER(E377)),NOT(ISNUMBER(F377)),NOT(ISNUMBER(G377)),I377="",J377="",NOT(ISNUMBER(K377)),NOT(ISNUMBER(L377)),AND(N377&lt;&gt;"Podnikateľská",N377&lt;&gt;"Súkromná"),AND(N377="Podnikateľská",H377=""),COUNTIFS('Vodiči'!$C$6:$C$8,C377&amp;"")&lt;&gt;1,COUNTIFS('Vozidlá'!$A$6:$A$6,B377&amp;"",'Vozidlá'!$B$6:$B$6,"&lt;&gt;")&lt;&gt;1,COUNTIFS('Vozidlá'!$A$6:$A$6,B377&amp;"",'Vozidlá'!$C$6:$C$6,"&lt;&gt;")&lt;&gt;1,COUNTIFS('Vozidlá'!$A$6:$A$6,B377&amp;"",'Vozidlá'!$D$6:$D$6,"&lt;&gt;")&lt;&gt;1,COUNTIFS('Vozidlá'!$A$6:$A$6,B377&amp;"",'Vozidlá'!$E$6:$E$6,"&lt;&gt;")&lt;&gt;1,COUNTIFS('Vozidlá'!$A$6:$A$6,B377&amp;"",'Vozidlá'!$K$6:$K$6,"&lt;&gt;")&lt;&gt;1,COUNTIFS('Vozidlá'!$A$6:$A$6,B377&amp;"",'Vozidlá'!$L$6:$L$6,"&lt;&gt;")&lt;&gt;1),"CHYBA",""))</f>
        <v/>
      </c>
      <c r="S377" s="14">
        <f>IF(V377=0,"",IF(N377="Podnikateľská",IF(H377="","",IF(OR(LEN(TRIM(SUBSTITUTE(SUBSTITUTE(H377,".",""),",","")))&lt;12,ISNUMBER(MATCH(TRIM(SUBSTITUTE(SUBSTITUTE(H377,".",""),",","")),'Zoznamy'!$G$2:$G$41,0))),"PREVERIŤ","")),IF(AND(N377="Súkromná",IFERROR(INDEX('Vozidlá'!$O$6:$O$6,MATCH(B377,'Vozidlá'!$A$6:$A$6,0))="áno",FALSE)),"PREVERIŤ","")))</f>
        <v/>
      </c>
      <c r="T377" s="14">
        <f>IF(OR(D377="",E377="",F377="",G377=""),"",IFERROR(IF(OR(F377+G377&lt;D377+E377,D377&lt;DATE(2027,1,1),D377&gt;=DATE(2028,1,1)),"CHYBA",""),"CHYBA"))</f>
        <v/>
      </c>
      <c r="U377" s="14">
        <f>IF(OR(V377=0,A377=""),"",IF(COUNTIFS($A$6:$A$1505,A377&amp;"",$B$6:$B$1505,B377&amp;"")&gt;1,"CHYBA",IF(X377="","",IF(X377=0,"",IFERROR(IF(INDEX($A$1:$A$1505,X377)="","",IF(A377=INDEX($A$1:$A$1505,X377)+1,"","PREVERIŤ")),"PREVERIŤ")))))</f>
        <v/>
      </c>
      <c r="V377" s="14">
        <f>IF(OR(A377&lt;&gt;"",B377&lt;&gt;"",C377&lt;&gt;"",D377&lt;&gt;"",E377&lt;&gt;"",F377&lt;&gt;"",G377&lt;&gt;"",H377&lt;&gt;"",I377&lt;&gt;"",J377&lt;&gt;"",K377&lt;&gt;"",L377&lt;&gt;"",N377&lt;&gt;"",O377&lt;&gt;""),1,0)</f>
        <v/>
      </c>
      <c r="W377" s="14">
        <f>IF(OR(V377=0,B377=""),"",COUNTIFS($B$6:B377,B377&amp;""))</f>
        <v/>
      </c>
      <c r="X377" s="14">
        <f>IF(OR(V377=0,B377=""),"",IF(W377=1,0,SUMIFS($Y$5:Y376,$B$5:B376,B377&amp;"",$W$5:W376,W377-1)))</f>
        <v/>
      </c>
      <c r="Y377" s="14">
        <f>IF(V377=0,"",ROW($A377))</f>
        <v/>
      </c>
    </row>
    <row r="378">
      <c r="A378" s="10" t="n"/>
      <c r="B378" s="10" t="n"/>
      <c r="C378" s="10" t="n"/>
      <c r="D378" s="12" t="n"/>
      <c r="E378" s="18" t="n"/>
      <c r="F378" s="12" t="n"/>
      <c r="G378" s="18" t="n"/>
      <c r="H378" s="10" t="n"/>
      <c r="I378" s="10" t="n"/>
      <c r="J378" s="10" t="n"/>
      <c r="K378" s="13" t="n"/>
      <c r="L378" s="13" t="n"/>
      <c r="M378" s="19">
        <f>IF(OR(K378="",L378=""),"",IF(AND(ISNUMBER(K378),ISNUMBER(L378)),L378-K378,"CHYBA"))</f>
        <v/>
      </c>
      <c r="N378" s="10" t="n"/>
      <c r="O378" s="10" t="n"/>
      <c r="P378" s="14">
        <f>IF(M378="","",IF(ISNUMBER(M378),IF(M378&lt;=0,"CHYBA",""),"CHYBA"))</f>
        <v/>
      </c>
      <c r="Q378" s="14">
        <f>IF(OR(V378=0,B378="",K378=""),"",IFERROR(IF(X378=0,IF(AND(COUNTIFS('Vozidlá'!$A$6:$A$6,B378&amp;"",'Vozidlá'!$L$6:$L$6,"&lt;&gt;")=1,ROUND(K378,1)=ROUND(INDEX('Vozidlá'!$L$6:$L$6,MATCH(B378,'Vozidlá'!$A$6:$A$6,0)),1)),"","CHYBA"),IF(AND(INDEX($L$1:$L$1505,X378)&lt;&gt;"",ROUND(K378,1)=ROUND(INDEX($L$1:$L$1505,X378),1)),"","CHYBA")),"CHYBA"))</f>
        <v/>
      </c>
      <c r="R378" s="14">
        <f>IF(V378=0,"",IF(OR(NOT(ISNUMBER(A378)),B378="",C378="",NOT(ISNUMBER(D378)),NOT(ISNUMBER(E378)),NOT(ISNUMBER(F378)),NOT(ISNUMBER(G378)),I378="",J378="",NOT(ISNUMBER(K378)),NOT(ISNUMBER(L378)),AND(N378&lt;&gt;"Podnikateľská",N378&lt;&gt;"Súkromná"),AND(N378="Podnikateľská",H378=""),COUNTIFS('Vodiči'!$C$6:$C$8,C378&amp;"")&lt;&gt;1,COUNTIFS('Vozidlá'!$A$6:$A$6,B378&amp;"",'Vozidlá'!$B$6:$B$6,"&lt;&gt;")&lt;&gt;1,COUNTIFS('Vozidlá'!$A$6:$A$6,B378&amp;"",'Vozidlá'!$C$6:$C$6,"&lt;&gt;")&lt;&gt;1,COUNTIFS('Vozidlá'!$A$6:$A$6,B378&amp;"",'Vozidlá'!$D$6:$D$6,"&lt;&gt;")&lt;&gt;1,COUNTIFS('Vozidlá'!$A$6:$A$6,B378&amp;"",'Vozidlá'!$E$6:$E$6,"&lt;&gt;")&lt;&gt;1,COUNTIFS('Vozidlá'!$A$6:$A$6,B378&amp;"",'Vozidlá'!$K$6:$K$6,"&lt;&gt;")&lt;&gt;1,COUNTIFS('Vozidlá'!$A$6:$A$6,B378&amp;"",'Vozidlá'!$L$6:$L$6,"&lt;&gt;")&lt;&gt;1),"CHYBA",""))</f>
        <v/>
      </c>
      <c r="S378" s="14">
        <f>IF(V378=0,"",IF(N378="Podnikateľská",IF(H378="","",IF(OR(LEN(TRIM(SUBSTITUTE(SUBSTITUTE(H378,".",""),",","")))&lt;12,ISNUMBER(MATCH(TRIM(SUBSTITUTE(SUBSTITUTE(H378,".",""),",","")),'Zoznamy'!$G$2:$G$41,0))),"PREVERIŤ","")),IF(AND(N378="Súkromná",IFERROR(INDEX('Vozidlá'!$O$6:$O$6,MATCH(B378,'Vozidlá'!$A$6:$A$6,0))="áno",FALSE)),"PREVERIŤ","")))</f>
        <v/>
      </c>
      <c r="T378" s="14">
        <f>IF(OR(D378="",E378="",F378="",G378=""),"",IFERROR(IF(OR(F378+G378&lt;D378+E378,D378&lt;DATE(2027,1,1),D378&gt;=DATE(2028,1,1)),"CHYBA",""),"CHYBA"))</f>
        <v/>
      </c>
      <c r="U378" s="14">
        <f>IF(OR(V378=0,A378=""),"",IF(COUNTIFS($A$6:$A$1505,A378&amp;"",$B$6:$B$1505,B378&amp;"")&gt;1,"CHYBA",IF(X378="","",IF(X378=0,"",IFERROR(IF(INDEX($A$1:$A$1505,X378)="","",IF(A378=INDEX($A$1:$A$1505,X378)+1,"","PREVERIŤ")),"PREVERIŤ")))))</f>
        <v/>
      </c>
      <c r="V378" s="14">
        <f>IF(OR(A378&lt;&gt;"",B378&lt;&gt;"",C378&lt;&gt;"",D378&lt;&gt;"",E378&lt;&gt;"",F378&lt;&gt;"",G378&lt;&gt;"",H378&lt;&gt;"",I378&lt;&gt;"",J378&lt;&gt;"",K378&lt;&gt;"",L378&lt;&gt;"",N378&lt;&gt;"",O378&lt;&gt;""),1,0)</f>
        <v/>
      </c>
      <c r="W378" s="14">
        <f>IF(OR(V378=0,B378=""),"",COUNTIFS($B$6:B378,B378&amp;""))</f>
        <v/>
      </c>
      <c r="X378" s="14">
        <f>IF(OR(V378=0,B378=""),"",IF(W378=1,0,SUMIFS($Y$5:Y377,$B$5:B377,B378&amp;"",$W$5:W377,W378-1)))</f>
        <v/>
      </c>
      <c r="Y378" s="14">
        <f>IF(V378=0,"",ROW($A378))</f>
        <v/>
      </c>
    </row>
    <row r="379">
      <c r="A379" s="10" t="n"/>
      <c r="B379" s="10" t="n"/>
      <c r="C379" s="10" t="n"/>
      <c r="D379" s="12" t="n"/>
      <c r="E379" s="18" t="n"/>
      <c r="F379" s="12" t="n"/>
      <c r="G379" s="18" t="n"/>
      <c r="H379" s="10" t="n"/>
      <c r="I379" s="10" t="n"/>
      <c r="J379" s="10" t="n"/>
      <c r="K379" s="13" t="n"/>
      <c r="L379" s="13" t="n"/>
      <c r="M379" s="19">
        <f>IF(OR(K379="",L379=""),"",IF(AND(ISNUMBER(K379),ISNUMBER(L379)),L379-K379,"CHYBA"))</f>
        <v/>
      </c>
      <c r="N379" s="10" t="n"/>
      <c r="O379" s="10" t="n"/>
      <c r="P379" s="14">
        <f>IF(M379="","",IF(ISNUMBER(M379),IF(M379&lt;=0,"CHYBA",""),"CHYBA"))</f>
        <v/>
      </c>
      <c r="Q379" s="14">
        <f>IF(OR(V379=0,B379="",K379=""),"",IFERROR(IF(X379=0,IF(AND(COUNTIFS('Vozidlá'!$A$6:$A$6,B379&amp;"",'Vozidlá'!$L$6:$L$6,"&lt;&gt;")=1,ROUND(K379,1)=ROUND(INDEX('Vozidlá'!$L$6:$L$6,MATCH(B379,'Vozidlá'!$A$6:$A$6,0)),1)),"","CHYBA"),IF(AND(INDEX($L$1:$L$1505,X379)&lt;&gt;"",ROUND(K379,1)=ROUND(INDEX($L$1:$L$1505,X379),1)),"","CHYBA")),"CHYBA"))</f>
        <v/>
      </c>
      <c r="R379" s="14">
        <f>IF(V379=0,"",IF(OR(NOT(ISNUMBER(A379)),B379="",C379="",NOT(ISNUMBER(D379)),NOT(ISNUMBER(E379)),NOT(ISNUMBER(F379)),NOT(ISNUMBER(G379)),I379="",J379="",NOT(ISNUMBER(K379)),NOT(ISNUMBER(L379)),AND(N379&lt;&gt;"Podnikateľská",N379&lt;&gt;"Súkromná"),AND(N379="Podnikateľská",H379=""),COUNTIFS('Vodiči'!$C$6:$C$8,C379&amp;"")&lt;&gt;1,COUNTIFS('Vozidlá'!$A$6:$A$6,B379&amp;"",'Vozidlá'!$B$6:$B$6,"&lt;&gt;")&lt;&gt;1,COUNTIFS('Vozidlá'!$A$6:$A$6,B379&amp;"",'Vozidlá'!$C$6:$C$6,"&lt;&gt;")&lt;&gt;1,COUNTIFS('Vozidlá'!$A$6:$A$6,B379&amp;"",'Vozidlá'!$D$6:$D$6,"&lt;&gt;")&lt;&gt;1,COUNTIFS('Vozidlá'!$A$6:$A$6,B379&amp;"",'Vozidlá'!$E$6:$E$6,"&lt;&gt;")&lt;&gt;1,COUNTIFS('Vozidlá'!$A$6:$A$6,B379&amp;"",'Vozidlá'!$K$6:$K$6,"&lt;&gt;")&lt;&gt;1,COUNTIFS('Vozidlá'!$A$6:$A$6,B379&amp;"",'Vozidlá'!$L$6:$L$6,"&lt;&gt;")&lt;&gt;1),"CHYBA",""))</f>
        <v/>
      </c>
      <c r="S379" s="14">
        <f>IF(V379=0,"",IF(N379="Podnikateľská",IF(H379="","",IF(OR(LEN(TRIM(SUBSTITUTE(SUBSTITUTE(H379,".",""),",","")))&lt;12,ISNUMBER(MATCH(TRIM(SUBSTITUTE(SUBSTITUTE(H379,".",""),",","")),'Zoznamy'!$G$2:$G$41,0))),"PREVERIŤ","")),IF(AND(N379="Súkromná",IFERROR(INDEX('Vozidlá'!$O$6:$O$6,MATCH(B379,'Vozidlá'!$A$6:$A$6,0))="áno",FALSE)),"PREVERIŤ","")))</f>
        <v/>
      </c>
      <c r="T379" s="14">
        <f>IF(OR(D379="",E379="",F379="",G379=""),"",IFERROR(IF(OR(F379+G379&lt;D379+E379,D379&lt;DATE(2027,1,1),D379&gt;=DATE(2028,1,1)),"CHYBA",""),"CHYBA"))</f>
        <v/>
      </c>
      <c r="U379" s="14">
        <f>IF(OR(V379=0,A379=""),"",IF(COUNTIFS($A$6:$A$1505,A379&amp;"",$B$6:$B$1505,B379&amp;"")&gt;1,"CHYBA",IF(X379="","",IF(X379=0,"",IFERROR(IF(INDEX($A$1:$A$1505,X379)="","",IF(A379=INDEX($A$1:$A$1505,X379)+1,"","PREVERIŤ")),"PREVERIŤ")))))</f>
        <v/>
      </c>
      <c r="V379" s="14">
        <f>IF(OR(A379&lt;&gt;"",B379&lt;&gt;"",C379&lt;&gt;"",D379&lt;&gt;"",E379&lt;&gt;"",F379&lt;&gt;"",G379&lt;&gt;"",H379&lt;&gt;"",I379&lt;&gt;"",J379&lt;&gt;"",K379&lt;&gt;"",L379&lt;&gt;"",N379&lt;&gt;"",O379&lt;&gt;""),1,0)</f>
        <v/>
      </c>
      <c r="W379" s="14">
        <f>IF(OR(V379=0,B379=""),"",COUNTIFS($B$6:B379,B379&amp;""))</f>
        <v/>
      </c>
      <c r="X379" s="14">
        <f>IF(OR(V379=0,B379=""),"",IF(W379=1,0,SUMIFS($Y$5:Y378,$B$5:B378,B379&amp;"",$W$5:W378,W379-1)))</f>
        <v/>
      </c>
      <c r="Y379" s="14">
        <f>IF(V379=0,"",ROW($A379))</f>
        <v/>
      </c>
    </row>
    <row r="380">
      <c r="A380" s="10" t="n"/>
      <c r="B380" s="10" t="n"/>
      <c r="C380" s="10" t="n"/>
      <c r="D380" s="12" t="n"/>
      <c r="E380" s="18" t="n"/>
      <c r="F380" s="12" t="n"/>
      <c r="G380" s="18" t="n"/>
      <c r="H380" s="10" t="n"/>
      <c r="I380" s="10" t="n"/>
      <c r="J380" s="10" t="n"/>
      <c r="K380" s="13" t="n"/>
      <c r="L380" s="13" t="n"/>
      <c r="M380" s="19">
        <f>IF(OR(K380="",L380=""),"",IF(AND(ISNUMBER(K380),ISNUMBER(L380)),L380-K380,"CHYBA"))</f>
        <v/>
      </c>
      <c r="N380" s="10" t="n"/>
      <c r="O380" s="10" t="n"/>
      <c r="P380" s="14">
        <f>IF(M380="","",IF(ISNUMBER(M380),IF(M380&lt;=0,"CHYBA",""),"CHYBA"))</f>
        <v/>
      </c>
      <c r="Q380" s="14">
        <f>IF(OR(V380=0,B380="",K380=""),"",IFERROR(IF(X380=0,IF(AND(COUNTIFS('Vozidlá'!$A$6:$A$6,B380&amp;"",'Vozidlá'!$L$6:$L$6,"&lt;&gt;")=1,ROUND(K380,1)=ROUND(INDEX('Vozidlá'!$L$6:$L$6,MATCH(B380,'Vozidlá'!$A$6:$A$6,0)),1)),"","CHYBA"),IF(AND(INDEX($L$1:$L$1505,X380)&lt;&gt;"",ROUND(K380,1)=ROUND(INDEX($L$1:$L$1505,X380),1)),"","CHYBA")),"CHYBA"))</f>
        <v/>
      </c>
      <c r="R380" s="14">
        <f>IF(V380=0,"",IF(OR(NOT(ISNUMBER(A380)),B380="",C380="",NOT(ISNUMBER(D380)),NOT(ISNUMBER(E380)),NOT(ISNUMBER(F380)),NOT(ISNUMBER(G380)),I380="",J380="",NOT(ISNUMBER(K380)),NOT(ISNUMBER(L380)),AND(N380&lt;&gt;"Podnikateľská",N380&lt;&gt;"Súkromná"),AND(N380="Podnikateľská",H380=""),COUNTIFS('Vodiči'!$C$6:$C$8,C380&amp;"")&lt;&gt;1,COUNTIFS('Vozidlá'!$A$6:$A$6,B380&amp;"",'Vozidlá'!$B$6:$B$6,"&lt;&gt;")&lt;&gt;1,COUNTIFS('Vozidlá'!$A$6:$A$6,B380&amp;"",'Vozidlá'!$C$6:$C$6,"&lt;&gt;")&lt;&gt;1,COUNTIFS('Vozidlá'!$A$6:$A$6,B380&amp;"",'Vozidlá'!$D$6:$D$6,"&lt;&gt;")&lt;&gt;1,COUNTIFS('Vozidlá'!$A$6:$A$6,B380&amp;"",'Vozidlá'!$E$6:$E$6,"&lt;&gt;")&lt;&gt;1,COUNTIFS('Vozidlá'!$A$6:$A$6,B380&amp;"",'Vozidlá'!$K$6:$K$6,"&lt;&gt;")&lt;&gt;1,COUNTIFS('Vozidlá'!$A$6:$A$6,B380&amp;"",'Vozidlá'!$L$6:$L$6,"&lt;&gt;")&lt;&gt;1),"CHYBA",""))</f>
        <v/>
      </c>
      <c r="S380" s="14">
        <f>IF(V380=0,"",IF(N380="Podnikateľská",IF(H380="","",IF(OR(LEN(TRIM(SUBSTITUTE(SUBSTITUTE(H380,".",""),",","")))&lt;12,ISNUMBER(MATCH(TRIM(SUBSTITUTE(SUBSTITUTE(H380,".",""),",","")),'Zoznamy'!$G$2:$G$41,0))),"PREVERIŤ","")),IF(AND(N380="Súkromná",IFERROR(INDEX('Vozidlá'!$O$6:$O$6,MATCH(B380,'Vozidlá'!$A$6:$A$6,0))="áno",FALSE)),"PREVERIŤ","")))</f>
        <v/>
      </c>
      <c r="T380" s="14">
        <f>IF(OR(D380="",E380="",F380="",G380=""),"",IFERROR(IF(OR(F380+G380&lt;D380+E380,D380&lt;DATE(2027,1,1),D380&gt;=DATE(2028,1,1)),"CHYBA",""),"CHYBA"))</f>
        <v/>
      </c>
      <c r="U380" s="14">
        <f>IF(OR(V380=0,A380=""),"",IF(COUNTIFS($A$6:$A$1505,A380&amp;"",$B$6:$B$1505,B380&amp;"")&gt;1,"CHYBA",IF(X380="","",IF(X380=0,"",IFERROR(IF(INDEX($A$1:$A$1505,X380)="","",IF(A380=INDEX($A$1:$A$1505,X380)+1,"","PREVERIŤ")),"PREVERIŤ")))))</f>
        <v/>
      </c>
      <c r="V380" s="14">
        <f>IF(OR(A380&lt;&gt;"",B380&lt;&gt;"",C380&lt;&gt;"",D380&lt;&gt;"",E380&lt;&gt;"",F380&lt;&gt;"",G380&lt;&gt;"",H380&lt;&gt;"",I380&lt;&gt;"",J380&lt;&gt;"",K380&lt;&gt;"",L380&lt;&gt;"",N380&lt;&gt;"",O380&lt;&gt;""),1,0)</f>
        <v/>
      </c>
      <c r="W380" s="14">
        <f>IF(OR(V380=0,B380=""),"",COUNTIFS($B$6:B380,B380&amp;""))</f>
        <v/>
      </c>
      <c r="X380" s="14">
        <f>IF(OR(V380=0,B380=""),"",IF(W380=1,0,SUMIFS($Y$5:Y379,$B$5:B379,B380&amp;"",$W$5:W379,W380-1)))</f>
        <v/>
      </c>
      <c r="Y380" s="14">
        <f>IF(V380=0,"",ROW($A380))</f>
        <v/>
      </c>
    </row>
    <row r="381">
      <c r="A381" s="10" t="n"/>
      <c r="B381" s="10" t="n"/>
      <c r="C381" s="10" t="n"/>
      <c r="D381" s="12" t="n"/>
      <c r="E381" s="18" t="n"/>
      <c r="F381" s="12" t="n"/>
      <c r="G381" s="18" t="n"/>
      <c r="H381" s="10" t="n"/>
      <c r="I381" s="10" t="n"/>
      <c r="J381" s="10" t="n"/>
      <c r="K381" s="13" t="n"/>
      <c r="L381" s="13" t="n"/>
      <c r="M381" s="19">
        <f>IF(OR(K381="",L381=""),"",IF(AND(ISNUMBER(K381),ISNUMBER(L381)),L381-K381,"CHYBA"))</f>
        <v/>
      </c>
      <c r="N381" s="10" t="n"/>
      <c r="O381" s="10" t="n"/>
      <c r="P381" s="14">
        <f>IF(M381="","",IF(ISNUMBER(M381),IF(M381&lt;=0,"CHYBA",""),"CHYBA"))</f>
        <v/>
      </c>
      <c r="Q381" s="14">
        <f>IF(OR(V381=0,B381="",K381=""),"",IFERROR(IF(X381=0,IF(AND(COUNTIFS('Vozidlá'!$A$6:$A$6,B381&amp;"",'Vozidlá'!$L$6:$L$6,"&lt;&gt;")=1,ROUND(K381,1)=ROUND(INDEX('Vozidlá'!$L$6:$L$6,MATCH(B381,'Vozidlá'!$A$6:$A$6,0)),1)),"","CHYBA"),IF(AND(INDEX($L$1:$L$1505,X381)&lt;&gt;"",ROUND(K381,1)=ROUND(INDEX($L$1:$L$1505,X381),1)),"","CHYBA")),"CHYBA"))</f>
        <v/>
      </c>
      <c r="R381" s="14">
        <f>IF(V381=0,"",IF(OR(NOT(ISNUMBER(A381)),B381="",C381="",NOT(ISNUMBER(D381)),NOT(ISNUMBER(E381)),NOT(ISNUMBER(F381)),NOT(ISNUMBER(G381)),I381="",J381="",NOT(ISNUMBER(K381)),NOT(ISNUMBER(L381)),AND(N381&lt;&gt;"Podnikateľská",N381&lt;&gt;"Súkromná"),AND(N381="Podnikateľská",H381=""),COUNTIFS('Vodiči'!$C$6:$C$8,C381&amp;"")&lt;&gt;1,COUNTIFS('Vozidlá'!$A$6:$A$6,B381&amp;"",'Vozidlá'!$B$6:$B$6,"&lt;&gt;")&lt;&gt;1,COUNTIFS('Vozidlá'!$A$6:$A$6,B381&amp;"",'Vozidlá'!$C$6:$C$6,"&lt;&gt;")&lt;&gt;1,COUNTIFS('Vozidlá'!$A$6:$A$6,B381&amp;"",'Vozidlá'!$D$6:$D$6,"&lt;&gt;")&lt;&gt;1,COUNTIFS('Vozidlá'!$A$6:$A$6,B381&amp;"",'Vozidlá'!$E$6:$E$6,"&lt;&gt;")&lt;&gt;1,COUNTIFS('Vozidlá'!$A$6:$A$6,B381&amp;"",'Vozidlá'!$K$6:$K$6,"&lt;&gt;")&lt;&gt;1,COUNTIFS('Vozidlá'!$A$6:$A$6,B381&amp;"",'Vozidlá'!$L$6:$L$6,"&lt;&gt;")&lt;&gt;1),"CHYBA",""))</f>
        <v/>
      </c>
      <c r="S381" s="14">
        <f>IF(V381=0,"",IF(N381="Podnikateľská",IF(H381="","",IF(OR(LEN(TRIM(SUBSTITUTE(SUBSTITUTE(H381,".",""),",","")))&lt;12,ISNUMBER(MATCH(TRIM(SUBSTITUTE(SUBSTITUTE(H381,".",""),",","")),'Zoznamy'!$G$2:$G$41,0))),"PREVERIŤ","")),IF(AND(N381="Súkromná",IFERROR(INDEX('Vozidlá'!$O$6:$O$6,MATCH(B381,'Vozidlá'!$A$6:$A$6,0))="áno",FALSE)),"PREVERIŤ","")))</f>
        <v/>
      </c>
      <c r="T381" s="14">
        <f>IF(OR(D381="",E381="",F381="",G381=""),"",IFERROR(IF(OR(F381+G381&lt;D381+E381,D381&lt;DATE(2027,1,1),D381&gt;=DATE(2028,1,1)),"CHYBA",""),"CHYBA"))</f>
        <v/>
      </c>
      <c r="U381" s="14">
        <f>IF(OR(V381=0,A381=""),"",IF(COUNTIFS($A$6:$A$1505,A381&amp;"",$B$6:$B$1505,B381&amp;"")&gt;1,"CHYBA",IF(X381="","",IF(X381=0,"",IFERROR(IF(INDEX($A$1:$A$1505,X381)="","",IF(A381=INDEX($A$1:$A$1505,X381)+1,"","PREVERIŤ")),"PREVERIŤ")))))</f>
        <v/>
      </c>
      <c r="V381" s="14">
        <f>IF(OR(A381&lt;&gt;"",B381&lt;&gt;"",C381&lt;&gt;"",D381&lt;&gt;"",E381&lt;&gt;"",F381&lt;&gt;"",G381&lt;&gt;"",H381&lt;&gt;"",I381&lt;&gt;"",J381&lt;&gt;"",K381&lt;&gt;"",L381&lt;&gt;"",N381&lt;&gt;"",O381&lt;&gt;""),1,0)</f>
        <v/>
      </c>
      <c r="W381" s="14">
        <f>IF(OR(V381=0,B381=""),"",COUNTIFS($B$6:B381,B381&amp;""))</f>
        <v/>
      </c>
      <c r="X381" s="14">
        <f>IF(OR(V381=0,B381=""),"",IF(W381=1,0,SUMIFS($Y$5:Y380,$B$5:B380,B381&amp;"",$W$5:W380,W381-1)))</f>
        <v/>
      </c>
      <c r="Y381" s="14">
        <f>IF(V381=0,"",ROW($A381))</f>
        <v/>
      </c>
    </row>
    <row r="382">
      <c r="A382" s="10" t="n"/>
      <c r="B382" s="10" t="n"/>
      <c r="C382" s="10" t="n"/>
      <c r="D382" s="12" t="n"/>
      <c r="E382" s="18" t="n"/>
      <c r="F382" s="12" t="n"/>
      <c r="G382" s="18" t="n"/>
      <c r="H382" s="10" t="n"/>
      <c r="I382" s="10" t="n"/>
      <c r="J382" s="10" t="n"/>
      <c r="K382" s="13" t="n"/>
      <c r="L382" s="13" t="n"/>
      <c r="M382" s="19">
        <f>IF(OR(K382="",L382=""),"",IF(AND(ISNUMBER(K382),ISNUMBER(L382)),L382-K382,"CHYBA"))</f>
        <v/>
      </c>
      <c r="N382" s="10" t="n"/>
      <c r="O382" s="10" t="n"/>
      <c r="P382" s="14">
        <f>IF(M382="","",IF(ISNUMBER(M382),IF(M382&lt;=0,"CHYBA",""),"CHYBA"))</f>
        <v/>
      </c>
      <c r="Q382" s="14">
        <f>IF(OR(V382=0,B382="",K382=""),"",IFERROR(IF(X382=0,IF(AND(COUNTIFS('Vozidlá'!$A$6:$A$6,B382&amp;"",'Vozidlá'!$L$6:$L$6,"&lt;&gt;")=1,ROUND(K382,1)=ROUND(INDEX('Vozidlá'!$L$6:$L$6,MATCH(B382,'Vozidlá'!$A$6:$A$6,0)),1)),"","CHYBA"),IF(AND(INDEX($L$1:$L$1505,X382)&lt;&gt;"",ROUND(K382,1)=ROUND(INDEX($L$1:$L$1505,X382),1)),"","CHYBA")),"CHYBA"))</f>
        <v/>
      </c>
      <c r="R382" s="14">
        <f>IF(V382=0,"",IF(OR(NOT(ISNUMBER(A382)),B382="",C382="",NOT(ISNUMBER(D382)),NOT(ISNUMBER(E382)),NOT(ISNUMBER(F382)),NOT(ISNUMBER(G382)),I382="",J382="",NOT(ISNUMBER(K382)),NOT(ISNUMBER(L382)),AND(N382&lt;&gt;"Podnikateľská",N382&lt;&gt;"Súkromná"),AND(N382="Podnikateľská",H382=""),COUNTIFS('Vodiči'!$C$6:$C$8,C382&amp;"")&lt;&gt;1,COUNTIFS('Vozidlá'!$A$6:$A$6,B382&amp;"",'Vozidlá'!$B$6:$B$6,"&lt;&gt;")&lt;&gt;1,COUNTIFS('Vozidlá'!$A$6:$A$6,B382&amp;"",'Vozidlá'!$C$6:$C$6,"&lt;&gt;")&lt;&gt;1,COUNTIFS('Vozidlá'!$A$6:$A$6,B382&amp;"",'Vozidlá'!$D$6:$D$6,"&lt;&gt;")&lt;&gt;1,COUNTIFS('Vozidlá'!$A$6:$A$6,B382&amp;"",'Vozidlá'!$E$6:$E$6,"&lt;&gt;")&lt;&gt;1,COUNTIFS('Vozidlá'!$A$6:$A$6,B382&amp;"",'Vozidlá'!$K$6:$K$6,"&lt;&gt;")&lt;&gt;1,COUNTIFS('Vozidlá'!$A$6:$A$6,B382&amp;"",'Vozidlá'!$L$6:$L$6,"&lt;&gt;")&lt;&gt;1),"CHYBA",""))</f>
        <v/>
      </c>
      <c r="S382" s="14">
        <f>IF(V382=0,"",IF(N382="Podnikateľská",IF(H382="","",IF(OR(LEN(TRIM(SUBSTITUTE(SUBSTITUTE(H382,".",""),",","")))&lt;12,ISNUMBER(MATCH(TRIM(SUBSTITUTE(SUBSTITUTE(H382,".",""),",","")),'Zoznamy'!$G$2:$G$41,0))),"PREVERIŤ","")),IF(AND(N382="Súkromná",IFERROR(INDEX('Vozidlá'!$O$6:$O$6,MATCH(B382,'Vozidlá'!$A$6:$A$6,0))="áno",FALSE)),"PREVERIŤ","")))</f>
        <v/>
      </c>
      <c r="T382" s="14">
        <f>IF(OR(D382="",E382="",F382="",G382=""),"",IFERROR(IF(OR(F382+G382&lt;D382+E382,D382&lt;DATE(2027,1,1),D382&gt;=DATE(2028,1,1)),"CHYBA",""),"CHYBA"))</f>
        <v/>
      </c>
      <c r="U382" s="14">
        <f>IF(OR(V382=0,A382=""),"",IF(COUNTIFS($A$6:$A$1505,A382&amp;"",$B$6:$B$1505,B382&amp;"")&gt;1,"CHYBA",IF(X382="","",IF(X382=0,"",IFERROR(IF(INDEX($A$1:$A$1505,X382)="","",IF(A382=INDEX($A$1:$A$1505,X382)+1,"","PREVERIŤ")),"PREVERIŤ")))))</f>
        <v/>
      </c>
      <c r="V382" s="14">
        <f>IF(OR(A382&lt;&gt;"",B382&lt;&gt;"",C382&lt;&gt;"",D382&lt;&gt;"",E382&lt;&gt;"",F382&lt;&gt;"",G382&lt;&gt;"",H382&lt;&gt;"",I382&lt;&gt;"",J382&lt;&gt;"",K382&lt;&gt;"",L382&lt;&gt;"",N382&lt;&gt;"",O382&lt;&gt;""),1,0)</f>
        <v/>
      </c>
      <c r="W382" s="14">
        <f>IF(OR(V382=0,B382=""),"",COUNTIFS($B$6:B382,B382&amp;""))</f>
        <v/>
      </c>
      <c r="X382" s="14">
        <f>IF(OR(V382=0,B382=""),"",IF(W382=1,0,SUMIFS($Y$5:Y381,$B$5:B381,B382&amp;"",$W$5:W381,W382-1)))</f>
        <v/>
      </c>
      <c r="Y382" s="14">
        <f>IF(V382=0,"",ROW($A382))</f>
        <v/>
      </c>
    </row>
    <row r="383">
      <c r="A383" s="10" t="n"/>
      <c r="B383" s="10" t="n"/>
      <c r="C383" s="10" t="n"/>
      <c r="D383" s="12" t="n"/>
      <c r="E383" s="18" t="n"/>
      <c r="F383" s="12" t="n"/>
      <c r="G383" s="18" t="n"/>
      <c r="H383" s="10" t="n"/>
      <c r="I383" s="10" t="n"/>
      <c r="J383" s="10" t="n"/>
      <c r="K383" s="13" t="n"/>
      <c r="L383" s="13" t="n"/>
      <c r="M383" s="19">
        <f>IF(OR(K383="",L383=""),"",IF(AND(ISNUMBER(K383),ISNUMBER(L383)),L383-K383,"CHYBA"))</f>
        <v/>
      </c>
      <c r="N383" s="10" t="n"/>
      <c r="O383" s="10" t="n"/>
      <c r="P383" s="14">
        <f>IF(M383="","",IF(ISNUMBER(M383),IF(M383&lt;=0,"CHYBA",""),"CHYBA"))</f>
        <v/>
      </c>
      <c r="Q383" s="14">
        <f>IF(OR(V383=0,B383="",K383=""),"",IFERROR(IF(X383=0,IF(AND(COUNTIFS('Vozidlá'!$A$6:$A$6,B383&amp;"",'Vozidlá'!$L$6:$L$6,"&lt;&gt;")=1,ROUND(K383,1)=ROUND(INDEX('Vozidlá'!$L$6:$L$6,MATCH(B383,'Vozidlá'!$A$6:$A$6,0)),1)),"","CHYBA"),IF(AND(INDEX($L$1:$L$1505,X383)&lt;&gt;"",ROUND(K383,1)=ROUND(INDEX($L$1:$L$1505,X383),1)),"","CHYBA")),"CHYBA"))</f>
        <v/>
      </c>
      <c r="R383" s="14">
        <f>IF(V383=0,"",IF(OR(NOT(ISNUMBER(A383)),B383="",C383="",NOT(ISNUMBER(D383)),NOT(ISNUMBER(E383)),NOT(ISNUMBER(F383)),NOT(ISNUMBER(G383)),I383="",J383="",NOT(ISNUMBER(K383)),NOT(ISNUMBER(L383)),AND(N383&lt;&gt;"Podnikateľská",N383&lt;&gt;"Súkromná"),AND(N383="Podnikateľská",H383=""),COUNTIFS('Vodiči'!$C$6:$C$8,C383&amp;"")&lt;&gt;1,COUNTIFS('Vozidlá'!$A$6:$A$6,B383&amp;"",'Vozidlá'!$B$6:$B$6,"&lt;&gt;")&lt;&gt;1,COUNTIFS('Vozidlá'!$A$6:$A$6,B383&amp;"",'Vozidlá'!$C$6:$C$6,"&lt;&gt;")&lt;&gt;1,COUNTIFS('Vozidlá'!$A$6:$A$6,B383&amp;"",'Vozidlá'!$D$6:$D$6,"&lt;&gt;")&lt;&gt;1,COUNTIFS('Vozidlá'!$A$6:$A$6,B383&amp;"",'Vozidlá'!$E$6:$E$6,"&lt;&gt;")&lt;&gt;1,COUNTIFS('Vozidlá'!$A$6:$A$6,B383&amp;"",'Vozidlá'!$K$6:$K$6,"&lt;&gt;")&lt;&gt;1,COUNTIFS('Vozidlá'!$A$6:$A$6,B383&amp;"",'Vozidlá'!$L$6:$L$6,"&lt;&gt;")&lt;&gt;1),"CHYBA",""))</f>
        <v/>
      </c>
      <c r="S383" s="14">
        <f>IF(V383=0,"",IF(N383="Podnikateľská",IF(H383="","",IF(OR(LEN(TRIM(SUBSTITUTE(SUBSTITUTE(H383,".",""),",","")))&lt;12,ISNUMBER(MATCH(TRIM(SUBSTITUTE(SUBSTITUTE(H383,".",""),",","")),'Zoznamy'!$G$2:$G$41,0))),"PREVERIŤ","")),IF(AND(N383="Súkromná",IFERROR(INDEX('Vozidlá'!$O$6:$O$6,MATCH(B383,'Vozidlá'!$A$6:$A$6,0))="áno",FALSE)),"PREVERIŤ","")))</f>
        <v/>
      </c>
      <c r="T383" s="14">
        <f>IF(OR(D383="",E383="",F383="",G383=""),"",IFERROR(IF(OR(F383+G383&lt;D383+E383,D383&lt;DATE(2027,1,1),D383&gt;=DATE(2028,1,1)),"CHYBA",""),"CHYBA"))</f>
        <v/>
      </c>
      <c r="U383" s="14">
        <f>IF(OR(V383=0,A383=""),"",IF(COUNTIFS($A$6:$A$1505,A383&amp;"",$B$6:$B$1505,B383&amp;"")&gt;1,"CHYBA",IF(X383="","",IF(X383=0,"",IFERROR(IF(INDEX($A$1:$A$1505,X383)="","",IF(A383=INDEX($A$1:$A$1505,X383)+1,"","PREVERIŤ")),"PREVERIŤ")))))</f>
        <v/>
      </c>
      <c r="V383" s="14">
        <f>IF(OR(A383&lt;&gt;"",B383&lt;&gt;"",C383&lt;&gt;"",D383&lt;&gt;"",E383&lt;&gt;"",F383&lt;&gt;"",G383&lt;&gt;"",H383&lt;&gt;"",I383&lt;&gt;"",J383&lt;&gt;"",K383&lt;&gt;"",L383&lt;&gt;"",N383&lt;&gt;"",O383&lt;&gt;""),1,0)</f>
        <v/>
      </c>
      <c r="W383" s="14">
        <f>IF(OR(V383=0,B383=""),"",COUNTIFS($B$6:B383,B383&amp;""))</f>
        <v/>
      </c>
      <c r="X383" s="14">
        <f>IF(OR(V383=0,B383=""),"",IF(W383=1,0,SUMIFS($Y$5:Y382,$B$5:B382,B383&amp;"",$W$5:W382,W383-1)))</f>
        <v/>
      </c>
      <c r="Y383" s="14">
        <f>IF(V383=0,"",ROW($A383))</f>
        <v/>
      </c>
    </row>
    <row r="384">
      <c r="A384" s="10" t="n"/>
      <c r="B384" s="10" t="n"/>
      <c r="C384" s="10" t="n"/>
      <c r="D384" s="12" t="n"/>
      <c r="E384" s="18" t="n"/>
      <c r="F384" s="12" t="n"/>
      <c r="G384" s="18" t="n"/>
      <c r="H384" s="10" t="n"/>
      <c r="I384" s="10" t="n"/>
      <c r="J384" s="10" t="n"/>
      <c r="K384" s="13" t="n"/>
      <c r="L384" s="13" t="n"/>
      <c r="M384" s="19">
        <f>IF(OR(K384="",L384=""),"",IF(AND(ISNUMBER(K384),ISNUMBER(L384)),L384-K384,"CHYBA"))</f>
        <v/>
      </c>
      <c r="N384" s="10" t="n"/>
      <c r="O384" s="10" t="n"/>
      <c r="P384" s="14">
        <f>IF(M384="","",IF(ISNUMBER(M384),IF(M384&lt;=0,"CHYBA",""),"CHYBA"))</f>
        <v/>
      </c>
      <c r="Q384" s="14">
        <f>IF(OR(V384=0,B384="",K384=""),"",IFERROR(IF(X384=0,IF(AND(COUNTIFS('Vozidlá'!$A$6:$A$6,B384&amp;"",'Vozidlá'!$L$6:$L$6,"&lt;&gt;")=1,ROUND(K384,1)=ROUND(INDEX('Vozidlá'!$L$6:$L$6,MATCH(B384,'Vozidlá'!$A$6:$A$6,0)),1)),"","CHYBA"),IF(AND(INDEX($L$1:$L$1505,X384)&lt;&gt;"",ROUND(K384,1)=ROUND(INDEX($L$1:$L$1505,X384),1)),"","CHYBA")),"CHYBA"))</f>
        <v/>
      </c>
      <c r="R384" s="14">
        <f>IF(V384=0,"",IF(OR(NOT(ISNUMBER(A384)),B384="",C384="",NOT(ISNUMBER(D384)),NOT(ISNUMBER(E384)),NOT(ISNUMBER(F384)),NOT(ISNUMBER(G384)),I384="",J384="",NOT(ISNUMBER(K384)),NOT(ISNUMBER(L384)),AND(N384&lt;&gt;"Podnikateľská",N384&lt;&gt;"Súkromná"),AND(N384="Podnikateľská",H384=""),COUNTIFS('Vodiči'!$C$6:$C$8,C384&amp;"")&lt;&gt;1,COUNTIFS('Vozidlá'!$A$6:$A$6,B384&amp;"",'Vozidlá'!$B$6:$B$6,"&lt;&gt;")&lt;&gt;1,COUNTIFS('Vozidlá'!$A$6:$A$6,B384&amp;"",'Vozidlá'!$C$6:$C$6,"&lt;&gt;")&lt;&gt;1,COUNTIFS('Vozidlá'!$A$6:$A$6,B384&amp;"",'Vozidlá'!$D$6:$D$6,"&lt;&gt;")&lt;&gt;1,COUNTIFS('Vozidlá'!$A$6:$A$6,B384&amp;"",'Vozidlá'!$E$6:$E$6,"&lt;&gt;")&lt;&gt;1,COUNTIFS('Vozidlá'!$A$6:$A$6,B384&amp;"",'Vozidlá'!$K$6:$K$6,"&lt;&gt;")&lt;&gt;1,COUNTIFS('Vozidlá'!$A$6:$A$6,B384&amp;"",'Vozidlá'!$L$6:$L$6,"&lt;&gt;")&lt;&gt;1),"CHYBA",""))</f>
        <v/>
      </c>
      <c r="S384" s="14">
        <f>IF(V384=0,"",IF(N384="Podnikateľská",IF(H384="","",IF(OR(LEN(TRIM(SUBSTITUTE(SUBSTITUTE(H384,".",""),",","")))&lt;12,ISNUMBER(MATCH(TRIM(SUBSTITUTE(SUBSTITUTE(H384,".",""),",","")),'Zoznamy'!$G$2:$G$41,0))),"PREVERIŤ","")),IF(AND(N384="Súkromná",IFERROR(INDEX('Vozidlá'!$O$6:$O$6,MATCH(B384,'Vozidlá'!$A$6:$A$6,0))="áno",FALSE)),"PREVERIŤ","")))</f>
        <v/>
      </c>
      <c r="T384" s="14">
        <f>IF(OR(D384="",E384="",F384="",G384=""),"",IFERROR(IF(OR(F384+G384&lt;D384+E384,D384&lt;DATE(2027,1,1),D384&gt;=DATE(2028,1,1)),"CHYBA",""),"CHYBA"))</f>
        <v/>
      </c>
      <c r="U384" s="14">
        <f>IF(OR(V384=0,A384=""),"",IF(COUNTIFS($A$6:$A$1505,A384&amp;"",$B$6:$B$1505,B384&amp;"")&gt;1,"CHYBA",IF(X384="","",IF(X384=0,"",IFERROR(IF(INDEX($A$1:$A$1505,X384)="","",IF(A384=INDEX($A$1:$A$1505,X384)+1,"","PREVERIŤ")),"PREVERIŤ")))))</f>
        <v/>
      </c>
      <c r="V384" s="14">
        <f>IF(OR(A384&lt;&gt;"",B384&lt;&gt;"",C384&lt;&gt;"",D384&lt;&gt;"",E384&lt;&gt;"",F384&lt;&gt;"",G384&lt;&gt;"",H384&lt;&gt;"",I384&lt;&gt;"",J384&lt;&gt;"",K384&lt;&gt;"",L384&lt;&gt;"",N384&lt;&gt;"",O384&lt;&gt;""),1,0)</f>
        <v/>
      </c>
      <c r="W384" s="14">
        <f>IF(OR(V384=0,B384=""),"",COUNTIFS($B$6:B384,B384&amp;""))</f>
        <v/>
      </c>
      <c r="X384" s="14">
        <f>IF(OR(V384=0,B384=""),"",IF(W384=1,0,SUMIFS($Y$5:Y383,$B$5:B383,B384&amp;"",$W$5:W383,W384-1)))</f>
        <v/>
      </c>
      <c r="Y384" s="14">
        <f>IF(V384=0,"",ROW($A384))</f>
        <v/>
      </c>
    </row>
    <row r="385">
      <c r="A385" s="10" t="n"/>
      <c r="B385" s="10" t="n"/>
      <c r="C385" s="10" t="n"/>
      <c r="D385" s="12" t="n"/>
      <c r="E385" s="18" t="n"/>
      <c r="F385" s="12" t="n"/>
      <c r="G385" s="18" t="n"/>
      <c r="H385" s="10" t="n"/>
      <c r="I385" s="10" t="n"/>
      <c r="J385" s="10" t="n"/>
      <c r="K385" s="13" t="n"/>
      <c r="L385" s="13" t="n"/>
      <c r="M385" s="19">
        <f>IF(OR(K385="",L385=""),"",IF(AND(ISNUMBER(K385),ISNUMBER(L385)),L385-K385,"CHYBA"))</f>
        <v/>
      </c>
      <c r="N385" s="10" t="n"/>
      <c r="O385" s="10" t="n"/>
      <c r="P385" s="14">
        <f>IF(M385="","",IF(ISNUMBER(M385),IF(M385&lt;=0,"CHYBA",""),"CHYBA"))</f>
        <v/>
      </c>
      <c r="Q385" s="14">
        <f>IF(OR(V385=0,B385="",K385=""),"",IFERROR(IF(X385=0,IF(AND(COUNTIFS('Vozidlá'!$A$6:$A$6,B385&amp;"",'Vozidlá'!$L$6:$L$6,"&lt;&gt;")=1,ROUND(K385,1)=ROUND(INDEX('Vozidlá'!$L$6:$L$6,MATCH(B385,'Vozidlá'!$A$6:$A$6,0)),1)),"","CHYBA"),IF(AND(INDEX($L$1:$L$1505,X385)&lt;&gt;"",ROUND(K385,1)=ROUND(INDEX($L$1:$L$1505,X385),1)),"","CHYBA")),"CHYBA"))</f>
        <v/>
      </c>
      <c r="R385" s="14">
        <f>IF(V385=0,"",IF(OR(NOT(ISNUMBER(A385)),B385="",C385="",NOT(ISNUMBER(D385)),NOT(ISNUMBER(E385)),NOT(ISNUMBER(F385)),NOT(ISNUMBER(G385)),I385="",J385="",NOT(ISNUMBER(K385)),NOT(ISNUMBER(L385)),AND(N385&lt;&gt;"Podnikateľská",N385&lt;&gt;"Súkromná"),AND(N385="Podnikateľská",H385=""),COUNTIFS('Vodiči'!$C$6:$C$8,C385&amp;"")&lt;&gt;1,COUNTIFS('Vozidlá'!$A$6:$A$6,B385&amp;"",'Vozidlá'!$B$6:$B$6,"&lt;&gt;")&lt;&gt;1,COUNTIFS('Vozidlá'!$A$6:$A$6,B385&amp;"",'Vozidlá'!$C$6:$C$6,"&lt;&gt;")&lt;&gt;1,COUNTIFS('Vozidlá'!$A$6:$A$6,B385&amp;"",'Vozidlá'!$D$6:$D$6,"&lt;&gt;")&lt;&gt;1,COUNTIFS('Vozidlá'!$A$6:$A$6,B385&amp;"",'Vozidlá'!$E$6:$E$6,"&lt;&gt;")&lt;&gt;1,COUNTIFS('Vozidlá'!$A$6:$A$6,B385&amp;"",'Vozidlá'!$K$6:$K$6,"&lt;&gt;")&lt;&gt;1,COUNTIFS('Vozidlá'!$A$6:$A$6,B385&amp;"",'Vozidlá'!$L$6:$L$6,"&lt;&gt;")&lt;&gt;1),"CHYBA",""))</f>
        <v/>
      </c>
      <c r="S385" s="14">
        <f>IF(V385=0,"",IF(N385="Podnikateľská",IF(H385="","",IF(OR(LEN(TRIM(SUBSTITUTE(SUBSTITUTE(H385,".",""),",","")))&lt;12,ISNUMBER(MATCH(TRIM(SUBSTITUTE(SUBSTITUTE(H385,".",""),",","")),'Zoznamy'!$G$2:$G$41,0))),"PREVERIŤ","")),IF(AND(N385="Súkromná",IFERROR(INDEX('Vozidlá'!$O$6:$O$6,MATCH(B385,'Vozidlá'!$A$6:$A$6,0))="áno",FALSE)),"PREVERIŤ","")))</f>
        <v/>
      </c>
      <c r="T385" s="14">
        <f>IF(OR(D385="",E385="",F385="",G385=""),"",IFERROR(IF(OR(F385+G385&lt;D385+E385,D385&lt;DATE(2027,1,1),D385&gt;=DATE(2028,1,1)),"CHYBA",""),"CHYBA"))</f>
        <v/>
      </c>
      <c r="U385" s="14">
        <f>IF(OR(V385=0,A385=""),"",IF(COUNTIFS($A$6:$A$1505,A385&amp;"",$B$6:$B$1505,B385&amp;"")&gt;1,"CHYBA",IF(X385="","",IF(X385=0,"",IFERROR(IF(INDEX($A$1:$A$1505,X385)="","",IF(A385=INDEX($A$1:$A$1505,X385)+1,"","PREVERIŤ")),"PREVERIŤ")))))</f>
        <v/>
      </c>
      <c r="V385" s="14">
        <f>IF(OR(A385&lt;&gt;"",B385&lt;&gt;"",C385&lt;&gt;"",D385&lt;&gt;"",E385&lt;&gt;"",F385&lt;&gt;"",G385&lt;&gt;"",H385&lt;&gt;"",I385&lt;&gt;"",J385&lt;&gt;"",K385&lt;&gt;"",L385&lt;&gt;"",N385&lt;&gt;"",O385&lt;&gt;""),1,0)</f>
        <v/>
      </c>
      <c r="W385" s="14">
        <f>IF(OR(V385=0,B385=""),"",COUNTIFS($B$6:B385,B385&amp;""))</f>
        <v/>
      </c>
      <c r="X385" s="14">
        <f>IF(OR(V385=0,B385=""),"",IF(W385=1,0,SUMIFS($Y$5:Y384,$B$5:B384,B385&amp;"",$W$5:W384,W385-1)))</f>
        <v/>
      </c>
      <c r="Y385" s="14">
        <f>IF(V385=0,"",ROW($A385))</f>
        <v/>
      </c>
    </row>
    <row r="386">
      <c r="A386" s="10" t="n"/>
      <c r="B386" s="10" t="n"/>
      <c r="C386" s="10" t="n"/>
      <c r="D386" s="12" t="n"/>
      <c r="E386" s="18" t="n"/>
      <c r="F386" s="12" t="n"/>
      <c r="G386" s="18" t="n"/>
      <c r="H386" s="10" t="n"/>
      <c r="I386" s="10" t="n"/>
      <c r="J386" s="10" t="n"/>
      <c r="K386" s="13" t="n"/>
      <c r="L386" s="13" t="n"/>
      <c r="M386" s="19">
        <f>IF(OR(K386="",L386=""),"",IF(AND(ISNUMBER(K386),ISNUMBER(L386)),L386-K386,"CHYBA"))</f>
        <v/>
      </c>
      <c r="N386" s="10" t="n"/>
      <c r="O386" s="10" t="n"/>
      <c r="P386" s="14">
        <f>IF(M386="","",IF(ISNUMBER(M386),IF(M386&lt;=0,"CHYBA",""),"CHYBA"))</f>
        <v/>
      </c>
      <c r="Q386" s="14">
        <f>IF(OR(V386=0,B386="",K386=""),"",IFERROR(IF(X386=0,IF(AND(COUNTIFS('Vozidlá'!$A$6:$A$6,B386&amp;"",'Vozidlá'!$L$6:$L$6,"&lt;&gt;")=1,ROUND(K386,1)=ROUND(INDEX('Vozidlá'!$L$6:$L$6,MATCH(B386,'Vozidlá'!$A$6:$A$6,0)),1)),"","CHYBA"),IF(AND(INDEX($L$1:$L$1505,X386)&lt;&gt;"",ROUND(K386,1)=ROUND(INDEX($L$1:$L$1505,X386),1)),"","CHYBA")),"CHYBA"))</f>
        <v/>
      </c>
      <c r="R386" s="14">
        <f>IF(V386=0,"",IF(OR(NOT(ISNUMBER(A386)),B386="",C386="",NOT(ISNUMBER(D386)),NOT(ISNUMBER(E386)),NOT(ISNUMBER(F386)),NOT(ISNUMBER(G386)),I386="",J386="",NOT(ISNUMBER(K386)),NOT(ISNUMBER(L386)),AND(N386&lt;&gt;"Podnikateľská",N386&lt;&gt;"Súkromná"),AND(N386="Podnikateľská",H386=""),COUNTIFS('Vodiči'!$C$6:$C$8,C386&amp;"")&lt;&gt;1,COUNTIFS('Vozidlá'!$A$6:$A$6,B386&amp;"",'Vozidlá'!$B$6:$B$6,"&lt;&gt;")&lt;&gt;1,COUNTIFS('Vozidlá'!$A$6:$A$6,B386&amp;"",'Vozidlá'!$C$6:$C$6,"&lt;&gt;")&lt;&gt;1,COUNTIFS('Vozidlá'!$A$6:$A$6,B386&amp;"",'Vozidlá'!$D$6:$D$6,"&lt;&gt;")&lt;&gt;1,COUNTIFS('Vozidlá'!$A$6:$A$6,B386&amp;"",'Vozidlá'!$E$6:$E$6,"&lt;&gt;")&lt;&gt;1,COUNTIFS('Vozidlá'!$A$6:$A$6,B386&amp;"",'Vozidlá'!$K$6:$K$6,"&lt;&gt;")&lt;&gt;1,COUNTIFS('Vozidlá'!$A$6:$A$6,B386&amp;"",'Vozidlá'!$L$6:$L$6,"&lt;&gt;")&lt;&gt;1),"CHYBA",""))</f>
        <v/>
      </c>
      <c r="S386" s="14">
        <f>IF(V386=0,"",IF(N386="Podnikateľská",IF(H386="","",IF(OR(LEN(TRIM(SUBSTITUTE(SUBSTITUTE(H386,".",""),",","")))&lt;12,ISNUMBER(MATCH(TRIM(SUBSTITUTE(SUBSTITUTE(H386,".",""),",","")),'Zoznamy'!$G$2:$G$41,0))),"PREVERIŤ","")),IF(AND(N386="Súkromná",IFERROR(INDEX('Vozidlá'!$O$6:$O$6,MATCH(B386,'Vozidlá'!$A$6:$A$6,0))="áno",FALSE)),"PREVERIŤ","")))</f>
        <v/>
      </c>
      <c r="T386" s="14">
        <f>IF(OR(D386="",E386="",F386="",G386=""),"",IFERROR(IF(OR(F386+G386&lt;D386+E386,D386&lt;DATE(2027,1,1),D386&gt;=DATE(2028,1,1)),"CHYBA",""),"CHYBA"))</f>
        <v/>
      </c>
      <c r="U386" s="14">
        <f>IF(OR(V386=0,A386=""),"",IF(COUNTIFS($A$6:$A$1505,A386&amp;"",$B$6:$B$1505,B386&amp;"")&gt;1,"CHYBA",IF(X386="","",IF(X386=0,"",IFERROR(IF(INDEX($A$1:$A$1505,X386)="","",IF(A386=INDEX($A$1:$A$1505,X386)+1,"","PREVERIŤ")),"PREVERIŤ")))))</f>
        <v/>
      </c>
      <c r="V386" s="14">
        <f>IF(OR(A386&lt;&gt;"",B386&lt;&gt;"",C386&lt;&gt;"",D386&lt;&gt;"",E386&lt;&gt;"",F386&lt;&gt;"",G386&lt;&gt;"",H386&lt;&gt;"",I386&lt;&gt;"",J386&lt;&gt;"",K386&lt;&gt;"",L386&lt;&gt;"",N386&lt;&gt;"",O386&lt;&gt;""),1,0)</f>
        <v/>
      </c>
      <c r="W386" s="14">
        <f>IF(OR(V386=0,B386=""),"",COUNTIFS($B$6:B386,B386&amp;""))</f>
        <v/>
      </c>
      <c r="X386" s="14">
        <f>IF(OR(V386=0,B386=""),"",IF(W386=1,0,SUMIFS($Y$5:Y385,$B$5:B385,B386&amp;"",$W$5:W385,W386-1)))</f>
        <v/>
      </c>
      <c r="Y386" s="14">
        <f>IF(V386=0,"",ROW($A386))</f>
        <v/>
      </c>
    </row>
    <row r="387">
      <c r="A387" s="10" t="n"/>
      <c r="B387" s="10" t="n"/>
      <c r="C387" s="10" t="n"/>
      <c r="D387" s="12" t="n"/>
      <c r="E387" s="18" t="n"/>
      <c r="F387" s="12" t="n"/>
      <c r="G387" s="18" t="n"/>
      <c r="H387" s="10" t="n"/>
      <c r="I387" s="10" t="n"/>
      <c r="J387" s="10" t="n"/>
      <c r="K387" s="13" t="n"/>
      <c r="L387" s="13" t="n"/>
      <c r="M387" s="19">
        <f>IF(OR(K387="",L387=""),"",IF(AND(ISNUMBER(K387),ISNUMBER(L387)),L387-K387,"CHYBA"))</f>
        <v/>
      </c>
      <c r="N387" s="10" t="n"/>
      <c r="O387" s="10" t="n"/>
      <c r="P387" s="14">
        <f>IF(M387="","",IF(ISNUMBER(M387),IF(M387&lt;=0,"CHYBA",""),"CHYBA"))</f>
        <v/>
      </c>
      <c r="Q387" s="14">
        <f>IF(OR(V387=0,B387="",K387=""),"",IFERROR(IF(X387=0,IF(AND(COUNTIFS('Vozidlá'!$A$6:$A$6,B387&amp;"",'Vozidlá'!$L$6:$L$6,"&lt;&gt;")=1,ROUND(K387,1)=ROUND(INDEX('Vozidlá'!$L$6:$L$6,MATCH(B387,'Vozidlá'!$A$6:$A$6,0)),1)),"","CHYBA"),IF(AND(INDEX($L$1:$L$1505,X387)&lt;&gt;"",ROUND(K387,1)=ROUND(INDEX($L$1:$L$1505,X387),1)),"","CHYBA")),"CHYBA"))</f>
        <v/>
      </c>
      <c r="R387" s="14">
        <f>IF(V387=0,"",IF(OR(NOT(ISNUMBER(A387)),B387="",C387="",NOT(ISNUMBER(D387)),NOT(ISNUMBER(E387)),NOT(ISNUMBER(F387)),NOT(ISNUMBER(G387)),I387="",J387="",NOT(ISNUMBER(K387)),NOT(ISNUMBER(L387)),AND(N387&lt;&gt;"Podnikateľská",N387&lt;&gt;"Súkromná"),AND(N387="Podnikateľská",H387=""),COUNTIFS('Vodiči'!$C$6:$C$8,C387&amp;"")&lt;&gt;1,COUNTIFS('Vozidlá'!$A$6:$A$6,B387&amp;"",'Vozidlá'!$B$6:$B$6,"&lt;&gt;")&lt;&gt;1,COUNTIFS('Vozidlá'!$A$6:$A$6,B387&amp;"",'Vozidlá'!$C$6:$C$6,"&lt;&gt;")&lt;&gt;1,COUNTIFS('Vozidlá'!$A$6:$A$6,B387&amp;"",'Vozidlá'!$D$6:$D$6,"&lt;&gt;")&lt;&gt;1,COUNTIFS('Vozidlá'!$A$6:$A$6,B387&amp;"",'Vozidlá'!$E$6:$E$6,"&lt;&gt;")&lt;&gt;1,COUNTIFS('Vozidlá'!$A$6:$A$6,B387&amp;"",'Vozidlá'!$K$6:$K$6,"&lt;&gt;")&lt;&gt;1,COUNTIFS('Vozidlá'!$A$6:$A$6,B387&amp;"",'Vozidlá'!$L$6:$L$6,"&lt;&gt;")&lt;&gt;1),"CHYBA",""))</f>
        <v/>
      </c>
      <c r="S387" s="14">
        <f>IF(V387=0,"",IF(N387="Podnikateľská",IF(H387="","",IF(OR(LEN(TRIM(SUBSTITUTE(SUBSTITUTE(H387,".",""),",","")))&lt;12,ISNUMBER(MATCH(TRIM(SUBSTITUTE(SUBSTITUTE(H387,".",""),",","")),'Zoznamy'!$G$2:$G$41,0))),"PREVERIŤ","")),IF(AND(N387="Súkromná",IFERROR(INDEX('Vozidlá'!$O$6:$O$6,MATCH(B387,'Vozidlá'!$A$6:$A$6,0))="áno",FALSE)),"PREVERIŤ","")))</f>
        <v/>
      </c>
      <c r="T387" s="14">
        <f>IF(OR(D387="",E387="",F387="",G387=""),"",IFERROR(IF(OR(F387+G387&lt;D387+E387,D387&lt;DATE(2027,1,1),D387&gt;=DATE(2028,1,1)),"CHYBA",""),"CHYBA"))</f>
        <v/>
      </c>
      <c r="U387" s="14">
        <f>IF(OR(V387=0,A387=""),"",IF(COUNTIFS($A$6:$A$1505,A387&amp;"",$B$6:$B$1505,B387&amp;"")&gt;1,"CHYBA",IF(X387="","",IF(X387=0,"",IFERROR(IF(INDEX($A$1:$A$1505,X387)="","",IF(A387=INDEX($A$1:$A$1505,X387)+1,"","PREVERIŤ")),"PREVERIŤ")))))</f>
        <v/>
      </c>
      <c r="V387" s="14">
        <f>IF(OR(A387&lt;&gt;"",B387&lt;&gt;"",C387&lt;&gt;"",D387&lt;&gt;"",E387&lt;&gt;"",F387&lt;&gt;"",G387&lt;&gt;"",H387&lt;&gt;"",I387&lt;&gt;"",J387&lt;&gt;"",K387&lt;&gt;"",L387&lt;&gt;"",N387&lt;&gt;"",O387&lt;&gt;""),1,0)</f>
        <v/>
      </c>
      <c r="W387" s="14">
        <f>IF(OR(V387=0,B387=""),"",COUNTIFS($B$6:B387,B387&amp;""))</f>
        <v/>
      </c>
      <c r="X387" s="14">
        <f>IF(OR(V387=0,B387=""),"",IF(W387=1,0,SUMIFS($Y$5:Y386,$B$5:B386,B387&amp;"",$W$5:W386,W387-1)))</f>
        <v/>
      </c>
      <c r="Y387" s="14">
        <f>IF(V387=0,"",ROW($A387))</f>
        <v/>
      </c>
    </row>
    <row r="388">
      <c r="A388" s="10" t="n"/>
      <c r="B388" s="10" t="n"/>
      <c r="C388" s="10" t="n"/>
      <c r="D388" s="12" t="n"/>
      <c r="E388" s="18" t="n"/>
      <c r="F388" s="12" t="n"/>
      <c r="G388" s="18" t="n"/>
      <c r="H388" s="10" t="n"/>
      <c r="I388" s="10" t="n"/>
      <c r="J388" s="10" t="n"/>
      <c r="K388" s="13" t="n"/>
      <c r="L388" s="13" t="n"/>
      <c r="M388" s="19">
        <f>IF(OR(K388="",L388=""),"",IF(AND(ISNUMBER(K388),ISNUMBER(L388)),L388-K388,"CHYBA"))</f>
        <v/>
      </c>
      <c r="N388" s="10" t="n"/>
      <c r="O388" s="10" t="n"/>
      <c r="P388" s="14">
        <f>IF(M388="","",IF(ISNUMBER(M388),IF(M388&lt;=0,"CHYBA",""),"CHYBA"))</f>
        <v/>
      </c>
      <c r="Q388" s="14">
        <f>IF(OR(V388=0,B388="",K388=""),"",IFERROR(IF(X388=0,IF(AND(COUNTIFS('Vozidlá'!$A$6:$A$6,B388&amp;"",'Vozidlá'!$L$6:$L$6,"&lt;&gt;")=1,ROUND(K388,1)=ROUND(INDEX('Vozidlá'!$L$6:$L$6,MATCH(B388,'Vozidlá'!$A$6:$A$6,0)),1)),"","CHYBA"),IF(AND(INDEX($L$1:$L$1505,X388)&lt;&gt;"",ROUND(K388,1)=ROUND(INDEX($L$1:$L$1505,X388),1)),"","CHYBA")),"CHYBA"))</f>
        <v/>
      </c>
      <c r="R388" s="14">
        <f>IF(V388=0,"",IF(OR(NOT(ISNUMBER(A388)),B388="",C388="",NOT(ISNUMBER(D388)),NOT(ISNUMBER(E388)),NOT(ISNUMBER(F388)),NOT(ISNUMBER(G388)),I388="",J388="",NOT(ISNUMBER(K388)),NOT(ISNUMBER(L388)),AND(N388&lt;&gt;"Podnikateľská",N388&lt;&gt;"Súkromná"),AND(N388="Podnikateľská",H388=""),COUNTIFS('Vodiči'!$C$6:$C$8,C388&amp;"")&lt;&gt;1,COUNTIFS('Vozidlá'!$A$6:$A$6,B388&amp;"",'Vozidlá'!$B$6:$B$6,"&lt;&gt;")&lt;&gt;1,COUNTIFS('Vozidlá'!$A$6:$A$6,B388&amp;"",'Vozidlá'!$C$6:$C$6,"&lt;&gt;")&lt;&gt;1,COUNTIFS('Vozidlá'!$A$6:$A$6,B388&amp;"",'Vozidlá'!$D$6:$D$6,"&lt;&gt;")&lt;&gt;1,COUNTIFS('Vozidlá'!$A$6:$A$6,B388&amp;"",'Vozidlá'!$E$6:$E$6,"&lt;&gt;")&lt;&gt;1,COUNTIFS('Vozidlá'!$A$6:$A$6,B388&amp;"",'Vozidlá'!$K$6:$K$6,"&lt;&gt;")&lt;&gt;1,COUNTIFS('Vozidlá'!$A$6:$A$6,B388&amp;"",'Vozidlá'!$L$6:$L$6,"&lt;&gt;")&lt;&gt;1),"CHYBA",""))</f>
        <v/>
      </c>
      <c r="S388" s="14">
        <f>IF(V388=0,"",IF(N388="Podnikateľská",IF(H388="","",IF(OR(LEN(TRIM(SUBSTITUTE(SUBSTITUTE(H388,".",""),",","")))&lt;12,ISNUMBER(MATCH(TRIM(SUBSTITUTE(SUBSTITUTE(H388,".",""),",","")),'Zoznamy'!$G$2:$G$41,0))),"PREVERIŤ","")),IF(AND(N388="Súkromná",IFERROR(INDEX('Vozidlá'!$O$6:$O$6,MATCH(B388,'Vozidlá'!$A$6:$A$6,0))="áno",FALSE)),"PREVERIŤ","")))</f>
        <v/>
      </c>
      <c r="T388" s="14">
        <f>IF(OR(D388="",E388="",F388="",G388=""),"",IFERROR(IF(OR(F388+G388&lt;D388+E388,D388&lt;DATE(2027,1,1),D388&gt;=DATE(2028,1,1)),"CHYBA",""),"CHYBA"))</f>
        <v/>
      </c>
      <c r="U388" s="14">
        <f>IF(OR(V388=0,A388=""),"",IF(COUNTIFS($A$6:$A$1505,A388&amp;"",$B$6:$B$1505,B388&amp;"")&gt;1,"CHYBA",IF(X388="","",IF(X388=0,"",IFERROR(IF(INDEX($A$1:$A$1505,X388)="","",IF(A388=INDEX($A$1:$A$1505,X388)+1,"","PREVERIŤ")),"PREVERIŤ")))))</f>
        <v/>
      </c>
      <c r="V388" s="14">
        <f>IF(OR(A388&lt;&gt;"",B388&lt;&gt;"",C388&lt;&gt;"",D388&lt;&gt;"",E388&lt;&gt;"",F388&lt;&gt;"",G388&lt;&gt;"",H388&lt;&gt;"",I388&lt;&gt;"",J388&lt;&gt;"",K388&lt;&gt;"",L388&lt;&gt;"",N388&lt;&gt;"",O388&lt;&gt;""),1,0)</f>
        <v/>
      </c>
      <c r="W388" s="14">
        <f>IF(OR(V388=0,B388=""),"",COUNTIFS($B$6:B388,B388&amp;""))</f>
        <v/>
      </c>
      <c r="X388" s="14">
        <f>IF(OR(V388=0,B388=""),"",IF(W388=1,0,SUMIFS($Y$5:Y387,$B$5:B387,B388&amp;"",$W$5:W387,W388-1)))</f>
        <v/>
      </c>
      <c r="Y388" s="14">
        <f>IF(V388=0,"",ROW($A388))</f>
        <v/>
      </c>
    </row>
    <row r="389">
      <c r="A389" s="10" t="n"/>
      <c r="B389" s="10" t="n"/>
      <c r="C389" s="10" t="n"/>
      <c r="D389" s="12" t="n"/>
      <c r="E389" s="18" t="n"/>
      <c r="F389" s="12" t="n"/>
      <c r="G389" s="18" t="n"/>
      <c r="H389" s="10" t="n"/>
      <c r="I389" s="10" t="n"/>
      <c r="J389" s="10" t="n"/>
      <c r="K389" s="13" t="n"/>
      <c r="L389" s="13" t="n"/>
      <c r="M389" s="19">
        <f>IF(OR(K389="",L389=""),"",IF(AND(ISNUMBER(K389),ISNUMBER(L389)),L389-K389,"CHYBA"))</f>
        <v/>
      </c>
      <c r="N389" s="10" t="n"/>
      <c r="O389" s="10" t="n"/>
      <c r="P389" s="14">
        <f>IF(M389="","",IF(ISNUMBER(M389),IF(M389&lt;=0,"CHYBA",""),"CHYBA"))</f>
        <v/>
      </c>
      <c r="Q389" s="14">
        <f>IF(OR(V389=0,B389="",K389=""),"",IFERROR(IF(X389=0,IF(AND(COUNTIFS('Vozidlá'!$A$6:$A$6,B389&amp;"",'Vozidlá'!$L$6:$L$6,"&lt;&gt;")=1,ROUND(K389,1)=ROUND(INDEX('Vozidlá'!$L$6:$L$6,MATCH(B389,'Vozidlá'!$A$6:$A$6,0)),1)),"","CHYBA"),IF(AND(INDEX($L$1:$L$1505,X389)&lt;&gt;"",ROUND(K389,1)=ROUND(INDEX($L$1:$L$1505,X389),1)),"","CHYBA")),"CHYBA"))</f>
        <v/>
      </c>
      <c r="R389" s="14">
        <f>IF(V389=0,"",IF(OR(NOT(ISNUMBER(A389)),B389="",C389="",NOT(ISNUMBER(D389)),NOT(ISNUMBER(E389)),NOT(ISNUMBER(F389)),NOT(ISNUMBER(G389)),I389="",J389="",NOT(ISNUMBER(K389)),NOT(ISNUMBER(L389)),AND(N389&lt;&gt;"Podnikateľská",N389&lt;&gt;"Súkromná"),AND(N389="Podnikateľská",H389=""),COUNTIFS('Vodiči'!$C$6:$C$8,C389&amp;"")&lt;&gt;1,COUNTIFS('Vozidlá'!$A$6:$A$6,B389&amp;"",'Vozidlá'!$B$6:$B$6,"&lt;&gt;")&lt;&gt;1,COUNTIFS('Vozidlá'!$A$6:$A$6,B389&amp;"",'Vozidlá'!$C$6:$C$6,"&lt;&gt;")&lt;&gt;1,COUNTIFS('Vozidlá'!$A$6:$A$6,B389&amp;"",'Vozidlá'!$D$6:$D$6,"&lt;&gt;")&lt;&gt;1,COUNTIFS('Vozidlá'!$A$6:$A$6,B389&amp;"",'Vozidlá'!$E$6:$E$6,"&lt;&gt;")&lt;&gt;1,COUNTIFS('Vozidlá'!$A$6:$A$6,B389&amp;"",'Vozidlá'!$K$6:$K$6,"&lt;&gt;")&lt;&gt;1,COUNTIFS('Vozidlá'!$A$6:$A$6,B389&amp;"",'Vozidlá'!$L$6:$L$6,"&lt;&gt;")&lt;&gt;1),"CHYBA",""))</f>
        <v/>
      </c>
      <c r="S389" s="14">
        <f>IF(V389=0,"",IF(N389="Podnikateľská",IF(H389="","",IF(OR(LEN(TRIM(SUBSTITUTE(SUBSTITUTE(H389,".",""),",","")))&lt;12,ISNUMBER(MATCH(TRIM(SUBSTITUTE(SUBSTITUTE(H389,".",""),",","")),'Zoznamy'!$G$2:$G$41,0))),"PREVERIŤ","")),IF(AND(N389="Súkromná",IFERROR(INDEX('Vozidlá'!$O$6:$O$6,MATCH(B389,'Vozidlá'!$A$6:$A$6,0))="áno",FALSE)),"PREVERIŤ","")))</f>
        <v/>
      </c>
      <c r="T389" s="14">
        <f>IF(OR(D389="",E389="",F389="",G389=""),"",IFERROR(IF(OR(F389+G389&lt;D389+E389,D389&lt;DATE(2027,1,1),D389&gt;=DATE(2028,1,1)),"CHYBA",""),"CHYBA"))</f>
        <v/>
      </c>
      <c r="U389" s="14">
        <f>IF(OR(V389=0,A389=""),"",IF(COUNTIFS($A$6:$A$1505,A389&amp;"",$B$6:$B$1505,B389&amp;"")&gt;1,"CHYBA",IF(X389="","",IF(X389=0,"",IFERROR(IF(INDEX($A$1:$A$1505,X389)="","",IF(A389=INDEX($A$1:$A$1505,X389)+1,"","PREVERIŤ")),"PREVERIŤ")))))</f>
        <v/>
      </c>
      <c r="V389" s="14">
        <f>IF(OR(A389&lt;&gt;"",B389&lt;&gt;"",C389&lt;&gt;"",D389&lt;&gt;"",E389&lt;&gt;"",F389&lt;&gt;"",G389&lt;&gt;"",H389&lt;&gt;"",I389&lt;&gt;"",J389&lt;&gt;"",K389&lt;&gt;"",L389&lt;&gt;"",N389&lt;&gt;"",O389&lt;&gt;""),1,0)</f>
        <v/>
      </c>
      <c r="W389" s="14">
        <f>IF(OR(V389=0,B389=""),"",COUNTIFS($B$6:B389,B389&amp;""))</f>
        <v/>
      </c>
      <c r="X389" s="14">
        <f>IF(OR(V389=0,B389=""),"",IF(W389=1,0,SUMIFS($Y$5:Y388,$B$5:B388,B389&amp;"",$W$5:W388,W389-1)))</f>
        <v/>
      </c>
      <c r="Y389" s="14">
        <f>IF(V389=0,"",ROW($A389))</f>
        <v/>
      </c>
    </row>
    <row r="390">
      <c r="A390" s="10" t="n"/>
      <c r="B390" s="10" t="n"/>
      <c r="C390" s="10" t="n"/>
      <c r="D390" s="12" t="n"/>
      <c r="E390" s="18" t="n"/>
      <c r="F390" s="12" t="n"/>
      <c r="G390" s="18" t="n"/>
      <c r="H390" s="10" t="n"/>
      <c r="I390" s="10" t="n"/>
      <c r="J390" s="10" t="n"/>
      <c r="K390" s="13" t="n"/>
      <c r="L390" s="13" t="n"/>
      <c r="M390" s="19">
        <f>IF(OR(K390="",L390=""),"",IF(AND(ISNUMBER(K390),ISNUMBER(L390)),L390-K390,"CHYBA"))</f>
        <v/>
      </c>
      <c r="N390" s="10" t="n"/>
      <c r="O390" s="10" t="n"/>
      <c r="P390" s="14">
        <f>IF(M390="","",IF(ISNUMBER(M390),IF(M390&lt;=0,"CHYBA",""),"CHYBA"))</f>
        <v/>
      </c>
      <c r="Q390" s="14">
        <f>IF(OR(V390=0,B390="",K390=""),"",IFERROR(IF(X390=0,IF(AND(COUNTIFS('Vozidlá'!$A$6:$A$6,B390&amp;"",'Vozidlá'!$L$6:$L$6,"&lt;&gt;")=1,ROUND(K390,1)=ROUND(INDEX('Vozidlá'!$L$6:$L$6,MATCH(B390,'Vozidlá'!$A$6:$A$6,0)),1)),"","CHYBA"),IF(AND(INDEX($L$1:$L$1505,X390)&lt;&gt;"",ROUND(K390,1)=ROUND(INDEX($L$1:$L$1505,X390),1)),"","CHYBA")),"CHYBA"))</f>
        <v/>
      </c>
      <c r="R390" s="14">
        <f>IF(V390=0,"",IF(OR(NOT(ISNUMBER(A390)),B390="",C390="",NOT(ISNUMBER(D390)),NOT(ISNUMBER(E390)),NOT(ISNUMBER(F390)),NOT(ISNUMBER(G390)),I390="",J390="",NOT(ISNUMBER(K390)),NOT(ISNUMBER(L390)),AND(N390&lt;&gt;"Podnikateľská",N390&lt;&gt;"Súkromná"),AND(N390="Podnikateľská",H390=""),COUNTIFS('Vodiči'!$C$6:$C$8,C390&amp;"")&lt;&gt;1,COUNTIFS('Vozidlá'!$A$6:$A$6,B390&amp;"",'Vozidlá'!$B$6:$B$6,"&lt;&gt;")&lt;&gt;1,COUNTIFS('Vozidlá'!$A$6:$A$6,B390&amp;"",'Vozidlá'!$C$6:$C$6,"&lt;&gt;")&lt;&gt;1,COUNTIFS('Vozidlá'!$A$6:$A$6,B390&amp;"",'Vozidlá'!$D$6:$D$6,"&lt;&gt;")&lt;&gt;1,COUNTIFS('Vozidlá'!$A$6:$A$6,B390&amp;"",'Vozidlá'!$E$6:$E$6,"&lt;&gt;")&lt;&gt;1,COUNTIFS('Vozidlá'!$A$6:$A$6,B390&amp;"",'Vozidlá'!$K$6:$K$6,"&lt;&gt;")&lt;&gt;1,COUNTIFS('Vozidlá'!$A$6:$A$6,B390&amp;"",'Vozidlá'!$L$6:$L$6,"&lt;&gt;")&lt;&gt;1),"CHYBA",""))</f>
        <v/>
      </c>
      <c r="S390" s="14">
        <f>IF(V390=0,"",IF(N390="Podnikateľská",IF(H390="","",IF(OR(LEN(TRIM(SUBSTITUTE(SUBSTITUTE(H390,".",""),",","")))&lt;12,ISNUMBER(MATCH(TRIM(SUBSTITUTE(SUBSTITUTE(H390,".",""),",","")),'Zoznamy'!$G$2:$G$41,0))),"PREVERIŤ","")),IF(AND(N390="Súkromná",IFERROR(INDEX('Vozidlá'!$O$6:$O$6,MATCH(B390,'Vozidlá'!$A$6:$A$6,0))="áno",FALSE)),"PREVERIŤ","")))</f>
        <v/>
      </c>
      <c r="T390" s="14">
        <f>IF(OR(D390="",E390="",F390="",G390=""),"",IFERROR(IF(OR(F390+G390&lt;D390+E390,D390&lt;DATE(2027,1,1),D390&gt;=DATE(2028,1,1)),"CHYBA",""),"CHYBA"))</f>
        <v/>
      </c>
      <c r="U390" s="14">
        <f>IF(OR(V390=0,A390=""),"",IF(COUNTIFS($A$6:$A$1505,A390&amp;"",$B$6:$B$1505,B390&amp;"")&gt;1,"CHYBA",IF(X390="","",IF(X390=0,"",IFERROR(IF(INDEX($A$1:$A$1505,X390)="","",IF(A390=INDEX($A$1:$A$1505,X390)+1,"","PREVERIŤ")),"PREVERIŤ")))))</f>
        <v/>
      </c>
      <c r="V390" s="14">
        <f>IF(OR(A390&lt;&gt;"",B390&lt;&gt;"",C390&lt;&gt;"",D390&lt;&gt;"",E390&lt;&gt;"",F390&lt;&gt;"",G390&lt;&gt;"",H390&lt;&gt;"",I390&lt;&gt;"",J390&lt;&gt;"",K390&lt;&gt;"",L390&lt;&gt;"",N390&lt;&gt;"",O390&lt;&gt;""),1,0)</f>
        <v/>
      </c>
      <c r="W390" s="14">
        <f>IF(OR(V390=0,B390=""),"",COUNTIFS($B$6:B390,B390&amp;""))</f>
        <v/>
      </c>
      <c r="X390" s="14">
        <f>IF(OR(V390=0,B390=""),"",IF(W390=1,0,SUMIFS($Y$5:Y389,$B$5:B389,B390&amp;"",$W$5:W389,W390-1)))</f>
        <v/>
      </c>
      <c r="Y390" s="14">
        <f>IF(V390=0,"",ROW($A390))</f>
        <v/>
      </c>
    </row>
    <row r="391">
      <c r="A391" s="10" t="n"/>
      <c r="B391" s="10" t="n"/>
      <c r="C391" s="10" t="n"/>
      <c r="D391" s="12" t="n"/>
      <c r="E391" s="18" t="n"/>
      <c r="F391" s="12" t="n"/>
      <c r="G391" s="18" t="n"/>
      <c r="H391" s="10" t="n"/>
      <c r="I391" s="10" t="n"/>
      <c r="J391" s="10" t="n"/>
      <c r="K391" s="13" t="n"/>
      <c r="L391" s="13" t="n"/>
      <c r="M391" s="19">
        <f>IF(OR(K391="",L391=""),"",IF(AND(ISNUMBER(K391),ISNUMBER(L391)),L391-K391,"CHYBA"))</f>
        <v/>
      </c>
      <c r="N391" s="10" t="n"/>
      <c r="O391" s="10" t="n"/>
      <c r="P391" s="14">
        <f>IF(M391="","",IF(ISNUMBER(M391),IF(M391&lt;=0,"CHYBA",""),"CHYBA"))</f>
        <v/>
      </c>
      <c r="Q391" s="14">
        <f>IF(OR(V391=0,B391="",K391=""),"",IFERROR(IF(X391=0,IF(AND(COUNTIFS('Vozidlá'!$A$6:$A$6,B391&amp;"",'Vozidlá'!$L$6:$L$6,"&lt;&gt;")=1,ROUND(K391,1)=ROUND(INDEX('Vozidlá'!$L$6:$L$6,MATCH(B391,'Vozidlá'!$A$6:$A$6,0)),1)),"","CHYBA"),IF(AND(INDEX($L$1:$L$1505,X391)&lt;&gt;"",ROUND(K391,1)=ROUND(INDEX($L$1:$L$1505,X391),1)),"","CHYBA")),"CHYBA"))</f>
        <v/>
      </c>
      <c r="R391" s="14">
        <f>IF(V391=0,"",IF(OR(NOT(ISNUMBER(A391)),B391="",C391="",NOT(ISNUMBER(D391)),NOT(ISNUMBER(E391)),NOT(ISNUMBER(F391)),NOT(ISNUMBER(G391)),I391="",J391="",NOT(ISNUMBER(K391)),NOT(ISNUMBER(L391)),AND(N391&lt;&gt;"Podnikateľská",N391&lt;&gt;"Súkromná"),AND(N391="Podnikateľská",H391=""),COUNTIFS('Vodiči'!$C$6:$C$8,C391&amp;"")&lt;&gt;1,COUNTIFS('Vozidlá'!$A$6:$A$6,B391&amp;"",'Vozidlá'!$B$6:$B$6,"&lt;&gt;")&lt;&gt;1,COUNTIFS('Vozidlá'!$A$6:$A$6,B391&amp;"",'Vozidlá'!$C$6:$C$6,"&lt;&gt;")&lt;&gt;1,COUNTIFS('Vozidlá'!$A$6:$A$6,B391&amp;"",'Vozidlá'!$D$6:$D$6,"&lt;&gt;")&lt;&gt;1,COUNTIFS('Vozidlá'!$A$6:$A$6,B391&amp;"",'Vozidlá'!$E$6:$E$6,"&lt;&gt;")&lt;&gt;1,COUNTIFS('Vozidlá'!$A$6:$A$6,B391&amp;"",'Vozidlá'!$K$6:$K$6,"&lt;&gt;")&lt;&gt;1,COUNTIFS('Vozidlá'!$A$6:$A$6,B391&amp;"",'Vozidlá'!$L$6:$L$6,"&lt;&gt;")&lt;&gt;1),"CHYBA",""))</f>
        <v/>
      </c>
      <c r="S391" s="14">
        <f>IF(V391=0,"",IF(N391="Podnikateľská",IF(H391="","",IF(OR(LEN(TRIM(SUBSTITUTE(SUBSTITUTE(H391,".",""),",","")))&lt;12,ISNUMBER(MATCH(TRIM(SUBSTITUTE(SUBSTITUTE(H391,".",""),",","")),'Zoznamy'!$G$2:$G$41,0))),"PREVERIŤ","")),IF(AND(N391="Súkromná",IFERROR(INDEX('Vozidlá'!$O$6:$O$6,MATCH(B391,'Vozidlá'!$A$6:$A$6,0))="áno",FALSE)),"PREVERIŤ","")))</f>
        <v/>
      </c>
      <c r="T391" s="14">
        <f>IF(OR(D391="",E391="",F391="",G391=""),"",IFERROR(IF(OR(F391+G391&lt;D391+E391,D391&lt;DATE(2027,1,1),D391&gt;=DATE(2028,1,1)),"CHYBA",""),"CHYBA"))</f>
        <v/>
      </c>
      <c r="U391" s="14">
        <f>IF(OR(V391=0,A391=""),"",IF(COUNTIFS($A$6:$A$1505,A391&amp;"",$B$6:$B$1505,B391&amp;"")&gt;1,"CHYBA",IF(X391="","",IF(X391=0,"",IFERROR(IF(INDEX($A$1:$A$1505,X391)="","",IF(A391=INDEX($A$1:$A$1505,X391)+1,"","PREVERIŤ")),"PREVERIŤ")))))</f>
        <v/>
      </c>
      <c r="V391" s="14">
        <f>IF(OR(A391&lt;&gt;"",B391&lt;&gt;"",C391&lt;&gt;"",D391&lt;&gt;"",E391&lt;&gt;"",F391&lt;&gt;"",G391&lt;&gt;"",H391&lt;&gt;"",I391&lt;&gt;"",J391&lt;&gt;"",K391&lt;&gt;"",L391&lt;&gt;"",N391&lt;&gt;"",O391&lt;&gt;""),1,0)</f>
        <v/>
      </c>
      <c r="W391" s="14">
        <f>IF(OR(V391=0,B391=""),"",COUNTIFS($B$6:B391,B391&amp;""))</f>
        <v/>
      </c>
      <c r="X391" s="14">
        <f>IF(OR(V391=0,B391=""),"",IF(W391=1,0,SUMIFS($Y$5:Y390,$B$5:B390,B391&amp;"",$W$5:W390,W391-1)))</f>
        <v/>
      </c>
      <c r="Y391" s="14">
        <f>IF(V391=0,"",ROW($A391))</f>
        <v/>
      </c>
    </row>
    <row r="392">
      <c r="A392" s="10" t="n"/>
      <c r="B392" s="10" t="n"/>
      <c r="C392" s="10" t="n"/>
      <c r="D392" s="12" t="n"/>
      <c r="E392" s="18" t="n"/>
      <c r="F392" s="12" t="n"/>
      <c r="G392" s="18" t="n"/>
      <c r="H392" s="10" t="n"/>
      <c r="I392" s="10" t="n"/>
      <c r="J392" s="10" t="n"/>
      <c r="K392" s="13" t="n"/>
      <c r="L392" s="13" t="n"/>
      <c r="M392" s="19">
        <f>IF(OR(K392="",L392=""),"",IF(AND(ISNUMBER(K392),ISNUMBER(L392)),L392-K392,"CHYBA"))</f>
        <v/>
      </c>
      <c r="N392" s="10" t="n"/>
      <c r="O392" s="10" t="n"/>
      <c r="P392" s="14">
        <f>IF(M392="","",IF(ISNUMBER(M392),IF(M392&lt;=0,"CHYBA",""),"CHYBA"))</f>
        <v/>
      </c>
      <c r="Q392" s="14">
        <f>IF(OR(V392=0,B392="",K392=""),"",IFERROR(IF(X392=0,IF(AND(COUNTIFS('Vozidlá'!$A$6:$A$6,B392&amp;"",'Vozidlá'!$L$6:$L$6,"&lt;&gt;")=1,ROUND(K392,1)=ROUND(INDEX('Vozidlá'!$L$6:$L$6,MATCH(B392,'Vozidlá'!$A$6:$A$6,0)),1)),"","CHYBA"),IF(AND(INDEX($L$1:$L$1505,X392)&lt;&gt;"",ROUND(K392,1)=ROUND(INDEX($L$1:$L$1505,X392),1)),"","CHYBA")),"CHYBA"))</f>
        <v/>
      </c>
      <c r="R392" s="14">
        <f>IF(V392=0,"",IF(OR(NOT(ISNUMBER(A392)),B392="",C392="",NOT(ISNUMBER(D392)),NOT(ISNUMBER(E392)),NOT(ISNUMBER(F392)),NOT(ISNUMBER(G392)),I392="",J392="",NOT(ISNUMBER(K392)),NOT(ISNUMBER(L392)),AND(N392&lt;&gt;"Podnikateľská",N392&lt;&gt;"Súkromná"),AND(N392="Podnikateľská",H392=""),COUNTIFS('Vodiči'!$C$6:$C$8,C392&amp;"")&lt;&gt;1,COUNTIFS('Vozidlá'!$A$6:$A$6,B392&amp;"",'Vozidlá'!$B$6:$B$6,"&lt;&gt;")&lt;&gt;1,COUNTIFS('Vozidlá'!$A$6:$A$6,B392&amp;"",'Vozidlá'!$C$6:$C$6,"&lt;&gt;")&lt;&gt;1,COUNTIFS('Vozidlá'!$A$6:$A$6,B392&amp;"",'Vozidlá'!$D$6:$D$6,"&lt;&gt;")&lt;&gt;1,COUNTIFS('Vozidlá'!$A$6:$A$6,B392&amp;"",'Vozidlá'!$E$6:$E$6,"&lt;&gt;")&lt;&gt;1,COUNTIFS('Vozidlá'!$A$6:$A$6,B392&amp;"",'Vozidlá'!$K$6:$K$6,"&lt;&gt;")&lt;&gt;1,COUNTIFS('Vozidlá'!$A$6:$A$6,B392&amp;"",'Vozidlá'!$L$6:$L$6,"&lt;&gt;")&lt;&gt;1),"CHYBA",""))</f>
        <v/>
      </c>
      <c r="S392" s="14">
        <f>IF(V392=0,"",IF(N392="Podnikateľská",IF(H392="","",IF(OR(LEN(TRIM(SUBSTITUTE(SUBSTITUTE(H392,".",""),",","")))&lt;12,ISNUMBER(MATCH(TRIM(SUBSTITUTE(SUBSTITUTE(H392,".",""),",","")),'Zoznamy'!$G$2:$G$41,0))),"PREVERIŤ","")),IF(AND(N392="Súkromná",IFERROR(INDEX('Vozidlá'!$O$6:$O$6,MATCH(B392,'Vozidlá'!$A$6:$A$6,0))="áno",FALSE)),"PREVERIŤ","")))</f>
        <v/>
      </c>
      <c r="T392" s="14">
        <f>IF(OR(D392="",E392="",F392="",G392=""),"",IFERROR(IF(OR(F392+G392&lt;D392+E392,D392&lt;DATE(2027,1,1),D392&gt;=DATE(2028,1,1)),"CHYBA",""),"CHYBA"))</f>
        <v/>
      </c>
      <c r="U392" s="14">
        <f>IF(OR(V392=0,A392=""),"",IF(COUNTIFS($A$6:$A$1505,A392&amp;"",$B$6:$B$1505,B392&amp;"")&gt;1,"CHYBA",IF(X392="","",IF(X392=0,"",IFERROR(IF(INDEX($A$1:$A$1505,X392)="","",IF(A392=INDEX($A$1:$A$1505,X392)+1,"","PREVERIŤ")),"PREVERIŤ")))))</f>
        <v/>
      </c>
      <c r="V392" s="14">
        <f>IF(OR(A392&lt;&gt;"",B392&lt;&gt;"",C392&lt;&gt;"",D392&lt;&gt;"",E392&lt;&gt;"",F392&lt;&gt;"",G392&lt;&gt;"",H392&lt;&gt;"",I392&lt;&gt;"",J392&lt;&gt;"",K392&lt;&gt;"",L392&lt;&gt;"",N392&lt;&gt;"",O392&lt;&gt;""),1,0)</f>
        <v/>
      </c>
      <c r="W392" s="14">
        <f>IF(OR(V392=0,B392=""),"",COUNTIFS($B$6:B392,B392&amp;""))</f>
        <v/>
      </c>
      <c r="X392" s="14">
        <f>IF(OR(V392=0,B392=""),"",IF(W392=1,0,SUMIFS($Y$5:Y391,$B$5:B391,B392&amp;"",$W$5:W391,W392-1)))</f>
        <v/>
      </c>
      <c r="Y392" s="14">
        <f>IF(V392=0,"",ROW($A392))</f>
        <v/>
      </c>
    </row>
    <row r="393">
      <c r="A393" s="10" t="n"/>
      <c r="B393" s="10" t="n"/>
      <c r="C393" s="10" t="n"/>
      <c r="D393" s="12" t="n"/>
      <c r="E393" s="18" t="n"/>
      <c r="F393" s="12" t="n"/>
      <c r="G393" s="18" t="n"/>
      <c r="H393" s="10" t="n"/>
      <c r="I393" s="10" t="n"/>
      <c r="J393" s="10" t="n"/>
      <c r="K393" s="13" t="n"/>
      <c r="L393" s="13" t="n"/>
      <c r="M393" s="19">
        <f>IF(OR(K393="",L393=""),"",IF(AND(ISNUMBER(K393),ISNUMBER(L393)),L393-K393,"CHYBA"))</f>
        <v/>
      </c>
      <c r="N393" s="10" t="n"/>
      <c r="O393" s="10" t="n"/>
      <c r="P393" s="14">
        <f>IF(M393="","",IF(ISNUMBER(M393),IF(M393&lt;=0,"CHYBA",""),"CHYBA"))</f>
        <v/>
      </c>
      <c r="Q393" s="14">
        <f>IF(OR(V393=0,B393="",K393=""),"",IFERROR(IF(X393=0,IF(AND(COUNTIFS('Vozidlá'!$A$6:$A$6,B393&amp;"",'Vozidlá'!$L$6:$L$6,"&lt;&gt;")=1,ROUND(K393,1)=ROUND(INDEX('Vozidlá'!$L$6:$L$6,MATCH(B393,'Vozidlá'!$A$6:$A$6,0)),1)),"","CHYBA"),IF(AND(INDEX($L$1:$L$1505,X393)&lt;&gt;"",ROUND(K393,1)=ROUND(INDEX($L$1:$L$1505,X393),1)),"","CHYBA")),"CHYBA"))</f>
        <v/>
      </c>
      <c r="R393" s="14">
        <f>IF(V393=0,"",IF(OR(NOT(ISNUMBER(A393)),B393="",C393="",NOT(ISNUMBER(D393)),NOT(ISNUMBER(E393)),NOT(ISNUMBER(F393)),NOT(ISNUMBER(G393)),I393="",J393="",NOT(ISNUMBER(K393)),NOT(ISNUMBER(L393)),AND(N393&lt;&gt;"Podnikateľská",N393&lt;&gt;"Súkromná"),AND(N393="Podnikateľská",H393=""),COUNTIFS('Vodiči'!$C$6:$C$8,C393&amp;"")&lt;&gt;1,COUNTIFS('Vozidlá'!$A$6:$A$6,B393&amp;"",'Vozidlá'!$B$6:$B$6,"&lt;&gt;")&lt;&gt;1,COUNTIFS('Vozidlá'!$A$6:$A$6,B393&amp;"",'Vozidlá'!$C$6:$C$6,"&lt;&gt;")&lt;&gt;1,COUNTIFS('Vozidlá'!$A$6:$A$6,B393&amp;"",'Vozidlá'!$D$6:$D$6,"&lt;&gt;")&lt;&gt;1,COUNTIFS('Vozidlá'!$A$6:$A$6,B393&amp;"",'Vozidlá'!$E$6:$E$6,"&lt;&gt;")&lt;&gt;1,COUNTIFS('Vozidlá'!$A$6:$A$6,B393&amp;"",'Vozidlá'!$K$6:$K$6,"&lt;&gt;")&lt;&gt;1,COUNTIFS('Vozidlá'!$A$6:$A$6,B393&amp;"",'Vozidlá'!$L$6:$L$6,"&lt;&gt;")&lt;&gt;1),"CHYBA",""))</f>
        <v/>
      </c>
      <c r="S393" s="14">
        <f>IF(V393=0,"",IF(N393="Podnikateľská",IF(H393="","",IF(OR(LEN(TRIM(SUBSTITUTE(SUBSTITUTE(H393,".",""),",","")))&lt;12,ISNUMBER(MATCH(TRIM(SUBSTITUTE(SUBSTITUTE(H393,".",""),",","")),'Zoznamy'!$G$2:$G$41,0))),"PREVERIŤ","")),IF(AND(N393="Súkromná",IFERROR(INDEX('Vozidlá'!$O$6:$O$6,MATCH(B393,'Vozidlá'!$A$6:$A$6,0))="áno",FALSE)),"PREVERIŤ","")))</f>
        <v/>
      </c>
      <c r="T393" s="14">
        <f>IF(OR(D393="",E393="",F393="",G393=""),"",IFERROR(IF(OR(F393+G393&lt;D393+E393,D393&lt;DATE(2027,1,1),D393&gt;=DATE(2028,1,1)),"CHYBA",""),"CHYBA"))</f>
        <v/>
      </c>
      <c r="U393" s="14">
        <f>IF(OR(V393=0,A393=""),"",IF(COUNTIFS($A$6:$A$1505,A393&amp;"",$B$6:$B$1505,B393&amp;"")&gt;1,"CHYBA",IF(X393="","",IF(X393=0,"",IFERROR(IF(INDEX($A$1:$A$1505,X393)="","",IF(A393=INDEX($A$1:$A$1505,X393)+1,"","PREVERIŤ")),"PREVERIŤ")))))</f>
        <v/>
      </c>
      <c r="V393" s="14">
        <f>IF(OR(A393&lt;&gt;"",B393&lt;&gt;"",C393&lt;&gt;"",D393&lt;&gt;"",E393&lt;&gt;"",F393&lt;&gt;"",G393&lt;&gt;"",H393&lt;&gt;"",I393&lt;&gt;"",J393&lt;&gt;"",K393&lt;&gt;"",L393&lt;&gt;"",N393&lt;&gt;"",O393&lt;&gt;""),1,0)</f>
        <v/>
      </c>
      <c r="W393" s="14">
        <f>IF(OR(V393=0,B393=""),"",COUNTIFS($B$6:B393,B393&amp;""))</f>
        <v/>
      </c>
      <c r="X393" s="14">
        <f>IF(OR(V393=0,B393=""),"",IF(W393=1,0,SUMIFS($Y$5:Y392,$B$5:B392,B393&amp;"",$W$5:W392,W393-1)))</f>
        <v/>
      </c>
      <c r="Y393" s="14">
        <f>IF(V393=0,"",ROW($A393))</f>
        <v/>
      </c>
    </row>
    <row r="394">
      <c r="A394" s="10" t="n"/>
      <c r="B394" s="10" t="n"/>
      <c r="C394" s="10" t="n"/>
      <c r="D394" s="12" t="n"/>
      <c r="E394" s="18" t="n"/>
      <c r="F394" s="12" t="n"/>
      <c r="G394" s="18" t="n"/>
      <c r="H394" s="10" t="n"/>
      <c r="I394" s="10" t="n"/>
      <c r="J394" s="10" t="n"/>
      <c r="K394" s="13" t="n"/>
      <c r="L394" s="13" t="n"/>
      <c r="M394" s="19">
        <f>IF(OR(K394="",L394=""),"",IF(AND(ISNUMBER(K394),ISNUMBER(L394)),L394-K394,"CHYBA"))</f>
        <v/>
      </c>
      <c r="N394" s="10" t="n"/>
      <c r="O394" s="10" t="n"/>
      <c r="P394" s="14">
        <f>IF(M394="","",IF(ISNUMBER(M394),IF(M394&lt;=0,"CHYBA",""),"CHYBA"))</f>
        <v/>
      </c>
      <c r="Q394" s="14">
        <f>IF(OR(V394=0,B394="",K394=""),"",IFERROR(IF(X394=0,IF(AND(COUNTIFS('Vozidlá'!$A$6:$A$6,B394&amp;"",'Vozidlá'!$L$6:$L$6,"&lt;&gt;")=1,ROUND(K394,1)=ROUND(INDEX('Vozidlá'!$L$6:$L$6,MATCH(B394,'Vozidlá'!$A$6:$A$6,0)),1)),"","CHYBA"),IF(AND(INDEX($L$1:$L$1505,X394)&lt;&gt;"",ROUND(K394,1)=ROUND(INDEX($L$1:$L$1505,X394),1)),"","CHYBA")),"CHYBA"))</f>
        <v/>
      </c>
      <c r="R394" s="14">
        <f>IF(V394=0,"",IF(OR(NOT(ISNUMBER(A394)),B394="",C394="",NOT(ISNUMBER(D394)),NOT(ISNUMBER(E394)),NOT(ISNUMBER(F394)),NOT(ISNUMBER(G394)),I394="",J394="",NOT(ISNUMBER(K394)),NOT(ISNUMBER(L394)),AND(N394&lt;&gt;"Podnikateľská",N394&lt;&gt;"Súkromná"),AND(N394="Podnikateľská",H394=""),COUNTIFS('Vodiči'!$C$6:$C$8,C394&amp;"")&lt;&gt;1,COUNTIFS('Vozidlá'!$A$6:$A$6,B394&amp;"",'Vozidlá'!$B$6:$B$6,"&lt;&gt;")&lt;&gt;1,COUNTIFS('Vozidlá'!$A$6:$A$6,B394&amp;"",'Vozidlá'!$C$6:$C$6,"&lt;&gt;")&lt;&gt;1,COUNTIFS('Vozidlá'!$A$6:$A$6,B394&amp;"",'Vozidlá'!$D$6:$D$6,"&lt;&gt;")&lt;&gt;1,COUNTIFS('Vozidlá'!$A$6:$A$6,B394&amp;"",'Vozidlá'!$E$6:$E$6,"&lt;&gt;")&lt;&gt;1,COUNTIFS('Vozidlá'!$A$6:$A$6,B394&amp;"",'Vozidlá'!$K$6:$K$6,"&lt;&gt;")&lt;&gt;1,COUNTIFS('Vozidlá'!$A$6:$A$6,B394&amp;"",'Vozidlá'!$L$6:$L$6,"&lt;&gt;")&lt;&gt;1),"CHYBA",""))</f>
        <v/>
      </c>
      <c r="S394" s="14">
        <f>IF(V394=0,"",IF(N394="Podnikateľská",IF(H394="","",IF(OR(LEN(TRIM(SUBSTITUTE(SUBSTITUTE(H394,".",""),",","")))&lt;12,ISNUMBER(MATCH(TRIM(SUBSTITUTE(SUBSTITUTE(H394,".",""),",","")),'Zoznamy'!$G$2:$G$41,0))),"PREVERIŤ","")),IF(AND(N394="Súkromná",IFERROR(INDEX('Vozidlá'!$O$6:$O$6,MATCH(B394,'Vozidlá'!$A$6:$A$6,0))="áno",FALSE)),"PREVERIŤ","")))</f>
        <v/>
      </c>
      <c r="T394" s="14">
        <f>IF(OR(D394="",E394="",F394="",G394=""),"",IFERROR(IF(OR(F394+G394&lt;D394+E394,D394&lt;DATE(2027,1,1),D394&gt;=DATE(2028,1,1)),"CHYBA",""),"CHYBA"))</f>
        <v/>
      </c>
      <c r="U394" s="14">
        <f>IF(OR(V394=0,A394=""),"",IF(COUNTIFS($A$6:$A$1505,A394&amp;"",$B$6:$B$1505,B394&amp;"")&gt;1,"CHYBA",IF(X394="","",IF(X394=0,"",IFERROR(IF(INDEX($A$1:$A$1505,X394)="","",IF(A394=INDEX($A$1:$A$1505,X394)+1,"","PREVERIŤ")),"PREVERIŤ")))))</f>
        <v/>
      </c>
      <c r="V394" s="14">
        <f>IF(OR(A394&lt;&gt;"",B394&lt;&gt;"",C394&lt;&gt;"",D394&lt;&gt;"",E394&lt;&gt;"",F394&lt;&gt;"",G394&lt;&gt;"",H394&lt;&gt;"",I394&lt;&gt;"",J394&lt;&gt;"",K394&lt;&gt;"",L394&lt;&gt;"",N394&lt;&gt;"",O394&lt;&gt;""),1,0)</f>
        <v/>
      </c>
      <c r="W394" s="14">
        <f>IF(OR(V394=0,B394=""),"",COUNTIFS($B$6:B394,B394&amp;""))</f>
        <v/>
      </c>
      <c r="X394" s="14">
        <f>IF(OR(V394=0,B394=""),"",IF(W394=1,0,SUMIFS($Y$5:Y393,$B$5:B393,B394&amp;"",$W$5:W393,W394-1)))</f>
        <v/>
      </c>
      <c r="Y394" s="14">
        <f>IF(V394=0,"",ROW($A394))</f>
        <v/>
      </c>
    </row>
    <row r="395">
      <c r="A395" s="10" t="n"/>
      <c r="B395" s="10" t="n"/>
      <c r="C395" s="10" t="n"/>
      <c r="D395" s="12" t="n"/>
      <c r="E395" s="18" t="n"/>
      <c r="F395" s="12" t="n"/>
      <c r="G395" s="18" t="n"/>
      <c r="H395" s="10" t="n"/>
      <c r="I395" s="10" t="n"/>
      <c r="J395" s="10" t="n"/>
      <c r="K395" s="13" t="n"/>
      <c r="L395" s="13" t="n"/>
      <c r="M395" s="19">
        <f>IF(OR(K395="",L395=""),"",IF(AND(ISNUMBER(K395),ISNUMBER(L395)),L395-K395,"CHYBA"))</f>
        <v/>
      </c>
      <c r="N395" s="10" t="n"/>
      <c r="O395" s="10" t="n"/>
      <c r="P395" s="14">
        <f>IF(M395="","",IF(ISNUMBER(M395),IF(M395&lt;=0,"CHYBA",""),"CHYBA"))</f>
        <v/>
      </c>
      <c r="Q395" s="14">
        <f>IF(OR(V395=0,B395="",K395=""),"",IFERROR(IF(X395=0,IF(AND(COUNTIFS('Vozidlá'!$A$6:$A$6,B395&amp;"",'Vozidlá'!$L$6:$L$6,"&lt;&gt;")=1,ROUND(K395,1)=ROUND(INDEX('Vozidlá'!$L$6:$L$6,MATCH(B395,'Vozidlá'!$A$6:$A$6,0)),1)),"","CHYBA"),IF(AND(INDEX($L$1:$L$1505,X395)&lt;&gt;"",ROUND(K395,1)=ROUND(INDEX($L$1:$L$1505,X395),1)),"","CHYBA")),"CHYBA"))</f>
        <v/>
      </c>
      <c r="R395" s="14">
        <f>IF(V395=0,"",IF(OR(NOT(ISNUMBER(A395)),B395="",C395="",NOT(ISNUMBER(D395)),NOT(ISNUMBER(E395)),NOT(ISNUMBER(F395)),NOT(ISNUMBER(G395)),I395="",J395="",NOT(ISNUMBER(K395)),NOT(ISNUMBER(L395)),AND(N395&lt;&gt;"Podnikateľská",N395&lt;&gt;"Súkromná"),AND(N395="Podnikateľská",H395=""),COUNTIFS('Vodiči'!$C$6:$C$8,C395&amp;"")&lt;&gt;1,COUNTIFS('Vozidlá'!$A$6:$A$6,B395&amp;"",'Vozidlá'!$B$6:$B$6,"&lt;&gt;")&lt;&gt;1,COUNTIFS('Vozidlá'!$A$6:$A$6,B395&amp;"",'Vozidlá'!$C$6:$C$6,"&lt;&gt;")&lt;&gt;1,COUNTIFS('Vozidlá'!$A$6:$A$6,B395&amp;"",'Vozidlá'!$D$6:$D$6,"&lt;&gt;")&lt;&gt;1,COUNTIFS('Vozidlá'!$A$6:$A$6,B395&amp;"",'Vozidlá'!$E$6:$E$6,"&lt;&gt;")&lt;&gt;1,COUNTIFS('Vozidlá'!$A$6:$A$6,B395&amp;"",'Vozidlá'!$K$6:$K$6,"&lt;&gt;")&lt;&gt;1,COUNTIFS('Vozidlá'!$A$6:$A$6,B395&amp;"",'Vozidlá'!$L$6:$L$6,"&lt;&gt;")&lt;&gt;1),"CHYBA",""))</f>
        <v/>
      </c>
      <c r="S395" s="14">
        <f>IF(V395=0,"",IF(N395="Podnikateľská",IF(H395="","",IF(OR(LEN(TRIM(SUBSTITUTE(SUBSTITUTE(H395,".",""),",","")))&lt;12,ISNUMBER(MATCH(TRIM(SUBSTITUTE(SUBSTITUTE(H395,".",""),",","")),'Zoznamy'!$G$2:$G$41,0))),"PREVERIŤ","")),IF(AND(N395="Súkromná",IFERROR(INDEX('Vozidlá'!$O$6:$O$6,MATCH(B395,'Vozidlá'!$A$6:$A$6,0))="áno",FALSE)),"PREVERIŤ","")))</f>
        <v/>
      </c>
      <c r="T395" s="14">
        <f>IF(OR(D395="",E395="",F395="",G395=""),"",IFERROR(IF(OR(F395+G395&lt;D395+E395,D395&lt;DATE(2027,1,1),D395&gt;=DATE(2028,1,1)),"CHYBA",""),"CHYBA"))</f>
        <v/>
      </c>
      <c r="U395" s="14">
        <f>IF(OR(V395=0,A395=""),"",IF(COUNTIFS($A$6:$A$1505,A395&amp;"",$B$6:$B$1505,B395&amp;"")&gt;1,"CHYBA",IF(X395="","",IF(X395=0,"",IFERROR(IF(INDEX($A$1:$A$1505,X395)="","",IF(A395=INDEX($A$1:$A$1505,X395)+1,"","PREVERIŤ")),"PREVERIŤ")))))</f>
        <v/>
      </c>
      <c r="V395" s="14">
        <f>IF(OR(A395&lt;&gt;"",B395&lt;&gt;"",C395&lt;&gt;"",D395&lt;&gt;"",E395&lt;&gt;"",F395&lt;&gt;"",G395&lt;&gt;"",H395&lt;&gt;"",I395&lt;&gt;"",J395&lt;&gt;"",K395&lt;&gt;"",L395&lt;&gt;"",N395&lt;&gt;"",O395&lt;&gt;""),1,0)</f>
        <v/>
      </c>
      <c r="W395" s="14">
        <f>IF(OR(V395=0,B395=""),"",COUNTIFS($B$6:B395,B395&amp;""))</f>
        <v/>
      </c>
      <c r="X395" s="14">
        <f>IF(OR(V395=0,B395=""),"",IF(W395=1,0,SUMIFS($Y$5:Y394,$B$5:B394,B395&amp;"",$W$5:W394,W395-1)))</f>
        <v/>
      </c>
      <c r="Y395" s="14">
        <f>IF(V395=0,"",ROW($A395))</f>
        <v/>
      </c>
    </row>
    <row r="396">
      <c r="A396" s="10" t="n"/>
      <c r="B396" s="10" t="n"/>
      <c r="C396" s="10" t="n"/>
      <c r="D396" s="12" t="n"/>
      <c r="E396" s="18" t="n"/>
      <c r="F396" s="12" t="n"/>
      <c r="G396" s="18" t="n"/>
      <c r="H396" s="10" t="n"/>
      <c r="I396" s="10" t="n"/>
      <c r="J396" s="10" t="n"/>
      <c r="K396" s="13" t="n"/>
      <c r="L396" s="13" t="n"/>
      <c r="M396" s="19">
        <f>IF(OR(K396="",L396=""),"",IF(AND(ISNUMBER(K396),ISNUMBER(L396)),L396-K396,"CHYBA"))</f>
        <v/>
      </c>
      <c r="N396" s="10" t="n"/>
      <c r="O396" s="10" t="n"/>
      <c r="P396" s="14">
        <f>IF(M396="","",IF(ISNUMBER(M396),IF(M396&lt;=0,"CHYBA",""),"CHYBA"))</f>
        <v/>
      </c>
      <c r="Q396" s="14">
        <f>IF(OR(V396=0,B396="",K396=""),"",IFERROR(IF(X396=0,IF(AND(COUNTIFS('Vozidlá'!$A$6:$A$6,B396&amp;"",'Vozidlá'!$L$6:$L$6,"&lt;&gt;")=1,ROUND(K396,1)=ROUND(INDEX('Vozidlá'!$L$6:$L$6,MATCH(B396,'Vozidlá'!$A$6:$A$6,0)),1)),"","CHYBA"),IF(AND(INDEX($L$1:$L$1505,X396)&lt;&gt;"",ROUND(K396,1)=ROUND(INDEX($L$1:$L$1505,X396),1)),"","CHYBA")),"CHYBA"))</f>
        <v/>
      </c>
      <c r="R396" s="14">
        <f>IF(V396=0,"",IF(OR(NOT(ISNUMBER(A396)),B396="",C396="",NOT(ISNUMBER(D396)),NOT(ISNUMBER(E396)),NOT(ISNUMBER(F396)),NOT(ISNUMBER(G396)),I396="",J396="",NOT(ISNUMBER(K396)),NOT(ISNUMBER(L396)),AND(N396&lt;&gt;"Podnikateľská",N396&lt;&gt;"Súkromná"),AND(N396="Podnikateľská",H396=""),COUNTIFS('Vodiči'!$C$6:$C$8,C396&amp;"")&lt;&gt;1,COUNTIFS('Vozidlá'!$A$6:$A$6,B396&amp;"",'Vozidlá'!$B$6:$B$6,"&lt;&gt;")&lt;&gt;1,COUNTIFS('Vozidlá'!$A$6:$A$6,B396&amp;"",'Vozidlá'!$C$6:$C$6,"&lt;&gt;")&lt;&gt;1,COUNTIFS('Vozidlá'!$A$6:$A$6,B396&amp;"",'Vozidlá'!$D$6:$D$6,"&lt;&gt;")&lt;&gt;1,COUNTIFS('Vozidlá'!$A$6:$A$6,B396&amp;"",'Vozidlá'!$E$6:$E$6,"&lt;&gt;")&lt;&gt;1,COUNTIFS('Vozidlá'!$A$6:$A$6,B396&amp;"",'Vozidlá'!$K$6:$K$6,"&lt;&gt;")&lt;&gt;1,COUNTIFS('Vozidlá'!$A$6:$A$6,B396&amp;"",'Vozidlá'!$L$6:$L$6,"&lt;&gt;")&lt;&gt;1),"CHYBA",""))</f>
        <v/>
      </c>
      <c r="S396" s="14">
        <f>IF(V396=0,"",IF(N396="Podnikateľská",IF(H396="","",IF(OR(LEN(TRIM(SUBSTITUTE(SUBSTITUTE(H396,".",""),",","")))&lt;12,ISNUMBER(MATCH(TRIM(SUBSTITUTE(SUBSTITUTE(H396,".",""),",","")),'Zoznamy'!$G$2:$G$41,0))),"PREVERIŤ","")),IF(AND(N396="Súkromná",IFERROR(INDEX('Vozidlá'!$O$6:$O$6,MATCH(B396,'Vozidlá'!$A$6:$A$6,0))="áno",FALSE)),"PREVERIŤ","")))</f>
        <v/>
      </c>
      <c r="T396" s="14">
        <f>IF(OR(D396="",E396="",F396="",G396=""),"",IFERROR(IF(OR(F396+G396&lt;D396+E396,D396&lt;DATE(2027,1,1),D396&gt;=DATE(2028,1,1)),"CHYBA",""),"CHYBA"))</f>
        <v/>
      </c>
      <c r="U396" s="14">
        <f>IF(OR(V396=0,A396=""),"",IF(COUNTIFS($A$6:$A$1505,A396&amp;"",$B$6:$B$1505,B396&amp;"")&gt;1,"CHYBA",IF(X396="","",IF(X396=0,"",IFERROR(IF(INDEX($A$1:$A$1505,X396)="","",IF(A396=INDEX($A$1:$A$1505,X396)+1,"","PREVERIŤ")),"PREVERIŤ")))))</f>
        <v/>
      </c>
      <c r="V396" s="14">
        <f>IF(OR(A396&lt;&gt;"",B396&lt;&gt;"",C396&lt;&gt;"",D396&lt;&gt;"",E396&lt;&gt;"",F396&lt;&gt;"",G396&lt;&gt;"",H396&lt;&gt;"",I396&lt;&gt;"",J396&lt;&gt;"",K396&lt;&gt;"",L396&lt;&gt;"",N396&lt;&gt;"",O396&lt;&gt;""),1,0)</f>
        <v/>
      </c>
      <c r="W396" s="14">
        <f>IF(OR(V396=0,B396=""),"",COUNTIFS($B$6:B396,B396&amp;""))</f>
        <v/>
      </c>
      <c r="X396" s="14">
        <f>IF(OR(V396=0,B396=""),"",IF(W396=1,0,SUMIFS($Y$5:Y395,$B$5:B395,B396&amp;"",$W$5:W395,W396-1)))</f>
        <v/>
      </c>
      <c r="Y396" s="14">
        <f>IF(V396=0,"",ROW($A396))</f>
        <v/>
      </c>
    </row>
    <row r="397">
      <c r="A397" s="10" t="n"/>
      <c r="B397" s="10" t="n"/>
      <c r="C397" s="10" t="n"/>
      <c r="D397" s="12" t="n"/>
      <c r="E397" s="18" t="n"/>
      <c r="F397" s="12" t="n"/>
      <c r="G397" s="18" t="n"/>
      <c r="H397" s="10" t="n"/>
      <c r="I397" s="10" t="n"/>
      <c r="J397" s="10" t="n"/>
      <c r="K397" s="13" t="n"/>
      <c r="L397" s="13" t="n"/>
      <c r="M397" s="19">
        <f>IF(OR(K397="",L397=""),"",IF(AND(ISNUMBER(K397),ISNUMBER(L397)),L397-K397,"CHYBA"))</f>
        <v/>
      </c>
      <c r="N397" s="10" t="n"/>
      <c r="O397" s="10" t="n"/>
      <c r="P397" s="14">
        <f>IF(M397="","",IF(ISNUMBER(M397),IF(M397&lt;=0,"CHYBA",""),"CHYBA"))</f>
        <v/>
      </c>
      <c r="Q397" s="14">
        <f>IF(OR(V397=0,B397="",K397=""),"",IFERROR(IF(X397=0,IF(AND(COUNTIFS('Vozidlá'!$A$6:$A$6,B397&amp;"",'Vozidlá'!$L$6:$L$6,"&lt;&gt;")=1,ROUND(K397,1)=ROUND(INDEX('Vozidlá'!$L$6:$L$6,MATCH(B397,'Vozidlá'!$A$6:$A$6,0)),1)),"","CHYBA"),IF(AND(INDEX($L$1:$L$1505,X397)&lt;&gt;"",ROUND(K397,1)=ROUND(INDEX($L$1:$L$1505,X397),1)),"","CHYBA")),"CHYBA"))</f>
        <v/>
      </c>
      <c r="R397" s="14">
        <f>IF(V397=0,"",IF(OR(NOT(ISNUMBER(A397)),B397="",C397="",NOT(ISNUMBER(D397)),NOT(ISNUMBER(E397)),NOT(ISNUMBER(F397)),NOT(ISNUMBER(G397)),I397="",J397="",NOT(ISNUMBER(K397)),NOT(ISNUMBER(L397)),AND(N397&lt;&gt;"Podnikateľská",N397&lt;&gt;"Súkromná"),AND(N397="Podnikateľská",H397=""),COUNTIFS('Vodiči'!$C$6:$C$8,C397&amp;"")&lt;&gt;1,COUNTIFS('Vozidlá'!$A$6:$A$6,B397&amp;"",'Vozidlá'!$B$6:$B$6,"&lt;&gt;")&lt;&gt;1,COUNTIFS('Vozidlá'!$A$6:$A$6,B397&amp;"",'Vozidlá'!$C$6:$C$6,"&lt;&gt;")&lt;&gt;1,COUNTIFS('Vozidlá'!$A$6:$A$6,B397&amp;"",'Vozidlá'!$D$6:$D$6,"&lt;&gt;")&lt;&gt;1,COUNTIFS('Vozidlá'!$A$6:$A$6,B397&amp;"",'Vozidlá'!$E$6:$E$6,"&lt;&gt;")&lt;&gt;1,COUNTIFS('Vozidlá'!$A$6:$A$6,B397&amp;"",'Vozidlá'!$K$6:$K$6,"&lt;&gt;")&lt;&gt;1,COUNTIFS('Vozidlá'!$A$6:$A$6,B397&amp;"",'Vozidlá'!$L$6:$L$6,"&lt;&gt;")&lt;&gt;1),"CHYBA",""))</f>
        <v/>
      </c>
      <c r="S397" s="14">
        <f>IF(V397=0,"",IF(N397="Podnikateľská",IF(H397="","",IF(OR(LEN(TRIM(SUBSTITUTE(SUBSTITUTE(H397,".",""),",","")))&lt;12,ISNUMBER(MATCH(TRIM(SUBSTITUTE(SUBSTITUTE(H397,".",""),",","")),'Zoznamy'!$G$2:$G$41,0))),"PREVERIŤ","")),IF(AND(N397="Súkromná",IFERROR(INDEX('Vozidlá'!$O$6:$O$6,MATCH(B397,'Vozidlá'!$A$6:$A$6,0))="áno",FALSE)),"PREVERIŤ","")))</f>
        <v/>
      </c>
      <c r="T397" s="14">
        <f>IF(OR(D397="",E397="",F397="",G397=""),"",IFERROR(IF(OR(F397+G397&lt;D397+E397,D397&lt;DATE(2027,1,1),D397&gt;=DATE(2028,1,1)),"CHYBA",""),"CHYBA"))</f>
        <v/>
      </c>
      <c r="U397" s="14">
        <f>IF(OR(V397=0,A397=""),"",IF(COUNTIFS($A$6:$A$1505,A397&amp;"",$B$6:$B$1505,B397&amp;"")&gt;1,"CHYBA",IF(X397="","",IF(X397=0,"",IFERROR(IF(INDEX($A$1:$A$1505,X397)="","",IF(A397=INDEX($A$1:$A$1505,X397)+1,"","PREVERIŤ")),"PREVERIŤ")))))</f>
        <v/>
      </c>
      <c r="V397" s="14">
        <f>IF(OR(A397&lt;&gt;"",B397&lt;&gt;"",C397&lt;&gt;"",D397&lt;&gt;"",E397&lt;&gt;"",F397&lt;&gt;"",G397&lt;&gt;"",H397&lt;&gt;"",I397&lt;&gt;"",J397&lt;&gt;"",K397&lt;&gt;"",L397&lt;&gt;"",N397&lt;&gt;"",O397&lt;&gt;""),1,0)</f>
        <v/>
      </c>
      <c r="W397" s="14">
        <f>IF(OR(V397=0,B397=""),"",COUNTIFS($B$6:B397,B397&amp;""))</f>
        <v/>
      </c>
      <c r="X397" s="14">
        <f>IF(OR(V397=0,B397=""),"",IF(W397=1,0,SUMIFS($Y$5:Y396,$B$5:B396,B397&amp;"",$W$5:W396,W397-1)))</f>
        <v/>
      </c>
      <c r="Y397" s="14">
        <f>IF(V397=0,"",ROW($A397))</f>
        <v/>
      </c>
    </row>
    <row r="398">
      <c r="A398" s="10" t="n"/>
      <c r="B398" s="10" t="n"/>
      <c r="C398" s="10" t="n"/>
      <c r="D398" s="12" t="n"/>
      <c r="E398" s="18" t="n"/>
      <c r="F398" s="12" t="n"/>
      <c r="G398" s="18" t="n"/>
      <c r="H398" s="10" t="n"/>
      <c r="I398" s="10" t="n"/>
      <c r="J398" s="10" t="n"/>
      <c r="K398" s="13" t="n"/>
      <c r="L398" s="13" t="n"/>
      <c r="M398" s="19">
        <f>IF(OR(K398="",L398=""),"",IF(AND(ISNUMBER(K398),ISNUMBER(L398)),L398-K398,"CHYBA"))</f>
        <v/>
      </c>
      <c r="N398" s="10" t="n"/>
      <c r="O398" s="10" t="n"/>
      <c r="P398" s="14">
        <f>IF(M398="","",IF(ISNUMBER(M398),IF(M398&lt;=0,"CHYBA",""),"CHYBA"))</f>
        <v/>
      </c>
      <c r="Q398" s="14">
        <f>IF(OR(V398=0,B398="",K398=""),"",IFERROR(IF(X398=0,IF(AND(COUNTIFS('Vozidlá'!$A$6:$A$6,B398&amp;"",'Vozidlá'!$L$6:$L$6,"&lt;&gt;")=1,ROUND(K398,1)=ROUND(INDEX('Vozidlá'!$L$6:$L$6,MATCH(B398,'Vozidlá'!$A$6:$A$6,0)),1)),"","CHYBA"),IF(AND(INDEX($L$1:$L$1505,X398)&lt;&gt;"",ROUND(K398,1)=ROUND(INDEX($L$1:$L$1505,X398),1)),"","CHYBA")),"CHYBA"))</f>
        <v/>
      </c>
      <c r="R398" s="14">
        <f>IF(V398=0,"",IF(OR(NOT(ISNUMBER(A398)),B398="",C398="",NOT(ISNUMBER(D398)),NOT(ISNUMBER(E398)),NOT(ISNUMBER(F398)),NOT(ISNUMBER(G398)),I398="",J398="",NOT(ISNUMBER(K398)),NOT(ISNUMBER(L398)),AND(N398&lt;&gt;"Podnikateľská",N398&lt;&gt;"Súkromná"),AND(N398="Podnikateľská",H398=""),COUNTIFS('Vodiči'!$C$6:$C$8,C398&amp;"")&lt;&gt;1,COUNTIFS('Vozidlá'!$A$6:$A$6,B398&amp;"",'Vozidlá'!$B$6:$B$6,"&lt;&gt;")&lt;&gt;1,COUNTIFS('Vozidlá'!$A$6:$A$6,B398&amp;"",'Vozidlá'!$C$6:$C$6,"&lt;&gt;")&lt;&gt;1,COUNTIFS('Vozidlá'!$A$6:$A$6,B398&amp;"",'Vozidlá'!$D$6:$D$6,"&lt;&gt;")&lt;&gt;1,COUNTIFS('Vozidlá'!$A$6:$A$6,B398&amp;"",'Vozidlá'!$E$6:$E$6,"&lt;&gt;")&lt;&gt;1,COUNTIFS('Vozidlá'!$A$6:$A$6,B398&amp;"",'Vozidlá'!$K$6:$K$6,"&lt;&gt;")&lt;&gt;1,COUNTIFS('Vozidlá'!$A$6:$A$6,B398&amp;"",'Vozidlá'!$L$6:$L$6,"&lt;&gt;")&lt;&gt;1),"CHYBA",""))</f>
        <v/>
      </c>
      <c r="S398" s="14">
        <f>IF(V398=0,"",IF(N398="Podnikateľská",IF(H398="","",IF(OR(LEN(TRIM(SUBSTITUTE(SUBSTITUTE(H398,".",""),",","")))&lt;12,ISNUMBER(MATCH(TRIM(SUBSTITUTE(SUBSTITUTE(H398,".",""),",","")),'Zoznamy'!$G$2:$G$41,0))),"PREVERIŤ","")),IF(AND(N398="Súkromná",IFERROR(INDEX('Vozidlá'!$O$6:$O$6,MATCH(B398,'Vozidlá'!$A$6:$A$6,0))="áno",FALSE)),"PREVERIŤ","")))</f>
        <v/>
      </c>
      <c r="T398" s="14">
        <f>IF(OR(D398="",E398="",F398="",G398=""),"",IFERROR(IF(OR(F398+G398&lt;D398+E398,D398&lt;DATE(2027,1,1),D398&gt;=DATE(2028,1,1)),"CHYBA",""),"CHYBA"))</f>
        <v/>
      </c>
      <c r="U398" s="14">
        <f>IF(OR(V398=0,A398=""),"",IF(COUNTIFS($A$6:$A$1505,A398&amp;"",$B$6:$B$1505,B398&amp;"")&gt;1,"CHYBA",IF(X398="","",IF(X398=0,"",IFERROR(IF(INDEX($A$1:$A$1505,X398)="","",IF(A398=INDEX($A$1:$A$1505,X398)+1,"","PREVERIŤ")),"PREVERIŤ")))))</f>
        <v/>
      </c>
      <c r="V398" s="14">
        <f>IF(OR(A398&lt;&gt;"",B398&lt;&gt;"",C398&lt;&gt;"",D398&lt;&gt;"",E398&lt;&gt;"",F398&lt;&gt;"",G398&lt;&gt;"",H398&lt;&gt;"",I398&lt;&gt;"",J398&lt;&gt;"",K398&lt;&gt;"",L398&lt;&gt;"",N398&lt;&gt;"",O398&lt;&gt;""),1,0)</f>
        <v/>
      </c>
      <c r="W398" s="14">
        <f>IF(OR(V398=0,B398=""),"",COUNTIFS($B$6:B398,B398&amp;""))</f>
        <v/>
      </c>
      <c r="X398" s="14">
        <f>IF(OR(V398=0,B398=""),"",IF(W398=1,0,SUMIFS($Y$5:Y397,$B$5:B397,B398&amp;"",$W$5:W397,W398-1)))</f>
        <v/>
      </c>
      <c r="Y398" s="14">
        <f>IF(V398=0,"",ROW($A398))</f>
        <v/>
      </c>
    </row>
    <row r="399">
      <c r="A399" s="10" t="n"/>
      <c r="B399" s="10" t="n"/>
      <c r="C399" s="10" t="n"/>
      <c r="D399" s="12" t="n"/>
      <c r="E399" s="18" t="n"/>
      <c r="F399" s="12" t="n"/>
      <c r="G399" s="18" t="n"/>
      <c r="H399" s="10" t="n"/>
      <c r="I399" s="10" t="n"/>
      <c r="J399" s="10" t="n"/>
      <c r="K399" s="13" t="n"/>
      <c r="L399" s="13" t="n"/>
      <c r="M399" s="19">
        <f>IF(OR(K399="",L399=""),"",IF(AND(ISNUMBER(K399),ISNUMBER(L399)),L399-K399,"CHYBA"))</f>
        <v/>
      </c>
      <c r="N399" s="10" t="n"/>
      <c r="O399" s="10" t="n"/>
      <c r="P399" s="14">
        <f>IF(M399="","",IF(ISNUMBER(M399),IF(M399&lt;=0,"CHYBA",""),"CHYBA"))</f>
        <v/>
      </c>
      <c r="Q399" s="14">
        <f>IF(OR(V399=0,B399="",K399=""),"",IFERROR(IF(X399=0,IF(AND(COUNTIFS('Vozidlá'!$A$6:$A$6,B399&amp;"",'Vozidlá'!$L$6:$L$6,"&lt;&gt;")=1,ROUND(K399,1)=ROUND(INDEX('Vozidlá'!$L$6:$L$6,MATCH(B399,'Vozidlá'!$A$6:$A$6,0)),1)),"","CHYBA"),IF(AND(INDEX($L$1:$L$1505,X399)&lt;&gt;"",ROUND(K399,1)=ROUND(INDEX($L$1:$L$1505,X399),1)),"","CHYBA")),"CHYBA"))</f>
        <v/>
      </c>
      <c r="R399" s="14">
        <f>IF(V399=0,"",IF(OR(NOT(ISNUMBER(A399)),B399="",C399="",NOT(ISNUMBER(D399)),NOT(ISNUMBER(E399)),NOT(ISNUMBER(F399)),NOT(ISNUMBER(G399)),I399="",J399="",NOT(ISNUMBER(K399)),NOT(ISNUMBER(L399)),AND(N399&lt;&gt;"Podnikateľská",N399&lt;&gt;"Súkromná"),AND(N399="Podnikateľská",H399=""),COUNTIFS('Vodiči'!$C$6:$C$8,C399&amp;"")&lt;&gt;1,COUNTIFS('Vozidlá'!$A$6:$A$6,B399&amp;"",'Vozidlá'!$B$6:$B$6,"&lt;&gt;")&lt;&gt;1,COUNTIFS('Vozidlá'!$A$6:$A$6,B399&amp;"",'Vozidlá'!$C$6:$C$6,"&lt;&gt;")&lt;&gt;1,COUNTIFS('Vozidlá'!$A$6:$A$6,B399&amp;"",'Vozidlá'!$D$6:$D$6,"&lt;&gt;")&lt;&gt;1,COUNTIFS('Vozidlá'!$A$6:$A$6,B399&amp;"",'Vozidlá'!$E$6:$E$6,"&lt;&gt;")&lt;&gt;1,COUNTIFS('Vozidlá'!$A$6:$A$6,B399&amp;"",'Vozidlá'!$K$6:$K$6,"&lt;&gt;")&lt;&gt;1,COUNTIFS('Vozidlá'!$A$6:$A$6,B399&amp;"",'Vozidlá'!$L$6:$L$6,"&lt;&gt;")&lt;&gt;1),"CHYBA",""))</f>
        <v/>
      </c>
      <c r="S399" s="14">
        <f>IF(V399=0,"",IF(N399="Podnikateľská",IF(H399="","",IF(OR(LEN(TRIM(SUBSTITUTE(SUBSTITUTE(H399,".",""),",","")))&lt;12,ISNUMBER(MATCH(TRIM(SUBSTITUTE(SUBSTITUTE(H399,".",""),",","")),'Zoznamy'!$G$2:$G$41,0))),"PREVERIŤ","")),IF(AND(N399="Súkromná",IFERROR(INDEX('Vozidlá'!$O$6:$O$6,MATCH(B399,'Vozidlá'!$A$6:$A$6,0))="áno",FALSE)),"PREVERIŤ","")))</f>
        <v/>
      </c>
      <c r="T399" s="14">
        <f>IF(OR(D399="",E399="",F399="",G399=""),"",IFERROR(IF(OR(F399+G399&lt;D399+E399,D399&lt;DATE(2027,1,1),D399&gt;=DATE(2028,1,1)),"CHYBA",""),"CHYBA"))</f>
        <v/>
      </c>
      <c r="U399" s="14">
        <f>IF(OR(V399=0,A399=""),"",IF(COUNTIFS($A$6:$A$1505,A399&amp;"",$B$6:$B$1505,B399&amp;"")&gt;1,"CHYBA",IF(X399="","",IF(X399=0,"",IFERROR(IF(INDEX($A$1:$A$1505,X399)="","",IF(A399=INDEX($A$1:$A$1505,X399)+1,"","PREVERIŤ")),"PREVERIŤ")))))</f>
        <v/>
      </c>
      <c r="V399" s="14">
        <f>IF(OR(A399&lt;&gt;"",B399&lt;&gt;"",C399&lt;&gt;"",D399&lt;&gt;"",E399&lt;&gt;"",F399&lt;&gt;"",G399&lt;&gt;"",H399&lt;&gt;"",I399&lt;&gt;"",J399&lt;&gt;"",K399&lt;&gt;"",L399&lt;&gt;"",N399&lt;&gt;"",O399&lt;&gt;""),1,0)</f>
        <v/>
      </c>
      <c r="W399" s="14">
        <f>IF(OR(V399=0,B399=""),"",COUNTIFS($B$6:B399,B399&amp;""))</f>
        <v/>
      </c>
      <c r="X399" s="14">
        <f>IF(OR(V399=0,B399=""),"",IF(W399=1,0,SUMIFS($Y$5:Y398,$B$5:B398,B399&amp;"",$W$5:W398,W399-1)))</f>
        <v/>
      </c>
      <c r="Y399" s="14">
        <f>IF(V399=0,"",ROW($A399))</f>
        <v/>
      </c>
    </row>
    <row r="400">
      <c r="A400" s="10" t="n"/>
      <c r="B400" s="10" t="n"/>
      <c r="C400" s="10" t="n"/>
      <c r="D400" s="12" t="n"/>
      <c r="E400" s="18" t="n"/>
      <c r="F400" s="12" t="n"/>
      <c r="G400" s="18" t="n"/>
      <c r="H400" s="10" t="n"/>
      <c r="I400" s="10" t="n"/>
      <c r="J400" s="10" t="n"/>
      <c r="K400" s="13" t="n"/>
      <c r="L400" s="13" t="n"/>
      <c r="M400" s="19">
        <f>IF(OR(K400="",L400=""),"",IF(AND(ISNUMBER(K400),ISNUMBER(L400)),L400-K400,"CHYBA"))</f>
        <v/>
      </c>
      <c r="N400" s="10" t="n"/>
      <c r="O400" s="10" t="n"/>
      <c r="P400" s="14">
        <f>IF(M400="","",IF(ISNUMBER(M400),IF(M400&lt;=0,"CHYBA",""),"CHYBA"))</f>
        <v/>
      </c>
      <c r="Q400" s="14">
        <f>IF(OR(V400=0,B400="",K400=""),"",IFERROR(IF(X400=0,IF(AND(COUNTIFS('Vozidlá'!$A$6:$A$6,B400&amp;"",'Vozidlá'!$L$6:$L$6,"&lt;&gt;")=1,ROUND(K400,1)=ROUND(INDEX('Vozidlá'!$L$6:$L$6,MATCH(B400,'Vozidlá'!$A$6:$A$6,0)),1)),"","CHYBA"),IF(AND(INDEX($L$1:$L$1505,X400)&lt;&gt;"",ROUND(K400,1)=ROUND(INDEX($L$1:$L$1505,X400),1)),"","CHYBA")),"CHYBA"))</f>
        <v/>
      </c>
      <c r="R400" s="14">
        <f>IF(V400=0,"",IF(OR(NOT(ISNUMBER(A400)),B400="",C400="",NOT(ISNUMBER(D400)),NOT(ISNUMBER(E400)),NOT(ISNUMBER(F400)),NOT(ISNUMBER(G400)),I400="",J400="",NOT(ISNUMBER(K400)),NOT(ISNUMBER(L400)),AND(N400&lt;&gt;"Podnikateľská",N400&lt;&gt;"Súkromná"),AND(N400="Podnikateľská",H400=""),COUNTIFS('Vodiči'!$C$6:$C$8,C400&amp;"")&lt;&gt;1,COUNTIFS('Vozidlá'!$A$6:$A$6,B400&amp;"",'Vozidlá'!$B$6:$B$6,"&lt;&gt;")&lt;&gt;1,COUNTIFS('Vozidlá'!$A$6:$A$6,B400&amp;"",'Vozidlá'!$C$6:$C$6,"&lt;&gt;")&lt;&gt;1,COUNTIFS('Vozidlá'!$A$6:$A$6,B400&amp;"",'Vozidlá'!$D$6:$D$6,"&lt;&gt;")&lt;&gt;1,COUNTIFS('Vozidlá'!$A$6:$A$6,B400&amp;"",'Vozidlá'!$E$6:$E$6,"&lt;&gt;")&lt;&gt;1,COUNTIFS('Vozidlá'!$A$6:$A$6,B400&amp;"",'Vozidlá'!$K$6:$K$6,"&lt;&gt;")&lt;&gt;1,COUNTIFS('Vozidlá'!$A$6:$A$6,B400&amp;"",'Vozidlá'!$L$6:$L$6,"&lt;&gt;")&lt;&gt;1),"CHYBA",""))</f>
        <v/>
      </c>
      <c r="S400" s="14">
        <f>IF(V400=0,"",IF(N400="Podnikateľská",IF(H400="","",IF(OR(LEN(TRIM(SUBSTITUTE(SUBSTITUTE(H400,".",""),",","")))&lt;12,ISNUMBER(MATCH(TRIM(SUBSTITUTE(SUBSTITUTE(H400,".",""),",","")),'Zoznamy'!$G$2:$G$41,0))),"PREVERIŤ","")),IF(AND(N400="Súkromná",IFERROR(INDEX('Vozidlá'!$O$6:$O$6,MATCH(B400,'Vozidlá'!$A$6:$A$6,0))="áno",FALSE)),"PREVERIŤ","")))</f>
        <v/>
      </c>
      <c r="T400" s="14">
        <f>IF(OR(D400="",E400="",F400="",G400=""),"",IFERROR(IF(OR(F400+G400&lt;D400+E400,D400&lt;DATE(2027,1,1),D400&gt;=DATE(2028,1,1)),"CHYBA",""),"CHYBA"))</f>
        <v/>
      </c>
      <c r="U400" s="14">
        <f>IF(OR(V400=0,A400=""),"",IF(COUNTIFS($A$6:$A$1505,A400&amp;"",$B$6:$B$1505,B400&amp;"")&gt;1,"CHYBA",IF(X400="","",IF(X400=0,"",IFERROR(IF(INDEX($A$1:$A$1505,X400)="","",IF(A400=INDEX($A$1:$A$1505,X400)+1,"","PREVERIŤ")),"PREVERIŤ")))))</f>
        <v/>
      </c>
      <c r="V400" s="14">
        <f>IF(OR(A400&lt;&gt;"",B400&lt;&gt;"",C400&lt;&gt;"",D400&lt;&gt;"",E400&lt;&gt;"",F400&lt;&gt;"",G400&lt;&gt;"",H400&lt;&gt;"",I400&lt;&gt;"",J400&lt;&gt;"",K400&lt;&gt;"",L400&lt;&gt;"",N400&lt;&gt;"",O400&lt;&gt;""),1,0)</f>
        <v/>
      </c>
      <c r="W400" s="14">
        <f>IF(OR(V400=0,B400=""),"",COUNTIFS($B$6:B400,B400&amp;""))</f>
        <v/>
      </c>
      <c r="X400" s="14">
        <f>IF(OR(V400=0,B400=""),"",IF(W400=1,0,SUMIFS($Y$5:Y399,$B$5:B399,B400&amp;"",$W$5:W399,W400-1)))</f>
        <v/>
      </c>
      <c r="Y400" s="14">
        <f>IF(V400=0,"",ROW($A400))</f>
        <v/>
      </c>
    </row>
    <row r="401">
      <c r="A401" s="10" t="n"/>
      <c r="B401" s="10" t="n"/>
      <c r="C401" s="10" t="n"/>
      <c r="D401" s="12" t="n"/>
      <c r="E401" s="18" t="n"/>
      <c r="F401" s="12" t="n"/>
      <c r="G401" s="18" t="n"/>
      <c r="H401" s="10" t="n"/>
      <c r="I401" s="10" t="n"/>
      <c r="J401" s="10" t="n"/>
      <c r="K401" s="13" t="n"/>
      <c r="L401" s="13" t="n"/>
      <c r="M401" s="19">
        <f>IF(OR(K401="",L401=""),"",IF(AND(ISNUMBER(K401),ISNUMBER(L401)),L401-K401,"CHYBA"))</f>
        <v/>
      </c>
      <c r="N401" s="10" t="n"/>
      <c r="O401" s="10" t="n"/>
      <c r="P401" s="14">
        <f>IF(M401="","",IF(ISNUMBER(M401),IF(M401&lt;=0,"CHYBA",""),"CHYBA"))</f>
        <v/>
      </c>
      <c r="Q401" s="14">
        <f>IF(OR(V401=0,B401="",K401=""),"",IFERROR(IF(X401=0,IF(AND(COUNTIFS('Vozidlá'!$A$6:$A$6,B401&amp;"",'Vozidlá'!$L$6:$L$6,"&lt;&gt;")=1,ROUND(K401,1)=ROUND(INDEX('Vozidlá'!$L$6:$L$6,MATCH(B401,'Vozidlá'!$A$6:$A$6,0)),1)),"","CHYBA"),IF(AND(INDEX($L$1:$L$1505,X401)&lt;&gt;"",ROUND(K401,1)=ROUND(INDEX($L$1:$L$1505,X401),1)),"","CHYBA")),"CHYBA"))</f>
        <v/>
      </c>
      <c r="R401" s="14">
        <f>IF(V401=0,"",IF(OR(NOT(ISNUMBER(A401)),B401="",C401="",NOT(ISNUMBER(D401)),NOT(ISNUMBER(E401)),NOT(ISNUMBER(F401)),NOT(ISNUMBER(G401)),I401="",J401="",NOT(ISNUMBER(K401)),NOT(ISNUMBER(L401)),AND(N401&lt;&gt;"Podnikateľská",N401&lt;&gt;"Súkromná"),AND(N401="Podnikateľská",H401=""),COUNTIFS('Vodiči'!$C$6:$C$8,C401&amp;"")&lt;&gt;1,COUNTIFS('Vozidlá'!$A$6:$A$6,B401&amp;"",'Vozidlá'!$B$6:$B$6,"&lt;&gt;")&lt;&gt;1,COUNTIFS('Vozidlá'!$A$6:$A$6,B401&amp;"",'Vozidlá'!$C$6:$C$6,"&lt;&gt;")&lt;&gt;1,COUNTIFS('Vozidlá'!$A$6:$A$6,B401&amp;"",'Vozidlá'!$D$6:$D$6,"&lt;&gt;")&lt;&gt;1,COUNTIFS('Vozidlá'!$A$6:$A$6,B401&amp;"",'Vozidlá'!$E$6:$E$6,"&lt;&gt;")&lt;&gt;1,COUNTIFS('Vozidlá'!$A$6:$A$6,B401&amp;"",'Vozidlá'!$K$6:$K$6,"&lt;&gt;")&lt;&gt;1,COUNTIFS('Vozidlá'!$A$6:$A$6,B401&amp;"",'Vozidlá'!$L$6:$L$6,"&lt;&gt;")&lt;&gt;1),"CHYBA",""))</f>
        <v/>
      </c>
      <c r="S401" s="14">
        <f>IF(V401=0,"",IF(N401="Podnikateľská",IF(H401="","",IF(OR(LEN(TRIM(SUBSTITUTE(SUBSTITUTE(H401,".",""),",","")))&lt;12,ISNUMBER(MATCH(TRIM(SUBSTITUTE(SUBSTITUTE(H401,".",""),",","")),'Zoznamy'!$G$2:$G$41,0))),"PREVERIŤ","")),IF(AND(N401="Súkromná",IFERROR(INDEX('Vozidlá'!$O$6:$O$6,MATCH(B401,'Vozidlá'!$A$6:$A$6,0))="áno",FALSE)),"PREVERIŤ","")))</f>
        <v/>
      </c>
      <c r="T401" s="14">
        <f>IF(OR(D401="",E401="",F401="",G401=""),"",IFERROR(IF(OR(F401+G401&lt;D401+E401,D401&lt;DATE(2027,1,1),D401&gt;=DATE(2028,1,1)),"CHYBA",""),"CHYBA"))</f>
        <v/>
      </c>
      <c r="U401" s="14">
        <f>IF(OR(V401=0,A401=""),"",IF(COUNTIFS($A$6:$A$1505,A401&amp;"",$B$6:$B$1505,B401&amp;"")&gt;1,"CHYBA",IF(X401="","",IF(X401=0,"",IFERROR(IF(INDEX($A$1:$A$1505,X401)="","",IF(A401=INDEX($A$1:$A$1505,X401)+1,"","PREVERIŤ")),"PREVERIŤ")))))</f>
        <v/>
      </c>
      <c r="V401" s="14">
        <f>IF(OR(A401&lt;&gt;"",B401&lt;&gt;"",C401&lt;&gt;"",D401&lt;&gt;"",E401&lt;&gt;"",F401&lt;&gt;"",G401&lt;&gt;"",H401&lt;&gt;"",I401&lt;&gt;"",J401&lt;&gt;"",K401&lt;&gt;"",L401&lt;&gt;"",N401&lt;&gt;"",O401&lt;&gt;""),1,0)</f>
        <v/>
      </c>
      <c r="W401" s="14">
        <f>IF(OR(V401=0,B401=""),"",COUNTIFS($B$6:B401,B401&amp;""))</f>
        <v/>
      </c>
      <c r="X401" s="14">
        <f>IF(OR(V401=0,B401=""),"",IF(W401=1,0,SUMIFS($Y$5:Y400,$B$5:B400,B401&amp;"",$W$5:W400,W401-1)))</f>
        <v/>
      </c>
      <c r="Y401" s="14">
        <f>IF(V401=0,"",ROW($A401))</f>
        <v/>
      </c>
    </row>
    <row r="402">
      <c r="A402" s="10" t="n"/>
      <c r="B402" s="10" t="n"/>
      <c r="C402" s="10" t="n"/>
      <c r="D402" s="12" t="n"/>
      <c r="E402" s="18" t="n"/>
      <c r="F402" s="12" t="n"/>
      <c r="G402" s="18" t="n"/>
      <c r="H402" s="10" t="n"/>
      <c r="I402" s="10" t="n"/>
      <c r="J402" s="10" t="n"/>
      <c r="K402" s="13" t="n"/>
      <c r="L402" s="13" t="n"/>
      <c r="M402" s="19">
        <f>IF(OR(K402="",L402=""),"",IF(AND(ISNUMBER(K402),ISNUMBER(L402)),L402-K402,"CHYBA"))</f>
        <v/>
      </c>
      <c r="N402" s="10" t="n"/>
      <c r="O402" s="10" t="n"/>
      <c r="P402" s="14">
        <f>IF(M402="","",IF(ISNUMBER(M402),IF(M402&lt;=0,"CHYBA",""),"CHYBA"))</f>
        <v/>
      </c>
      <c r="Q402" s="14">
        <f>IF(OR(V402=0,B402="",K402=""),"",IFERROR(IF(X402=0,IF(AND(COUNTIFS('Vozidlá'!$A$6:$A$6,B402&amp;"",'Vozidlá'!$L$6:$L$6,"&lt;&gt;")=1,ROUND(K402,1)=ROUND(INDEX('Vozidlá'!$L$6:$L$6,MATCH(B402,'Vozidlá'!$A$6:$A$6,0)),1)),"","CHYBA"),IF(AND(INDEX($L$1:$L$1505,X402)&lt;&gt;"",ROUND(K402,1)=ROUND(INDEX($L$1:$L$1505,X402),1)),"","CHYBA")),"CHYBA"))</f>
        <v/>
      </c>
      <c r="R402" s="14">
        <f>IF(V402=0,"",IF(OR(NOT(ISNUMBER(A402)),B402="",C402="",NOT(ISNUMBER(D402)),NOT(ISNUMBER(E402)),NOT(ISNUMBER(F402)),NOT(ISNUMBER(G402)),I402="",J402="",NOT(ISNUMBER(K402)),NOT(ISNUMBER(L402)),AND(N402&lt;&gt;"Podnikateľská",N402&lt;&gt;"Súkromná"),AND(N402="Podnikateľská",H402=""),COUNTIFS('Vodiči'!$C$6:$C$8,C402&amp;"")&lt;&gt;1,COUNTIFS('Vozidlá'!$A$6:$A$6,B402&amp;"",'Vozidlá'!$B$6:$B$6,"&lt;&gt;")&lt;&gt;1,COUNTIFS('Vozidlá'!$A$6:$A$6,B402&amp;"",'Vozidlá'!$C$6:$C$6,"&lt;&gt;")&lt;&gt;1,COUNTIFS('Vozidlá'!$A$6:$A$6,B402&amp;"",'Vozidlá'!$D$6:$D$6,"&lt;&gt;")&lt;&gt;1,COUNTIFS('Vozidlá'!$A$6:$A$6,B402&amp;"",'Vozidlá'!$E$6:$E$6,"&lt;&gt;")&lt;&gt;1,COUNTIFS('Vozidlá'!$A$6:$A$6,B402&amp;"",'Vozidlá'!$K$6:$K$6,"&lt;&gt;")&lt;&gt;1,COUNTIFS('Vozidlá'!$A$6:$A$6,B402&amp;"",'Vozidlá'!$L$6:$L$6,"&lt;&gt;")&lt;&gt;1),"CHYBA",""))</f>
        <v/>
      </c>
      <c r="S402" s="14">
        <f>IF(V402=0,"",IF(N402="Podnikateľská",IF(H402="","",IF(OR(LEN(TRIM(SUBSTITUTE(SUBSTITUTE(H402,".",""),",","")))&lt;12,ISNUMBER(MATCH(TRIM(SUBSTITUTE(SUBSTITUTE(H402,".",""),",","")),'Zoznamy'!$G$2:$G$41,0))),"PREVERIŤ","")),IF(AND(N402="Súkromná",IFERROR(INDEX('Vozidlá'!$O$6:$O$6,MATCH(B402,'Vozidlá'!$A$6:$A$6,0))="áno",FALSE)),"PREVERIŤ","")))</f>
        <v/>
      </c>
      <c r="T402" s="14">
        <f>IF(OR(D402="",E402="",F402="",G402=""),"",IFERROR(IF(OR(F402+G402&lt;D402+E402,D402&lt;DATE(2027,1,1),D402&gt;=DATE(2028,1,1)),"CHYBA",""),"CHYBA"))</f>
        <v/>
      </c>
      <c r="U402" s="14">
        <f>IF(OR(V402=0,A402=""),"",IF(COUNTIFS($A$6:$A$1505,A402&amp;"",$B$6:$B$1505,B402&amp;"")&gt;1,"CHYBA",IF(X402="","",IF(X402=0,"",IFERROR(IF(INDEX($A$1:$A$1505,X402)="","",IF(A402=INDEX($A$1:$A$1505,X402)+1,"","PREVERIŤ")),"PREVERIŤ")))))</f>
        <v/>
      </c>
      <c r="V402" s="14">
        <f>IF(OR(A402&lt;&gt;"",B402&lt;&gt;"",C402&lt;&gt;"",D402&lt;&gt;"",E402&lt;&gt;"",F402&lt;&gt;"",G402&lt;&gt;"",H402&lt;&gt;"",I402&lt;&gt;"",J402&lt;&gt;"",K402&lt;&gt;"",L402&lt;&gt;"",N402&lt;&gt;"",O402&lt;&gt;""),1,0)</f>
        <v/>
      </c>
      <c r="W402" s="14">
        <f>IF(OR(V402=0,B402=""),"",COUNTIFS($B$6:B402,B402&amp;""))</f>
        <v/>
      </c>
      <c r="X402" s="14">
        <f>IF(OR(V402=0,B402=""),"",IF(W402=1,0,SUMIFS($Y$5:Y401,$B$5:B401,B402&amp;"",$W$5:W401,W402-1)))</f>
        <v/>
      </c>
      <c r="Y402" s="14">
        <f>IF(V402=0,"",ROW($A402))</f>
        <v/>
      </c>
    </row>
    <row r="403">
      <c r="A403" s="10" t="n"/>
      <c r="B403" s="10" t="n"/>
      <c r="C403" s="10" t="n"/>
      <c r="D403" s="12" t="n"/>
      <c r="E403" s="18" t="n"/>
      <c r="F403" s="12" t="n"/>
      <c r="G403" s="18" t="n"/>
      <c r="H403" s="10" t="n"/>
      <c r="I403" s="10" t="n"/>
      <c r="J403" s="10" t="n"/>
      <c r="K403" s="13" t="n"/>
      <c r="L403" s="13" t="n"/>
      <c r="M403" s="19">
        <f>IF(OR(K403="",L403=""),"",IF(AND(ISNUMBER(K403),ISNUMBER(L403)),L403-K403,"CHYBA"))</f>
        <v/>
      </c>
      <c r="N403" s="10" t="n"/>
      <c r="O403" s="10" t="n"/>
      <c r="P403" s="14">
        <f>IF(M403="","",IF(ISNUMBER(M403),IF(M403&lt;=0,"CHYBA",""),"CHYBA"))</f>
        <v/>
      </c>
      <c r="Q403" s="14">
        <f>IF(OR(V403=0,B403="",K403=""),"",IFERROR(IF(X403=0,IF(AND(COUNTIFS('Vozidlá'!$A$6:$A$6,B403&amp;"",'Vozidlá'!$L$6:$L$6,"&lt;&gt;")=1,ROUND(K403,1)=ROUND(INDEX('Vozidlá'!$L$6:$L$6,MATCH(B403,'Vozidlá'!$A$6:$A$6,0)),1)),"","CHYBA"),IF(AND(INDEX($L$1:$L$1505,X403)&lt;&gt;"",ROUND(K403,1)=ROUND(INDEX($L$1:$L$1505,X403),1)),"","CHYBA")),"CHYBA"))</f>
        <v/>
      </c>
      <c r="R403" s="14">
        <f>IF(V403=0,"",IF(OR(NOT(ISNUMBER(A403)),B403="",C403="",NOT(ISNUMBER(D403)),NOT(ISNUMBER(E403)),NOT(ISNUMBER(F403)),NOT(ISNUMBER(G403)),I403="",J403="",NOT(ISNUMBER(K403)),NOT(ISNUMBER(L403)),AND(N403&lt;&gt;"Podnikateľská",N403&lt;&gt;"Súkromná"),AND(N403="Podnikateľská",H403=""),COUNTIFS('Vodiči'!$C$6:$C$8,C403&amp;"")&lt;&gt;1,COUNTIFS('Vozidlá'!$A$6:$A$6,B403&amp;"",'Vozidlá'!$B$6:$B$6,"&lt;&gt;")&lt;&gt;1,COUNTIFS('Vozidlá'!$A$6:$A$6,B403&amp;"",'Vozidlá'!$C$6:$C$6,"&lt;&gt;")&lt;&gt;1,COUNTIFS('Vozidlá'!$A$6:$A$6,B403&amp;"",'Vozidlá'!$D$6:$D$6,"&lt;&gt;")&lt;&gt;1,COUNTIFS('Vozidlá'!$A$6:$A$6,B403&amp;"",'Vozidlá'!$E$6:$E$6,"&lt;&gt;")&lt;&gt;1,COUNTIFS('Vozidlá'!$A$6:$A$6,B403&amp;"",'Vozidlá'!$K$6:$K$6,"&lt;&gt;")&lt;&gt;1,COUNTIFS('Vozidlá'!$A$6:$A$6,B403&amp;"",'Vozidlá'!$L$6:$L$6,"&lt;&gt;")&lt;&gt;1),"CHYBA",""))</f>
        <v/>
      </c>
      <c r="S403" s="14">
        <f>IF(V403=0,"",IF(N403="Podnikateľská",IF(H403="","",IF(OR(LEN(TRIM(SUBSTITUTE(SUBSTITUTE(H403,".",""),",","")))&lt;12,ISNUMBER(MATCH(TRIM(SUBSTITUTE(SUBSTITUTE(H403,".",""),",","")),'Zoznamy'!$G$2:$G$41,0))),"PREVERIŤ","")),IF(AND(N403="Súkromná",IFERROR(INDEX('Vozidlá'!$O$6:$O$6,MATCH(B403,'Vozidlá'!$A$6:$A$6,0))="áno",FALSE)),"PREVERIŤ","")))</f>
        <v/>
      </c>
      <c r="T403" s="14">
        <f>IF(OR(D403="",E403="",F403="",G403=""),"",IFERROR(IF(OR(F403+G403&lt;D403+E403,D403&lt;DATE(2027,1,1),D403&gt;=DATE(2028,1,1)),"CHYBA",""),"CHYBA"))</f>
        <v/>
      </c>
      <c r="U403" s="14">
        <f>IF(OR(V403=0,A403=""),"",IF(COUNTIFS($A$6:$A$1505,A403&amp;"",$B$6:$B$1505,B403&amp;"")&gt;1,"CHYBA",IF(X403="","",IF(X403=0,"",IFERROR(IF(INDEX($A$1:$A$1505,X403)="","",IF(A403=INDEX($A$1:$A$1505,X403)+1,"","PREVERIŤ")),"PREVERIŤ")))))</f>
        <v/>
      </c>
      <c r="V403" s="14">
        <f>IF(OR(A403&lt;&gt;"",B403&lt;&gt;"",C403&lt;&gt;"",D403&lt;&gt;"",E403&lt;&gt;"",F403&lt;&gt;"",G403&lt;&gt;"",H403&lt;&gt;"",I403&lt;&gt;"",J403&lt;&gt;"",K403&lt;&gt;"",L403&lt;&gt;"",N403&lt;&gt;"",O403&lt;&gt;""),1,0)</f>
        <v/>
      </c>
      <c r="W403" s="14">
        <f>IF(OR(V403=0,B403=""),"",COUNTIFS($B$6:B403,B403&amp;""))</f>
        <v/>
      </c>
      <c r="X403" s="14">
        <f>IF(OR(V403=0,B403=""),"",IF(W403=1,0,SUMIFS($Y$5:Y402,$B$5:B402,B403&amp;"",$W$5:W402,W403-1)))</f>
        <v/>
      </c>
      <c r="Y403" s="14">
        <f>IF(V403=0,"",ROW($A403))</f>
        <v/>
      </c>
    </row>
    <row r="404">
      <c r="A404" s="10" t="n"/>
      <c r="B404" s="10" t="n"/>
      <c r="C404" s="10" t="n"/>
      <c r="D404" s="12" t="n"/>
      <c r="E404" s="18" t="n"/>
      <c r="F404" s="12" t="n"/>
      <c r="G404" s="18" t="n"/>
      <c r="H404" s="10" t="n"/>
      <c r="I404" s="10" t="n"/>
      <c r="J404" s="10" t="n"/>
      <c r="K404" s="13" t="n"/>
      <c r="L404" s="13" t="n"/>
      <c r="M404" s="19">
        <f>IF(OR(K404="",L404=""),"",IF(AND(ISNUMBER(K404),ISNUMBER(L404)),L404-K404,"CHYBA"))</f>
        <v/>
      </c>
      <c r="N404" s="10" t="n"/>
      <c r="O404" s="10" t="n"/>
      <c r="P404" s="14">
        <f>IF(M404="","",IF(ISNUMBER(M404),IF(M404&lt;=0,"CHYBA",""),"CHYBA"))</f>
        <v/>
      </c>
      <c r="Q404" s="14">
        <f>IF(OR(V404=0,B404="",K404=""),"",IFERROR(IF(X404=0,IF(AND(COUNTIFS('Vozidlá'!$A$6:$A$6,B404&amp;"",'Vozidlá'!$L$6:$L$6,"&lt;&gt;")=1,ROUND(K404,1)=ROUND(INDEX('Vozidlá'!$L$6:$L$6,MATCH(B404,'Vozidlá'!$A$6:$A$6,0)),1)),"","CHYBA"),IF(AND(INDEX($L$1:$L$1505,X404)&lt;&gt;"",ROUND(K404,1)=ROUND(INDEX($L$1:$L$1505,X404),1)),"","CHYBA")),"CHYBA"))</f>
        <v/>
      </c>
      <c r="R404" s="14">
        <f>IF(V404=0,"",IF(OR(NOT(ISNUMBER(A404)),B404="",C404="",NOT(ISNUMBER(D404)),NOT(ISNUMBER(E404)),NOT(ISNUMBER(F404)),NOT(ISNUMBER(G404)),I404="",J404="",NOT(ISNUMBER(K404)),NOT(ISNUMBER(L404)),AND(N404&lt;&gt;"Podnikateľská",N404&lt;&gt;"Súkromná"),AND(N404="Podnikateľská",H404=""),COUNTIFS('Vodiči'!$C$6:$C$8,C404&amp;"")&lt;&gt;1,COUNTIFS('Vozidlá'!$A$6:$A$6,B404&amp;"",'Vozidlá'!$B$6:$B$6,"&lt;&gt;")&lt;&gt;1,COUNTIFS('Vozidlá'!$A$6:$A$6,B404&amp;"",'Vozidlá'!$C$6:$C$6,"&lt;&gt;")&lt;&gt;1,COUNTIFS('Vozidlá'!$A$6:$A$6,B404&amp;"",'Vozidlá'!$D$6:$D$6,"&lt;&gt;")&lt;&gt;1,COUNTIFS('Vozidlá'!$A$6:$A$6,B404&amp;"",'Vozidlá'!$E$6:$E$6,"&lt;&gt;")&lt;&gt;1,COUNTIFS('Vozidlá'!$A$6:$A$6,B404&amp;"",'Vozidlá'!$K$6:$K$6,"&lt;&gt;")&lt;&gt;1,COUNTIFS('Vozidlá'!$A$6:$A$6,B404&amp;"",'Vozidlá'!$L$6:$L$6,"&lt;&gt;")&lt;&gt;1),"CHYBA",""))</f>
        <v/>
      </c>
      <c r="S404" s="14">
        <f>IF(V404=0,"",IF(N404="Podnikateľská",IF(H404="","",IF(OR(LEN(TRIM(SUBSTITUTE(SUBSTITUTE(H404,".",""),",","")))&lt;12,ISNUMBER(MATCH(TRIM(SUBSTITUTE(SUBSTITUTE(H404,".",""),",","")),'Zoznamy'!$G$2:$G$41,0))),"PREVERIŤ","")),IF(AND(N404="Súkromná",IFERROR(INDEX('Vozidlá'!$O$6:$O$6,MATCH(B404,'Vozidlá'!$A$6:$A$6,0))="áno",FALSE)),"PREVERIŤ","")))</f>
        <v/>
      </c>
      <c r="T404" s="14">
        <f>IF(OR(D404="",E404="",F404="",G404=""),"",IFERROR(IF(OR(F404+G404&lt;D404+E404,D404&lt;DATE(2027,1,1),D404&gt;=DATE(2028,1,1)),"CHYBA",""),"CHYBA"))</f>
        <v/>
      </c>
      <c r="U404" s="14">
        <f>IF(OR(V404=0,A404=""),"",IF(COUNTIFS($A$6:$A$1505,A404&amp;"",$B$6:$B$1505,B404&amp;"")&gt;1,"CHYBA",IF(X404="","",IF(X404=0,"",IFERROR(IF(INDEX($A$1:$A$1505,X404)="","",IF(A404=INDEX($A$1:$A$1505,X404)+1,"","PREVERIŤ")),"PREVERIŤ")))))</f>
        <v/>
      </c>
      <c r="V404" s="14">
        <f>IF(OR(A404&lt;&gt;"",B404&lt;&gt;"",C404&lt;&gt;"",D404&lt;&gt;"",E404&lt;&gt;"",F404&lt;&gt;"",G404&lt;&gt;"",H404&lt;&gt;"",I404&lt;&gt;"",J404&lt;&gt;"",K404&lt;&gt;"",L404&lt;&gt;"",N404&lt;&gt;"",O404&lt;&gt;""),1,0)</f>
        <v/>
      </c>
      <c r="W404" s="14">
        <f>IF(OR(V404=0,B404=""),"",COUNTIFS($B$6:B404,B404&amp;""))</f>
        <v/>
      </c>
      <c r="X404" s="14">
        <f>IF(OR(V404=0,B404=""),"",IF(W404=1,0,SUMIFS($Y$5:Y403,$B$5:B403,B404&amp;"",$W$5:W403,W404-1)))</f>
        <v/>
      </c>
      <c r="Y404" s="14">
        <f>IF(V404=0,"",ROW($A404))</f>
        <v/>
      </c>
    </row>
    <row r="405">
      <c r="A405" s="10" t="n"/>
      <c r="B405" s="10" t="n"/>
      <c r="C405" s="10" t="n"/>
      <c r="D405" s="12" t="n"/>
      <c r="E405" s="18" t="n"/>
      <c r="F405" s="12" t="n"/>
      <c r="G405" s="18" t="n"/>
      <c r="H405" s="10" t="n"/>
      <c r="I405" s="10" t="n"/>
      <c r="J405" s="10" t="n"/>
      <c r="K405" s="13" t="n"/>
      <c r="L405" s="13" t="n"/>
      <c r="M405" s="19">
        <f>IF(OR(K405="",L405=""),"",IF(AND(ISNUMBER(K405),ISNUMBER(L405)),L405-K405,"CHYBA"))</f>
        <v/>
      </c>
      <c r="N405" s="10" t="n"/>
      <c r="O405" s="10" t="n"/>
      <c r="P405" s="14">
        <f>IF(M405="","",IF(ISNUMBER(M405),IF(M405&lt;=0,"CHYBA",""),"CHYBA"))</f>
        <v/>
      </c>
      <c r="Q405" s="14">
        <f>IF(OR(V405=0,B405="",K405=""),"",IFERROR(IF(X405=0,IF(AND(COUNTIFS('Vozidlá'!$A$6:$A$6,B405&amp;"",'Vozidlá'!$L$6:$L$6,"&lt;&gt;")=1,ROUND(K405,1)=ROUND(INDEX('Vozidlá'!$L$6:$L$6,MATCH(B405,'Vozidlá'!$A$6:$A$6,0)),1)),"","CHYBA"),IF(AND(INDEX($L$1:$L$1505,X405)&lt;&gt;"",ROUND(K405,1)=ROUND(INDEX($L$1:$L$1505,X405),1)),"","CHYBA")),"CHYBA"))</f>
        <v/>
      </c>
      <c r="R405" s="14">
        <f>IF(V405=0,"",IF(OR(NOT(ISNUMBER(A405)),B405="",C405="",NOT(ISNUMBER(D405)),NOT(ISNUMBER(E405)),NOT(ISNUMBER(F405)),NOT(ISNUMBER(G405)),I405="",J405="",NOT(ISNUMBER(K405)),NOT(ISNUMBER(L405)),AND(N405&lt;&gt;"Podnikateľská",N405&lt;&gt;"Súkromná"),AND(N405="Podnikateľská",H405=""),COUNTIFS('Vodiči'!$C$6:$C$8,C405&amp;"")&lt;&gt;1,COUNTIFS('Vozidlá'!$A$6:$A$6,B405&amp;"",'Vozidlá'!$B$6:$B$6,"&lt;&gt;")&lt;&gt;1,COUNTIFS('Vozidlá'!$A$6:$A$6,B405&amp;"",'Vozidlá'!$C$6:$C$6,"&lt;&gt;")&lt;&gt;1,COUNTIFS('Vozidlá'!$A$6:$A$6,B405&amp;"",'Vozidlá'!$D$6:$D$6,"&lt;&gt;")&lt;&gt;1,COUNTIFS('Vozidlá'!$A$6:$A$6,B405&amp;"",'Vozidlá'!$E$6:$E$6,"&lt;&gt;")&lt;&gt;1,COUNTIFS('Vozidlá'!$A$6:$A$6,B405&amp;"",'Vozidlá'!$K$6:$K$6,"&lt;&gt;")&lt;&gt;1,COUNTIFS('Vozidlá'!$A$6:$A$6,B405&amp;"",'Vozidlá'!$L$6:$L$6,"&lt;&gt;")&lt;&gt;1),"CHYBA",""))</f>
        <v/>
      </c>
      <c r="S405" s="14">
        <f>IF(V405=0,"",IF(N405="Podnikateľská",IF(H405="","",IF(OR(LEN(TRIM(SUBSTITUTE(SUBSTITUTE(H405,".",""),",","")))&lt;12,ISNUMBER(MATCH(TRIM(SUBSTITUTE(SUBSTITUTE(H405,".",""),",","")),'Zoznamy'!$G$2:$G$41,0))),"PREVERIŤ","")),IF(AND(N405="Súkromná",IFERROR(INDEX('Vozidlá'!$O$6:$O$6,MATCH(B405,'Vozidlá'!$A$6:$A$6,0))="áno",FALSE)),"PREVERIŤ","")))</f>
        <v/>
      </c>
      <c r="T405" s="14">
        <f>IF(OR(D405="",E405="",F405="",G405=""),"",IFERROR(IF(OR(F405+G405&lt;D405+E405,D405&lt;DATE(2027,1,1),D405&gt;=DATE(2028,1,1)),"CHYBA",""),"CHYBA"))</f>
        <v/>
      </c>
      <c r="U405" s="14">
        <f>IF(OR(V405=0,A405=""),"",IF(COUNTIFS($A$6:$A$1505,A405&amp;"",$B$6:$B$1505,B405&amp;"")&gt;1,"CHYBA",IF(X405="","",IF(X405=0,"",IFERROR(IF(INDEX($A$1:$A$1505,X405)="","",IF(A405=INDEX($A$1:$A$1505,X405)+1,"","PREVERIŤ")),"PREVERIŤ")))))</f>
        <v/>
      </c>
      <c r="V405" s="14">
        <f>IF(OR(A405&lt;&gt;"",B405&lt;&gt;"",C405&lt;&gt;"",D405&lt;&gt;"",E405&lt;&gt;"",F405&lt;&gt;"",G405&lt;&gt;"",H405&lt;&gt;"",I405&lt;&gt;"",J405&lt;&gt;"",K405&lt;&gt;"",L405&lt;&gt;"",N405&lt;&gt;"",O405&lt;&gt;""),1,0)</f>
        <v/>
      </c>
      <c r="W405" s="14">
        <f>IF(OR(V405=0,B405=""),"",COUNTIFS($B$6:B405,B405&amp;""))</f>
        <v/>
      </c>
      <c r="X405" s="14">
        <f>IF(OR(V405=0,B405=""),"",IF(W405=1,0,SUMIFS($Y$5:Y404,$B$5:B404,B405&amp;"",$W$5:W404,W405-1)))</f>
        <v/>
      </c>
      <c r="Y405" s="14">
        <f>IF(V405=0,"",ROW($A405))</f>
        <v/>
      </c>
    </row>
    <row r="406">
      <c r="A406" s="10" t="n"/>
      <c r="B406" s="10" t="n"/>
      <c r="C406" s="10" t="n"/>
      <c r="D406" s="12" t="n"/>
      <c r="E406" s="18" t="n"/>
      <c r="F406" s="12" t="n"/>
      <c r="G406" s="18" t="n"/>
      <c r="H406" s="10" t="n"/>
      <c r="I406" s="10" t="n"/>
      <c r="J406" s="10" t="n"/>
      <c r="K406" s="13" t="n"/>
      <c r="L406" s="13" t="n"/>
      <c r="M406" s="19">
        <f>IF(OR(K406="",L406=""),"",IF(AND(ISNUMBER(K406),ISNUMBER(L406)),L406-K406,"CHYBA"))</f>
        <v/>
      </c>
      <c r="N406" s="10" t="n"/>
      <c r="O406" s="10" t="n"/>
      <c r="P406" s="14">
        <f>IF(M406="","",IF(ISNUMBER(M406),IF(M406&lt;=0,"CHYBA",""),"CHYBA"))</f>
        <v/>
      </c>
      <c r="Q406" s="14">
        <f>IF(OR(V406=0,B406="",K406=""),"",IFERROR(IF(X406=0,IF(AND(COUNTIFS('Vozidlá'!$A$6:$A$6,B406&amp;"",'Vozidlá'!$L$6:$L$6,"&lt;&gt;")=1,ROUND(K406,1)=ROUND(INDEX('Vozidlá'!$L$6:$L$6,MATCH(B406,'Vozidlá'!$A$6:$A$6,0)),1)),"","CHYBA"),IF(AND(INDEX($L$1:$L$1505,X406)&lt;&gt;"",ROUND(K406,1)=ROUND(INDEX($L$1:$L$1505,X406),1)),"","CHYBA")),"CHYBA"))</f>
        <v/>
      </c>
      <c r="R406" s="14">
        <f>IF(V406=0,"",IF(OR(NOT(ISNUMBER(A406)),B406="",C406="",NOT(ISNUMBER(D406)),NOT(ISNUMBER(E406)),NOT(ISNUMBER(F406)),NOT(ISNUMBER(G406)),I406="",J406="",NOT(ISNUMBER(K406)),NOT(ISNUMBER(L406)),AND(N406&lt;&gt;"Podnikateľská",N406&lt;&gt;"Súkromná"),AND(N406="Podnikateľská",H406=""),COUNTIFS('Vodiči'!$C$6:$C$8,C406&amp;"")&lt;&gt;1,COUNTIFS('Vozidlá'!$A$6:$A$6,B406&amp;"",'Vozidlá'!$B$6:$B$6,"&lt;&gt;")&lt;&gt;1,COUNTIFS('Vozidlá'!$A$6:$A$6,B406&amp;"",'Vozidlá'!$C$6:$C$6,"&lt;&gt;")&lt;&gt;1,COUNTIFS('Vozidlá'!$A$6:$A$6,B406&amp;"",'Vozidlá'!$D$6:$D$6,"&lt;&gt;")&lt;&gt;1,COUNTIFS('Vozidlá'!$A$6:$A$6,B406&amp;"",'Vozidlá'!$E$6:$E$6,"&lt;&gt;")&lt;&gt;1,COUNTIFS('Vozidlá'!$A$6:$A$6,B406&amp;"",'Vozidlá'!$K$6:$K$6,"&lt;&gt;")&lt;&gt;1,COUNTIFS('Vozidlá'!$A$6:$A$6,B406&amp;"",'Vozidlá'!$L$6:$L$6,"&lt;&gt;")&lt;&gt;1),"CHYBA",""))</f>
        <v/>
      </c>
      <c r="S406" s="14">
        <f>IF(V406=0,"",IF(N406="Podnikateľská",IF(H406="","",IF(OR(LEN(TRIM(SUBSTITUTE(SUBSTITUTE(H406,".",""),",","")))&lt;12,ISNUMBER(MATCH(TRIM(SUBSTITUTE(SUBSTITUTE(H406,".",""),",","")),'Zoznamy'!$G$2:$G$41,0))),"PREVERIŤ","")),IF(AND(N406="Súkromná",IFERROR(INDEX('Vozidlá'!$O$6:$O$6,MATCH(B406,'Vozidlá'!$A$6:$A$6,0))="áno",FALSE)),"PREVERIŤ","")))</f>
        <v/>
      </c>
      <c r="T406" s="14">
        <f>IF(OR(D406="",E406="",F406="",G406=""),"",IFERROR(IF(OR(F406+G406&lt;D406+E406,D406&lt;DATE(2027,1,1),D406&gt;=DATE(2028,1,1)),"CHYBA",""),"CHYBA"))</f>
        <v/>
      </c>
      <c r="U406" s="14">
        <f>IF(OR(V406=0,A406=""),"",IF(COUNTIFS($A$6:$A$1505,A406&amp;"",$B$6:$B$1505,B406&amp;"")&gt;1,"CHYBA",IF(X406="","",IF(X406=0,"",IFERROR(IF(INDEX($A$1:$A$1505,X406)="","",IF(A406=INDEX($A$1:$A$1505,X406)+1,"","PREVERIŤ")),"PREVERIŤ")))))</f>
        <v/>
      </c>
      <c r="V406" s="14">
        <f>IF(OR(A406&lt;&gt;"",B406&lt;&gt;"",C406&lt;&gt;"",D406&lt;&gt;"",E406&lt;&gt;"",F406&lt;&gt;"",G406&lt;&gt;"",H406&lt;&gt;"",I406&lt;&gt;"",J406&lt;&gt;"",K406&lt;&gt;"",L406&lt;&gt;"",N406&lt;&gt;"",O406&lt;&gt;""),1,0)</f>
        <v/>
      </c>
      <c r="W406" s="14">
        <f>IF(OR(V406=0,B406=""),"",COUNTIFS($B$6:B406,B406&amp;""))</f>
        <v/>
      </c>
      <c r="X406" s="14">
        <f>IF(OR(V406=0,B406=""),"",IF(W406=1,0,SUMIFS($Y$5:Y405,$B$5:B405,B406&amp;"",$W$5:W405,W406-1)))</f>
        <v/>
      </c>
      <c r="Y406" s="14">
        <f>IF(V406=0,"",ROW($A406))</f>
        <v/>
      </c>
    </row>
    <row r="407">
      <c r="A407" s="10" t="n"/>
      <c r="B407" s="10" t="n"/>
      <c r="C407" s="10" t="n"/>
      <c r="D407" s="12" t="n"/>
      <c r="E407" s="18" t="n"/>
      <c r="F407" s="12" t="n"/>
      <c r="G407" s="18" t="n"/>
      <c r="H407" s="10" t="n"/>
      <c r="I407" s="10" t="n"/>
      <c r="J407" s="10" t="n"/>
      <c r="K407" s="13" t="n"/>
      <c r="L407" s="13" t="n"/>
      <c r="M407" s="19">
        <f>IF(OR(K407="",L407=""),"",IF(AND(ISNUMBER(K407),ISNUMBER(L407)),L407-K407,"CHYBA"))</f>
        <v/>
      </c>
      <c r="N407" s="10" t="n"/>
      <c r="O407" s="10" t="n"/>
      <c r="P407" s="14">
        <f>IF(M407="","",IF(ISNUMBER(M407),IF(M407&lt;=0,"CHYBA",""),"CHYBA"))</f>
        <v/>
      </c>
      <c r="Q407" s="14">
        <f>IF(OR(V407=0,B407="",K407=""),"",IFERROR(IF(X407=0,IF(AND(COUNTIFS('Vozidlá'!$A$6:$A$6,B407&amp;"",'Vozidlá'!$L$6:$L$6,"&lt;&gt;")=1,ROUND(K407,1)=ROUND(INDEX('Vozidlá'!$L$6:$L$6,MATCH(B407,'Vozidlá'!$A$6:$A$6,0)),1)),"","CHYBA"),IF(AND(INDEX($L$1:$L$1505,X407)&lt;&gt;"",ROUND(K407,1)=ROUND(INDEX($L$1:$L$1505,X407),1)),"","CHYBA")),"CHYBA"))</f>
        <v/>
      </c>
      <c r="R407" s="14">
        <f>IF(V407=0,"",IF(OR(NOT(ISNUMBER(A407)),B407="",C407="",NOT(ISNUMBER(D407)),NOT(ISNUMBER(E407)),NOT(ISNUMBER(F407)),NOT(ISNUMBER(G407)),I407="",J407="",NOT(ISNUMBER(K407)),NOT(ISNUMBER(L407)),AND(N407&lt;&gt;"Podnikateľská",N407&lt;&gt;"Súkromná"),AND(N407="Podnikateľská",H407=""),COUNTIFS('Vodiči'!$C$6:$C$8,C407&amp;"")&lt;&gt;1,COUNTIFS('Vozidlá'!$A$6:$A$6,B407&amp;"",'Vozidlá'!$B$6:$B$6,"&lt;&gt;")&lt;&gt;1,COUNTIFS('Vozidlá'!$A$6:$A$6,B407&amp;"",'Vozidlá'!$C$6:$C$6,"&lt;&gt;")&lt;&gt;1,COUNTIFS('Vozidlá'!$A$6:$A$6,B407&amp;"",'Vozidlá'!$D$6:$D$6,"&lt;&gt;")&lt;&gt;1,COUNTIFS('Vozidlá'!$A$6:$A$6,B407&amp;"",'Vozidlá'!$E$6:$E$6,"&lt;&gt;")&lt;&gt;1,COUNTIFS('Vozidlá'!$A$6:$A$6,B407&amp;"",'Vozidlá'!$K$6:$K$6,"&lt;&gt;")&lt;&gt;1,COUNTIFS('Vozidlá'!$A$6:$A$6,B407&amp;"",'Vozidlá'!$L$6:$L$6,"&lt;&gt;")&lt;&gt;1),"CHYBA",""))</f>
        <v/>
      </c>
      <c r="S407" s="14">
        <f>IF(V407=0,"",IF(N407="Podnikateľská",IF(H407="","",IF(OR(LEN(TRIM(SUBSTITUTE(SUBSTITUTE(H407,".",""),",","")))&lt;12,ISNUMBER(MATCH(TRIM(SUBSTITUTE(SUBSTITUTE(H407,".",""),",","")),'Zoznamy'!$G$2:$G$41,0))),"PREVERIŤ","")),IF(AND(N407="Súkromná",IFERROR(INDEX('Vozidlá'!$O$6:$O$6,MATCH(B407,'Vozidlá'!$A$6:$A$6,0))="áno",FALSE)),"PREVERIŤ","")))</f>
        <v/>
      </c>
      <c r="T407" s="14">
        <f>IF(OR(D407="",E407="",F407="",G407=""),"",IFERROR(IF(OR(F407+G407&lt;D407+E407,D407&lt;DATE(2027,1,1),D407&gt;=DATE(2028,1,1)),"CHYBA",""),"CHYBA"))</f>
        <v/>
      </c>
      <c r="U407" s="14">
        <f>IF(OR(V407=0,A407=""),"",IF(COUNTIFS($A$6:$A$1505,A407&amp;"",$B$6:$B$1505,B407&amp;"")&gt;1,"CHYBA",IF(X407="","",IF(X407=0,"",IFERROR(IF(INDEX($A$1:$A$1505,X407)="","",IF(A407=INDEX($A$1:$A$1505,X407)+1,"","PREVERIŤ")),"PREVERIŤ")))))</f>
        <v/>
      </c>
      <c r="V407" s="14">
        <f>IF(OR(A407&lt;&gt;"",B407&lt;&gt;"",C407&lt;&gt;"",D407&lt;&gt;"",E407&lt;&gt;"",F407&lt;&gt;"",G407&lt;&gt;"",H407&lt;&gt;"",I407&lt;&gt;"",J407&lt;&gt;"",K407&lt;&gt;"",L407&lt;&gt;"",N407&lt;&gt;"",O407&lt;&gt;""),1,0)</f>
        <v/>
      </c>
      <c r="W407" s="14">
        <f>IF(OR(V407=0,B407=""),"",COUNTIFS($B$6:B407,B407&amp;""))</f>
        <v/>
      </c>
      <c r="X407" s="14">
        <f>IF(OR(V407=0,B407=""),"",IF(W407=1,0,SUMIFS($Y$5:Y406,$B$5:B406,B407&amp;"",$W$5:W406,W407-1)))</f>
        <v/>
      </c>
      <c r="Y407" s="14">
        <f>IF(V407=0,"",ROW($A407))</f>
        <v/>
      </c>
    </row>
    <row r="408">
      <c r="A408" s="10" t="n"/>
      <c r="B408" s="10" t="n"/>
      <c r="C408" s="10" t="n"/>
      <c r="D408" s="12" t="n"/>
      <c r="E408" s="18" t="n"/>
      <c r="F408" s="12" t="n"/>
      <c r="G408" s="18" t="n"/>
      <c r="H408" s="10" t="n"/>
      <c r="I408" s="10" t="n"/>
      <c r="J408" s="10" t="n"/>
      <c r="K408" s="13" t="n"/>
      <c r="L408" s="13" t="n"/>
      <c r="M408" s="19">
        <f>IF(OR(K408="",L408=""),"",IF(AND(ISNUMBER(K408),ISNUMBER(L408)),L408-K408,"CHYBA"))</f>
        <v/>
      </c>
      <c r="N408" s="10" t="n"/>
      <c r="O408" s="10" t="n"/>
      <c r="P408" s="14">
        <f>IF(M408="","",IF(ISNUMBER(M408),IF(M408&lt;=0,"CHYBA",""),"CHYBA"))</f>
        <v/>
      </c>
      <c r="Q408" s="14">
        <f>IF(OR(V408=0,B408="",K408=""),"",IFERROR(IF(X408=0,IF(AND(COUNTIFS('Vozidlá'!$A$6:$A$6,B408&amp;"",'Vozidlá'!$L$6:$L$6,"&lt;&gt;")=1,ROUND(K408,1)=ROUND(INDEX('Vozidlá'!$L$6:$L$6,MATCH(B408,'Vozidlá'!$A$6:$A$6,0)),1)),"","CHYBA"),IF(AND(INDEX($L$1:$L$1505,X408)&lt;&gt;"",ROUND(K408,1)=ROUND(INDEX($L$1:$L$1505,X408),1)),"","CHYBA")),"CHYBA"))</f>
        <v/>
      </c>
      <c r="R408" s="14">
        <f>IF(V408=0,"",IF(OR(NOT(ISNUMBER(A408)),B408="",C408="",NOT(ISNUMBER(D408)),NOT(ISNUMBER(E408)),NOT(ISNUMBER(F408)),NOT(ISNUMBER(G408)),I408="",J408="",NOT(ISNUMBER(K408)),NOT(ISNUMBER(L408)),AND(N408&lt;&gt;"Podnikateľská",N408&lt;&gt;"Súkromná"),AND(N408="Podnikateľská",H408=""),COUNTIFS('Vodiči'!$C$6:$C$8,C408&amp;"")&lt;&gt;1,COUNTIFS('Vozidlá'!$A$6:$A$6,B408&amp;"",'Vozidlá'!$B$6:$B$6,"&lt;&gt;")&lt;&gt;1,COUNTIFS('Vozidlá'!$A$6:$A$6,B408&amp;"",'Vozidlá'!$C$6:$C$6,"&lt;&gt;")&lt;&gt;1,COUNTIFS('Vozidlá'!$A$6:$A$6,B408&amp;"",'Vozidlá'!$D$6:$D$6,"&lt;&gt;")&lt;&gt;1,COUNTIFS('Vozidlá'!$A$6:$A$6,B408&amp;"",'Vozidlá'!$E$6:$E$6,"&lt;&gt;")&lt;&gt;1,COUNTIFS('Vozidlá'!$A$6:$A$6,B408&amp;"",'Vozidlá'!$K$6:$K$6,"&lt;&gt;")&lt;&gt;1,COUNTIFS('Vozidlá'!$A$6:$A$6,B408&amp;"",'Vozidlá'!$L$6:$L$6,"&lt;&gt;")&lt;&gt;1),"CHYBA",""))</f>
        <v/>
      </c>
      <c r="S408" s="14">
        <f>IF(V408=0,"",IF(N408="Podnikateľská",IF(H408="","",IF(OR(LEN(TRIM(SUBSTITUTE(SUBSTITUTE(H408,".",""),",","")))&lt;12,ISNUMBER(MATCH(TRIM(SUBSTITUTE(SUBSTITUTE(H408,".",""),",","")),'Zoznamy'!$G$2:$G$41,0))),"PREVERIŤ","")),IF(AND(N408="Súkromná",IFERROR(INDEX('Vozidlá'!$O$6:$O$6,MATCH(B408,'Vozidlá'!$A$6:$A$6,0))="áno",FALSE)),"PREVERIŤ","")))</f>
        <v/>
      </c>
      <c r="T408" s="14">
        <f>IF(OR(D408="",E408="",F408="",G408=""),"",IFERROR(IF(OR(F408+G408&lt;D408+E408,D408&lt;DATE(2027,1,1),D408&gt;=DATE(2028,1,1)),"CHYBA",""),"CHYBA"))</f>
        <v/>
      </c>
      <c r="U408" s="14">
        <f>IF(OR(V408=0,A408=""),"",IF(COUNTIFS($A$6:$A$1505,A408&amp;"",$B$6:$B$1505,B408&amp;"")&gt;1,"CHYBA",IF(X408="","",IF(X408=0,"",IFERROR(IF(INDEX($A$1:$A$1505,X408)="","",IF(A408=INDEX($A$1:$A$1505,X408)+1,"","PREVERIŤ")),"PREVERIŤ")))))</f>
        <v/>
      </c>
      <c r="V408" s="14">
        <f>IF(OR(A408&lt;&gt;"",B408&lt;&gt;"",C408&lt;&gt;"",D408&lt;&gt;"",E408&lt;&gt;"",F408&lt;&gt;"",G408&lt;&gt;"",H408&lt;&gt;"",I408&lt;&gt;"",J408&lt;&gt;"",K408&lt;&gt;"",L408&lt;&gt;"",N408&lt;&gt;"",O408&lt;&gt;""),1,0)</f>
        <v/>
      </c>
      <c r="W408" s="14">
        <f>IF(OR(V408=0,B408=""),"",COUNTIFS($B$6:B408,B408&amp;""))</f>
        <v/>
      </c>
      <c r="X408" s="14">
        <f>IF(OR(V408=0,B408=""),"",IF(W408=1,0,SUMIFS($Y$5:Y407,$B$5:B407,B408&amp;"",$W$5:W407,W408-1)))</f>
        <v/>
      </c>
      <c r="Y408" s="14">
        <f>IF(V408=0,"",ROW($A408))</f>
        <v/>
      </c>
    </row>
    <row r="409">
      <c r="A409" s="10" t="n"/>
      <c r="B409" s="10" t="n"/>
      <c r="C409" s="10" t="n"/>
      <c r="D409" s="12" t="n"/>
      <c r="E409" s="18" t="n"/>
      <c r="F409" s="12" t="n"/>
      <c r="G409" s="18" t="n"/>
      <c r="H409" s="10" t="n"/>
      <c r="I409" s="10" t="n"/>
      <c r="J409" s="10" t="n"/>
      <c r="K409" s="13" t="n"/>
      <c r="L409" s="13" t="n"/>
      <c r="M409" s="19">
        <f>IF(OR(K409="",L409=""),"",IF(AND(ISNUMBER(K409),ISNUMBER(L409)),L409-K409,"CHYBA"))</f>
        <v/>
      </c>
      <c r="N409" s="10" t="n"/>
      <c r="O409" s="10" t="n"/>
      <c r="P409" s="14">
        <f>IF(M409="","",IF(ISNUMBER(M409),IF(M409&lt;=0,"CHYBA",""),"CHYBA"))</f>
        <v/>
      </c>
      <c r="Q409" s="14">
        <f>IF(OR(V409=0,B409="",K409=""),"",IFERROR(IF(X409=0,IF(AND(COUNTIFS('Vozidlá'!$A$6:$A$6,B409&amp;"",'Vozidlá'!$L$6:$L$6,"&lt;&gt;")=1,ROUND(K409,1)=ROUND(INDEX('Vozidlá'!$L$6:$L$6,MATCH(B409,'Vozidlá'!$A$6:$A$6,0)),1)),"","CHYBA"),IF(AND(INDEX($L$1:$L$1505,X409)&lt;&gt;"",ROUND(K409,1)=ROUND(INDEX($L$1:$L$1505,X409),1)),"","CHYBA")),"CHYBA"))</f>
        <v/>
      </c>
      <c r="R409" s="14">
        <f>IF(V409=0,"",IF(OR(NOT(ISNUMBER(A409)),B409="",C409="",NOT(ISNUMBER(D409)),NOT(ISNUMBER(E409)),NOT(ISNUMBER(F409)),NOT(ISNUMBER(G409)),I409="",J409="",NOT(ISNUMBER(K409)),NOT(ISNUMBER(L409)),AND(N409&lt;&gt;"Podnikateľská",N409&lt;&gt;"Súkromná"),AND(N409="Podnikateľská",H409=""),COUNTIFS('Vodiči'!$C$6:$C$8,C409&amp;"")&lt;&gt;1,COUNTIFS('Vozidlá'!$A$6:$A$6,B409&amp;"",'Vozidlá'!$B$6:$B$6,"&lt;&gt;")&lt;&gt;1,COUNTIFS('Vozidlá'!$A$6:$A$6,B409&amp;"",'Vozidlá'!$C$6:$C$6,"&lt;&gt;")&lt;&gt;1,COUNTIFS('Vozidlá'!$A$6:$A$6,B409&amp;"",'Vozidlá'!$D$6:$D$6,"&lt;&gt;")&lt;&gt;1,COUNTIFS('Vozidlá'!$A$6:$A$6,B409&amp;"",'Vozidlá'!$E$6:$E$6,"&lt;&gt;")&lt;&gt;1,COUNTIFS('Vozidlá'!$A$6:$A$6,B409&amp;"",'Vozidlá'!$K$6:$K$6,"&lt;&gt;")&lt;&gt;1,COUNTIFS('Vozidlá'!$A$6:$A$6,B409&amp;"",'Vozidlá'!$L$6:$L$6,"&lt;&gt;")&lt;&gt;1),"CHYBA",""))</f>
        <v/>
      </c>
      <c r="S409" s="14">
        <f>IF(V409=0,"",IF(N409="Podnikateľská",IF(H409="","",IF(OR(LEN(TRIM(SUBSTITUTE(SUBSTITUTE(H409,".",""),",","")))&lt;12,ISNUMBER(MATCH(TRIM(SUBSTITUTE(SUBSTITUTE(H409,".",""),",","")),'Zoznamy'!$G$2:$G$41,0))),"PREVERIŤ","")),IF(AND(N409="Súkromná",IFERROR(INDEX('Vozidlá'!$O$6:$O$6,MATCH(B409,'Vozidlá'!$A$6:$A$6,0))="áno",FALSE)),"PREVERIŤ","")))</f>
        <v/>
      </c>
      <c r="T409" s="14">
        <f>IF(OR(D409="",E409="",F409="",G409=""),"",IFERROR(IF(OR(F409+G409&lt;D409+E409,D409&lt;DATE(2027,1,1),D409&gt;=DATE(2028,1,1)),"CHYBA",""),"CHYBA"))</f>
        <v/>
      </c>
      <c r="U409" s="14">
        <f>IF(OR(V409=0,A409=""),"",IF(COUNTIFS($A$6:$A$1505,A409&amp;"",$B$6:$B$1505,B409&amp;"")&gt;1,"CHYBA",IF(X409="","",IF(X409=0,"",IFERROR(IF(INDEX($A$1:$A$1505,X409)="","",IF(A409=INDEX($A$1:$A$1505,X409)+1,"","PREVERIŤ")),"PREVERIŤ")))))</f>
        <v/>
      </c>
      <c r="V409" s="14">
        <f>IF(OR(A409&lt;&gt;"",B409&lt;&gt;"",C409&lt;&gt;"",D409&lt;&gt;"",E409&lt;&gt;"",F409&lt;&gt;"",G409&lt;&gt;"",H409&lt;&gt;"",I409&lt;&gt;"",J409&lt;&gt;"",K409&lt;&gt;"",L409&lt;&gt;"",N409&lt;&gt;"",O409&lt;&gt;""),1,0)</f>
        <v/>
      </c>
      <c r="W409" s="14">
        <f>IF(OR(V409=0,B409=""),"",COUNTIFS($B$6:B409,B409&amp;""))</f>
        <v/>
      </c>
      <c r="X409" s="14">
        <f>IF(OR(V409=0,B409=""),"",IF(W409=1,0,SUMIFS($Y$5:Y408,$B$5:B408,B409&amp;"",$W$5:W408,W409-1)))</f>
        <v/>
      </c>
      <c r="Y409" s="14">
        <f>IF(V409=0,"",ROW($A409))</f>
        <v/>
      </c>
    </row>
    <row r="410">
      <c r="A410" s="10" t="n"/>
      <c r="B410" s="10" t="n"/>
      <c r="C410" s="10" t="n"/>
      <c r="D410" s="12" t="n"/>
      <c r="E410" s="18" t="n"/>
      <c r="F410" s="12" t="n"/>
      <c r="G410" s="18" t="n"/>
      <c r="H410" s="10" t="n"/>
      <c r="I410" s="10" t="n"/>
      <c r="J410" s="10" t="n"/>
      <c r="K410" s="13" t="n"/>
      <c r="L410" s="13" t="n"/>
      <c r="M410" s="19">
        <f>IF(OR(K410="",L410=""),"",IF(AND(ISNUMBER(K410),ISNUMBER(L410)),L410-K410,"CHYBA"))</f>
        <v/>
      </c>
      <c r="N410" s="10" t="n"/>
      <c r="O410" s="10" t="n"/>
      <c r="P410" s="14">
        <f>IF(M410="","",IF(ISNUMBER(M410),IF(M410&lt;=0,"CHYBA",""),"CHYBA"))</f>
        <v/>
      </c>
      <c r="Q410" s="14">
        <f>IF(OR(V410=0,B410="",K410=""),"",IFERROR(IF(X410=0,IF(AND(COUNTIFS('Vozidlá'!$A$6:$A$6,B410&amp;"",'Vozidlá'!$L$6:$L$6,"&lt;&gt;")=1,ROUND(K410,1)=ROUND(INDEX('Vozidlá'!$L$6:$L$6,MATCH(B410,'Vozidlá'!$A$6:$A$6,0)),1)),"","CHYBA"),IF(AND(INDEX($L$1:$L$1505,X410)&lt;&gt;"",ROUND(K410,1)=ROUND(INDEX($L$1:$L$1505,X410),1)),"","CHYBA")),"CHYBA"))</f>
        <v/>
      </c>
      <c r="R410" s="14">
        <f>IF(V410=0,"",IF(OR(NOT(ISNUMBER(A410)),B410="",C410="",NOT(ISNUMBER(D410)),NOT(ISNUMBER(E410)),NOT(ISNUMBER(F410)),NOT(ISNUMBER(G410)),I410="",J410="",NOT(ISNUMBER(K410)),NOT(ISNUMBER(L410)),AND(N410&lt;&gt;"Podnikateľská",N410&lt;&gt;"Súkromná"),AND(N410="Podnikateľská",H410=""),COUNTIFS('Vodiči'!$C$6:$C$8,C410&amp;"")&lt;&gt;1,COUNTIFS('Vozidlá'!$A$6:$A$6,B410&amp;"",'Vozidlá'!$B$6:$B$6,"&lt;&gt;")&lt;&gt;1,COUNTIFS('Vozidlá'!$A$6:$A$6,B410&amp;"",'Vozidlá'!$C$6:$C$6,"&lt;&gt;")&lt;&gt;1,COUNTIFS('Vozidlá'!$A$6:$A$6,B410&amp;"",'Vozidlá'!$D$6:$D$6,"&lt;&gt;")&lt;&gt;1,COUNTIFS('Vozidlá'!$A$6:$A$6,B410&amp;"",'Vozidlá'!$E$6:$E$6,"&lt;&gt;")&lt;&gt;1,COUNTIFS('Vozidlá'!$A$6:$A$6,B410&amp;"",'Vozidlá'!$K$6:$K$6,"&lt;&gt;")&lt;&gt;1,COUNTIFS('Vozidlá'!$A$6:$A$6,B410&amp;"",'Vozidlá'!$L$6:$L$6,"&lt;&gt;")&lt;&gt;1),"CHYBA",""))</f>
        <v/>
      </c>
      <c r="S410" s="14">
        <f>IF(V410=0,"",IF(N410="Podnikateľská",IF(H410="","",IF(OR(LEN(TRIM(SUBSTITUTE(SUBSTITUTE(H410,".",""),",","")))&lt;12,ISNUMBER(MATCH(TRIM(SUBSTITUTE(SUBSTITUTE(H410,".",""),",","")),'Zoznamy'!$G$2:$G$41,0))),"PREVERIŤ","")),IF(AND(N410="Súkromná",IFERROR(INDEX('Vozidlá'!$O$6:$O$6,MATCH(B410,'Vozidlá'!$A$6:$A$6,0))="áno",FALSE)),"PREVERIŤ","")))</f>
        <v/>
      </c>
      <c r="T410" s="14">
        <f>IF(OR(D410="",E410="",F410="",G410=""),"",IFERROR(IF(OR(F410+G410&lt;D410+E410,D410&lt;DATE(2027,1,1),D410&gt;=DATE(2028,1,1)),"CHYBA",""),"CHYBA"))</f>
        <v/>
      </c>
      <c r="U410" s="14">
        <f>IF(OR(V410=0,A410=""),"",IF(COUNTIFS($A$6:$A$1505,A410&amp;"",$B$6:$B$1505,B410&amp;"")&gt;1,"CHYBA",IF(X410="","",IF(X410=0,"",IFERROR(IF(INDEX($A$1:$A$1505,X410)="","",IF(A410=INDEX($A$1:$A$1505,X410)+1,"","PREVERIŤ")),"PREVERIŤ")))))</f>
        <v/>
      </c>
      <c r="V410" s="14">
        <f>IF(OR(A410&lt;&gt;"",B410&lt;&gt;"",C410&lt;&gt;"",D410&lt;&gt;"",E410&lt;&gt;"",F410&lt;&gt;"",G410&lt;&gt;"",H410&lt;&gt;"",I410&lt;&gt;"",J410&lt;&gt;"",K410&lt;&gt;"",L410&lt;&gt;"",N410&lt;&gt;"",O410&lt;&gt;""),1,0)</f>
        <v/>
      </c>
      <c r="W410" s="14">
        <f>IF(OR(V410=0,B410=""),"",COUNTIFS($B$6:B410,B410&amp;""))</f>
        <v/>
      </c>
      <c r="X410" s="14">
        <f>IF(OR(V410=0,B410=""),"",IF(W410=1,0,SUMIFS($Y$5:Y409,$B$5:B409,B410&amp;"",$W$5:W409,W410-1)))</f>
        <v/>
      </c>
      <c r="Y410" s="14">
        <f>IF(V410=0,"",ROW($A410))</f>
        <v/>
      </c>
    </row>
    <row r="411">
      <c r="A411" s="10" t="n"/>
      <c r="B411" s="10" t="n"/>
      <c r="C411" s="10" t="n"/>
      <c r="D411" s="12" t="n"/>
      <c r="E411" s="18" t="n"/>
      <c r="F411" s="12" t="n"/>
      <c r="G411" s="18" t="n"/>
      <c r="H411" s="10" t="n"/>
      <c r="I411" s="10" t="n"/>
      <c r="J411" s="10" t="n"/>
      <c r="K411" s="13" t="n"/>
      <c r="L411" s="13" t="n"/>
      <c r="M411" s="19">
        <f>IF(OR(K411="",L411=""),"",IF(AND(ISNUMBER(K411),ISNUMBER(L411)),L411-K411,"CHYBA"))</f>
        <v/>
      </c>
      <c r="N411" s="10" t="n"/>
      <c r="O411" s="10" t="n"/>
      <c r="P411" s="14">
        <f>IF(M411="","",IF(ISNUMBER(M411),IF(M411&lt;=0,"CHYBA",""),"CHYBA"))</f>
        <v/>
      </c>
      <c r="Q411" s="14">
        <f>IF(OR(V411=0,B411="",K411=""),"",IFERROR(IF(X411=0,IF(AND(COUNTIFS('Vozidlá'!$A$6:$A$6,B411&amp;"",'Vozidlá'!$L$6:$L$6,"&lt;&gt;")=1,ROUND(K411,1)=ROUND(INDEX('Vozidlá'!$L$6:$L$6,MATCH(B411,'Vozidlá'!$A$6:$A$6,0)),1)),"","CHYBA"),IF(AND(INDEX($L$1:$L$1505,X411)&lt;&gt;"",ROUND(K411,1)=ROUND(INDEX($L$1:$L$1505,X411),1)),"","CHYBA")),"CHYBA"))</f>
        <v/>
      </c>
      <c r="R411" s="14">
        <f>IF(V411=0,"",IF(OR(NOT(ISNUMBER(A411)),B411="",C411="",NOT(ISNUMBER(D411)),NOT(ISNUMBER(E411)),NOT(ISNUMBER(F411)),NOT(ISNUMBER(G411)),I411="",J411="",NOT(ISNUMBER(K411)),NOT(ISNUMBER(L411)),AND(N411&lt;&gt;"Podnikateľská",N411&lt;&gt;"Súkromná"),AND(N411="Podnikateľská",H411=""),COUNTIFS('Vodiči'!$C$6:$C$8,C411&amp;"")&lt;&gt;1,COUNTIFS('Vozidlá'!$A$6:$A$6,B411&amp;"",'Vozidlá'!$B$6:$B$6,"&lt;&gt;")&lt;&gt;1,COUNTIFS('Vozidlá'!$A$6:$A$6,B411&amp;"",'Vozidlá'!$C$6:$C$6,"&lt;&gt;")&lt;&gt;1,COUNTIFS('Vozidlá'!$A$6:$A$6,B411&amp;"",'Vozidlá'!$D$6:$D$6,"&lt;&gt;")&lt;&gt;1,COUNTIFS('Vozidlá'!$A$6:$A$6,B411&amp;"",'Vozidlá'!$E$6:$E$6,"&lt;&gt;")&lt;&gt;1,COUNTIFS('Vozidlá'!$A$6:$A$6,B411&amp;"",'Vozidlá'!$K$6:$K$6,"&lt;&gt;")&lt;&gt;1,COUNTIFS('Vozidlá'!$A$6:$A$6,B411&amp;"",'Vozidlá'!$L$6:$L$6,"&lt;&gt;")&lt;&gt;1),"CHYBA",""))</f>
        <v/>
      </c>
      <c r="S411" s="14">
        <f>IF(V411=0,"",IF(N411="Podnikateľská",IF(H411="","",IF(OR(LEN(TRIM(SUBSTITUTE(SUBSTITUTE(H411,".",""),",","")))&lt;12,ISNUMBER(MATCH(TRIM(SUBSTITUTE(SUBSTITUTE(H411,".",""),",","")),'Zoznamy'!$G$2:$G$41,0))),"PREVERIŤ","")),IF(AND(N411="Súkromná",IFERROR(INDEX('Vozidlá'!$O$6:$O$6,MATCH(B411,'Vozidlá'!$A$6:$A$6,0))="áno",FALSE)),"PREVERIŤ","")))</f>
        <v/>
      </c>
      <c r="T411" s="14">
        <f>IF(OR(D411="",E411="",F411="",G411=""),"",IFERROR(IF(OR(F411+G411&lt;D411+E411,D411&lt;DATE(2027,1,1),D411&gt;=DATE(2028,1,1)),"CHYBA",""),"CHYBA"))</f>
        <v/>
      </c>
      <c r="U411" s="14">
        <f>IF(OR(V411=0,A411=""),"",IF(COUNTIFS($A$6:$A$1505,A411&amp;"",$B$6:$B$1505,B411&amp;"")&gt;1,"CHYBA",IF(X411="","",IF(X411=0,"",IFERROR(IF(INDEX($A$1:$A$1505,X411)="","",IF(A411=INDEX($A$1:$A$1505,X411)+1,"","PREVERIŤ")),"PREVERIŤ")))))</f>
        <v/>
      </c>
      <c r="V411" s="14">
        <f>IF(OR(A411&lt;&gt;"",B411&lt;&gt;"",C411&lt;&gt;"",D411&lt;&gt;"",E411&lt;&gt;"",F411&lt;&gt;"",G411&lt;&gt;"",H411&lt;&gt;"",I411&lt;&gt;"",J411&lt;&gt;"",K411&lt;&gt;"",L411&lt;&gt;"",N411&lt;&gt;"",O411&lt;&gt;""),1,0)</f>
        <v/>
      </c>
      <c r="W411" s="14">
        <f>IF(OR(V411=0,B411=""),"",COUNTIFS($B$6:B411,B411&amp;""))</f>
        <v/>
      </c>
      <c r="X411" s="14">
        <f>IF(OR(V411=0,B411=""),"",IF(W411=1,0,SUMIFS($Y$5:Y410,$B$5:B410,B411&amp;"",$W$5:W410,W411-1)))</f>
        <v/>
      </c>
      <c r="Y411" s="14">
        <f>IF(V411=0,"",ROW($A411))</f>
        <v/>
      </c>
    </row>
    <row r="412">
      <c r="A412" s="10" t="n"/>
      <c r="B412" s="10" t="n"/>
      <c r="C412" s="10" t="n"/>
      <c r="D412" s="12" t="n"/>
      <c r="E412" s="18" t="n"/>
      <c r="F412" s="12" t="n"/>
      <c r="G412" s="18" t="n"/>
      <c r="H412" s="10" t="n"/>
      <c r="I412" s="10" t="n"/>
      <c r="J412" s="10" t="n"/>
      <c r="K412" s="13" t="n"/>
      <c r="L412" s="13" t="n"/>
      <c r="M412" s="19">
        <f>IF(OR(K412="",L412=""),"",IF(AND(ISNUMBER(K412),ISNUMBER(L412)),L412-K412,"CHYBA"))</f>
        <v/>
      </c>
      <c r="N412" s="10" t="n"/>
      <c r="O412" s="10" t="n"/>
      <c r="P412" s="14">
        <f>IF(M412="","",IF(ISNUMBER(M412),IF(M412&lt;=0,"CHYBA",""),"CHYBA"))</f>
        <v/>
      </c>
      <c r="Q412" s="14">
        <f>IF(OR(V412=0,B412="",K412=""),"",IFERROR(IF(X412=0,IF(AND(COUNTIFS('Vozidlá'!$A$6:$A$6,B412&amp;"",'Vozidlá'!$L$6:$L$6,"&lt;&gt;")=1,ROUND(K412,1)=ROUND(INDEX('Vozidlá'!$L$6:$L$6,MATCH(B412,'Vozidlá'!$A$6:$A$6,0)),1)),"","CHYBA"),IF(AND(INDEX($L$1:$L$1505,X412)&lt;&gt;"",ROUND(K412,1)=ROUND(INDEX($L$1:$L$1505,X412),1)),"","CHYBA")),"CHYBA"))</f>
        <v/>
      </c>
      <c r="R412" s="14">
        <f>IF(V412=0,"",IF(OR(NOT(ISNUMBER(A412)),B412="",C412="",NOT(ISNUMBER(D412)),NOT(ISNUMBER(E412)),NOT(ISNUMBER(F412)),NOT(ISNUMBER(G412)),I412="",J412="",NOT(ISNUMBER(K412)),NOT(ISNUMBER(L412)),AND(N412&lt;&gt;"Podnikateľská",N412&lt;&gt;"Súkromná"),AND(N412="Podnikateľská",H412=""),COUNTIFS('Vodiči'!$C$6:$C$8,C412&amp;"")&lt;&gt;1,COUNTIFS('Vozidlá'!$A$6:$A$6,B412&amp;"",'Vozidlá'!$B$6:$B$6,"&lt;&gt;")&lt;&gt;1,COUNTIFS('Vozidlá'!$A$6:$A$6,B412&amp;"",'Vozidlá'!$C$6:$C$6,"&lt;&gt;")&lt;&gt;1,COUNTIFS('Vozidlá'!$A$6:$A$6,B412&amp;"",'Vozidlá'!$D$6:$D$6,"&lt;&gt;")&lt;&gt;1,COUNTIFS('Vozidlá'!$A$6:$A$6,B412&amp;"",'Vozidlá'!$E$6:$E$6,"&lt;&gt;")&lt;&gt;1,COUNTIFS('Vozidlá'!$A$6:$A$6,B412&amp;"",'Vozidlá'!$K$6:$K$6,"&lt;&gt;")&lt;&gt;1,COUNTIFS('Vozidlá'!$A$6:$A$6,B412&amp;"",'Vozidlá'!$L$6:$L$6,"&lt;&gt;")&lt;&gt;1),"CHYBA",""))</f>
        <v/>
      </c>
      <c r="S412" s="14">
        <f>IF(V412=0,"",IF(N412="Podnikateľská",IF(H412="","",IF(OR(LEN(TRIM(SUBSTITUTE(SUBSTITUTE(H412,".",""),",","")))&lt;12,ISNUMBER(MATCH(TRIM(SUBSTITUTE(SUBSTITUTE(H412,".",""),",","")),'Zoznamy'!$G$2:$G$41,0))),"PREVERIŤ","")),IF(AND(N412="Súkromná",IFERROR(INDEX('Vozidlá'!$O$6:$O$6,MATCH(B412,'Vozidlá'!$A$6:$A$6,0))="áno",FALSE)),"PREVERIŤ","")))</f>
        <v/>
      </c>
      <c r="T412" s="14">
        <f>IF(OR(D412="",E412="",F412="",G412=""),"",IFERROR(IF(OR(F412+G412&lt;D412+E412,D412&lt;DATE(2027,1,1),D412&gt;=DATE(2028,1,1)),"CHYBA",""),"CHYBA"))</f>
        <v/>
      </c>
      <c r="U412" s="14">
        <f>IF(OR(V412=0,A412=""),"",IF(COUNTIFS($A$6:$A$1505,A412&amp;"",$B$6:$B$1505,B412&amp;"")&gt;1,"CHYBA",IF(X412="","",IF(X412=0,"",IFERROR(IF(INDEX($A$1:$A$1505,X412)="","",IF(A412=INDEX($A$1:$A$1505,X412)+1,"","PREVERIŤ")),"PREVERIŤ")))))</f>
        <v/>
      </c>
      <c r="V412" s="14">
        <f>IF(OR(A412&lt;&gt;"",B412&lt;&gt;"",C412&lt;&gt;"",D412&lt;&gt;"",E412&lt;&gt;"",F412&lt;&gt;"",G412&lt;&gt;"",H412&lt;&gt;"",I412&lt;&gt;"",J412&lt;&gt;"",K412&lt;&gt;"",L412&lt;&gt;"",N412&lt;&gt;"",O412&lt;&gt;""),1,0)</f>
        <v/>
      </c>
      <c r="W412" s="14">
        <f>IF(OR(V412=0,B412=""),"",COUNTIFS($B$6:B412,B412&amp;""))</f>
        <v/>
      </c>
      <c r="X412" s="14">
        <f>IF(OR(V412=0,B412=""),"",IF(W412=1,0,SUMIFS($Y$5:Y411,$B$5:B411,B412&amp;"",$W$5:W411,W412-1)))</f>
        <v/>
      </c>
      <c r="Y412" s="14">
        <f>IF(V412=0,"",ROW($A412))</f>
        <v/>
      </c>
    </row>
    <row r="413">
      <c r="A413" s="10" t="n"/>
      <c r="B413" s="10" t="n"/>
      <c r="C413" s="10" t="n"/>
      <c r="D413" s="12" t="n"/>
      <c r="E413" s="18" t="n"/>
      <c r="F413" s="12" t="n"/>
      <c r="G413" s="18" t="n"/>
      <c r="H413" s="10" t="n"/>
      <c r="I413" s="10" t="n"/>
      <c r="J413" s="10" t="n"/>
      <c r="K413" s="13" t="n"/>
      <c r="L413" s="13" t="n"/>
      <c r="M413" s="19">
        <f>IF(OR(K413="",L413=""),"",IF(AND(ISNUMBER(K413),ISNUMBER(L413)),L413-K413,"CHYBA"))</f>
        <v/>
      </c>
      <c r="N413" s="10" t="n"/>
      <c r="O413" s="10" t="n"/>
      <c r="P413" s="14">
        <f>IF(M413="","",IF(ISNUMBER(M413),IF(M413&lt;=0,"CHYBA",""),"CHYBA"))</f>
        <v/>
      </c>
      <c r="Q413" s="14">
        <f>IF(OR(V413=0,B413="",K413=""),"",IFERROR(IF(X413=0,IF(AND(COUNTIFS('Vozidlá'!$A$6:$A$6,B413&amp;"",'Vozidlá'!$L$6:$L$6,"&lt;&gt;")=1,ROUND(K413,1)=ROUND(INDEX('Vozidlá'!$L$6:$L$6,MATCH(B413,'Vozidlá'!$A$6:$A$6,0)),1)),"","CHYBA"),IF(AND(INDEX($L$1:$L$1505,X413)&lt;&gt;"",ROUND(K413,1)=ROUND(INDEX($L$1:$L$1505,X413),1)),"","CHYBA")),"CHYBA"))</f>
        <v/>
      </c>
      <c r="R413" s="14">
        <f>IF(V413=0,"",IF(OR(NOT(ISNUMBER(A413)),B413="",C413="",NOT(ISNUMBER(D413)),NOT(ISNUMBER(E413)),NOT(ISNUMBER(F413)),NOT(ISNUMBER(G413)),I413="",J413="",NOT(ISNUMBER(K413)),NOT(ISNUMBER(L413)),AND(N413&lt;&gt;"Podnikateľská",N413&lt;&gt;"Súkromná"),AND(N413="Podnikateľská",H413=""),COUNTIFS('Vodiči'!$C$6:$C$8,C413&amp;"")&lt;&gt;1,COUNTIFS('Vozidlá'!$A$6:$A$6,B413&amp;"",'Vozidlá'!$B$6:$B$6,"&lt;&gt;")&lt;&gt;1,COUNTIFS('Vozidlá'!$A$6:$A$6,B413&amp;"",'Vozidlá'!$C$6:$C$6,"&lt;&gt;")&lt;&gt;1,COUNTIFS('Vozidlá'!$A$6:$A$6,B413&amp;"",'Vozidlá'!$D$6:$D$6,"&lt;&gt;")&lt;&gt;1,COUNTIFS('Vozidlá'!$A$6:$A$6,B413&amp;"",'Vozidlá'!$E$6:$E$6,"&lt;&gt;")&lt;&gt;1,COUNTIFS('Vozidlá'!$A$6:$A$6,B413&amp;"",'Vozidlá'!$K$6:$K$6,"&lt;&gt;")&lt;&gt;1,COUNTIFS('Vozidlá'!$A$6:$A$6,B413&amp;"",'Vozidlá'!$L$6:$L$6,"&lt;&gt;")&lt;&gt;1),"CHYBA",""))</f>
        <v/>
      </c>
      <c r="S413" s="14">
        <f>IF(V413=0,"",IF(N413="Podnikateľská",IF(H413="","",IF(OR(LEN(TRIM(SUBSTITUTE(SUBSTITUTE(H413,".",""),",","")))&lt;12,ISNUMBER(MATCH(TRIM(SUBSTITUTE(SUBSTITUTE(H413,".",""),",","")),'Zoznamy'!$G$2:$G$41,0))),"PREVERIŤ","")),IF(AND(N413="Súkromná",IFERROR(INDEX('Vozidlá'!$O$6:$O$6,MATCH(B413,'Vozidlá'!$A$6:$A$6,0))="áno",FALSE)),"PREVERIŤ","")))</f>
        <v/>
      </c>
      <c r="T413" s="14">
        <f>IF(OR(D413="",E413="",F413="",G413=""),"",IFERROR(IF(OR(F413+G413&lt;D413+E413,D413&lt;DATE(2027,1,1),D413&gt;=DATE(2028,1,1)),"CHYBA",""),"CHYBA"))</f>
        <v/>
      </c>
      <c r="U413" s="14">
        <f>IF(OR(V413=0,A413=""),"",IF(COUNTIFS($A$6:$A$1505,A413&amp;"",$B$6:$B$1505,B413&amp;"")&gt;1,"CHYBA",IF(X413="","",IF(X413=0,"",IFERROR(IF(INDEX($A$1:$A$1505,X413)="","",IF(A413=INDEX($A$1:$A$1505,X413)+1,"","PREVERIŤ")),"PREVERIŤ")))))</f>
        <v/>
      </c>
      <c r="V413" s="14">
        <f>IF(OR(A413&lt;&gt;"",B413&lt;&gt;"",C413&lt;&gt;"",D413&lt;&gt;"",E413&lt;&gt;"",F413&lt;&gt;"",G413&lt;&gt;"",H413&lt;&gt;"",I413&lt;&gt;"",J413&lt;&gt;"",K413&lt;&gt;"",L413&lt;&gt;"",N413&lt;&gt;"",O413&lt;&gt;""),1,0)</f>
        <v/>
      </c>
      <c r="W413" s="14">
        <f>IF(OR(V413=0,B413=""),"",COUNTIFS($B$6:B413,B413&amp;""))</f>
        <v/>
      </c>
      <c r="X413" s="14">
        <f>IF(OR(V413=0,B413=""),"",IF(W413=1,0,SUMIFS($Y$5:Y412,$B$5:B412,B413&amp;"",$W$5:W412,W413-1)))</f>
        <v/>
      </c>
      <c r="Y413" s="14">
        <f>IF(V413=0,"",ROW($A413))</f>
        <v/>
      </c>
    </row>
    <row r="414">
      <c r="A414" s="10" t="n"/>
      <c r="B414" s="10" t="n"/>
      <c r="C414" s="10" t="n"/>
      <c r="D414" s="12" t="n"/>
      <c r="E414" s="18" t="n"/>
      <c r="F414" s="12" t="n"/>
      <c r="G414" s="18" t="n"/>
      <c r="H414" s="10" t="n"/>
      <c r="I414" s="10" t="n"/>
      <c r="J414" s="10" t="n"/>
      <c r="K414" s="13" t="n"/>
      <c r="L414" s="13" t="n"/>
      <c r="M414" s="19">
        <f>IF(OR(K414="",L414=""),"",IF(AND(ISNUMBER(K414),ISNUMBER(L414)),L414-K414,"CHYBA"))</f>
        <v/>
      </c>
      <c r="N414" s="10" t="n"/>
      <c r="O414" s="10" t="n"/>
      <c r="P414" s="14">
        <f>IF(M414="","",IF(ISNUMBER(M414),IF(M414&lt;=0,"CHYBA",""),"CHYBA"))</f>
        <v/>
      </c>
      <c r="Q414" s="14">
        <f>IF(OR(V414=0,B414="",K414=""),"",IFERROR(IF(X414=0,IF(AND(COUNTIFS('Vozidlá'!$A$6:$A$6,B414&amp;"",'Vozidlá'!$L$6:$L$6,"&lt;&gt;")=1,ROUND(K414,1)=ROUND(INDEX('Vozidlá'!$L$6:$L$6,MATCH(B414,'Vozidlá'!$A$6:$A$6,0)),1)),"","CHYBA"),IF(AND(INDEX($L$1:$L$1505,X414)&lt;&gt;"",ROUND(K414,1)=ROUND(INDEX($L$1:$L$1505,X414),1)),"","CHYBA")),"CHYBA"))</f>
        <v/>
      </c>
      <c r="R414" s="14">
        <f>IF(V414=0,"",IF(OR(NOT(ISNUMBER(A414)),B414="",C414="",NOT(ISNUMBER(D414)),NOT(ISNUMBER(E414)),NOT(ISNUMBER(F414)),NOT(ISNUMBER(G414)),I414="",J414="",NOT(ISNUMBER(K414)),NOT(ISNUMBER(L414)),AND(N414&lt;&gt;"Podnikateľská",N414&lt;&gt;"Súkromná"),AND(N414="Podnikateľská",H414=""),COUNTIFS('Vodiči'!$C$6:$C$8,C414&amp;"")&lt;&gt;1,COUNTIFS('Vozidlá'!$A$6:$A$6,B414&amp;"",'Vozidlá'!$B$6:$B$6,"&lt;&gt;")&lt;&gt;1,COUNTIFS('Vozidlá'!$A$6:$A$6,B414&amp;"",'Vozidlá'!$C$6:$C$6,"&lt;&gt;")&lt;&gt;1,COUNTIFS('Vozidlá'!$A$6:$A$6,B414&amp;"",'Vozidlá'!$D$6:$D$6,"&lt;&gt;")&lt;&gt;1,COUNTIFS('Vozidlá'!$A$6:$A$6,B414&amp;"",'Vozidlá'!$E$6:$E$6,"&lt;&gt;")&lt;&gt;1,COUNTIFS('Vozidlá'!$A$6:$A$6,B414&amp;"",'Vozidlá'!$K$6:$K$6,"&lt;&gt;")&lt;&gt;1,COUNTIFS('Vozidlá'!$A$6:$A$6,B414&amp;"",'Vozidlá'!$L$6:$L$6,"&lt;&gt;")&lt;&gt;1),"CHYBA",""))</f>
        <v/>
      </c>
      <c r="S414" s="14">
        <f>IF(V414=0,"",IF(N414="Podnikateľská",IF(H414="","",IF(OR(LEN(TRIM(SUBSTITUTE(SUBSTITUTE(H414,".",""),",","")))&lt;12,ISNUMBER(MATCH(TRIM(SUBSTITUTE(SUBSTITUTE(H414,".",""),",","")),'Zoznamy'!$G$2:$G$41,0))),"PREVERIŤ","")),IF(AND(N414="Súkromná",IFERROR(INDEX('Vozidlá'!$O$6:$O$6,MATCH(B414,'Vozidlá'!$A$6:$A$6,0))="áno",FALSE)),"PREVERIŤ","")))</f>
        <v/>
      </c>
      <c r="T414" s="14">
        <f>IF(OR(D414="",E414="",F414="",G414=""),"",IFERROR(IF(OR(F414+G414&lt;D414+E414,D414&lt;DATE(2027,1,1),D414&gt;=DATE(2028,1,1)),"CHYBA",""),"CHYBA"))</f>
        <v/>
      </c>
      <c r="U414" s="14">
        <f>IF(OR(V414=0,A414=""),"",IF(COUNTIFS($A$6:$A$1505,A414&amp;"",$B$6:$B$1505,B414&amp;"")&gt;1,"CHYBA",IF(X414="","",IF(X414=0,"",IFERROR(IF(INDEX($A$1:$A$1505,X414)="","",IF(A414=INDEX($A$1:$A$1505,X414)+1,"","PREVERIŤ")),"PREVERIŤ")))))</f>
        <v/>
      </c>
      <c r="V414" s="14">
        <f>IF(OR(A414&lt;&gt;"",B414&lt;&gt;"",C414&lt;&gt;"",D414&lt;&gt;"",E414&lt;&gt;"",F414&lt;&gt;"",G414&lt;&gt;"",H414&lt;&gt;"",I414&lt;&gt;"",J414&lt;&gt;"",K414&lt;&gt;"",L414&lt;&gt;"",N414&lt;&gt;"",O414&lt;&gt;""),1,0)</f>
        <v/>
      </c>
      <c r="W414" s="14">
        <f>IF(OR(V414=0,B414=""),"",COUNTIFS($B$6:B414,B414&amp;""))</f>
        <v/>
      </c>
      <c r="X414" s="14">
        <f>IF(OR(V414=0,B414=""),"",IF(W414=1,0,SUMIFS($Y$5:Y413,$B$5:B413,B414&amp;"",$W$5:W413,W414-1)))</f>
        <v/>
      </c>
      <c r="Y414" s="14">
        <f>IF(V414=0,"",ROW($A414))</f>
        <v/>
      </c>
    </row>
    <row r="415">
      <c r="A415" s="10" t="n"/>
      <c r="B415" s="10" t="n"/>
      <c r="C415" s="10" t="n"/>
      <c r="D415" s="12" t="n"/>
      <c r="E415" s="18" t="n"/>
      <c r="F415" s="12" t="n"/>
      <c r="G415" s="18" t="n"/>
      <c r="H415" s="10" t="n"/>
      <c r="I415" s="10" t="n"/>
      <c r="J415" s="10" t="n"/>
      <c r="K415" s="13" t="n"/>
      <c r="L415" s="13" t="n"/>
      <c r="M415" s="19">
        <f>IF(OR(K415="",L415=""),"",IF(AND(ISNUMBER(K415),ISNUMBER(L415)),L415-K415,"CHYBA"))</f>
        <v/>
      </c>
      <c r="N415" s="10" t="n"/>
      <c r="O415" s="10" t="n"/>
      <c r="P415" s="14">
        <f>IF(M415="","",IF(ISNUMBER(M415),IF(M415&lt;=0,"CHYBA",""),"CHYBA"))</f>
        <v/>
      </c>
      <c r="Q415" s="14">
        <f>IF(OR(V415=0,B415="",K415=""),"",IFERROR(IF(X415=0,IF(AND(COUNTIFS('Vozidlá'!$A$6:$A$6,B415&amp;"",'Vozidlá'!$L$6:$L$6,"&lt;&gt;")=1,ROUND(K415,1)=ROUND(INDEX('Vozidlá'!$L$6:$L$6,MATCH(B415,'Vozidlá'!$A$6:$A$6,0)),1)),"","CHYBA"),IF(AND(INDEX($L$1:$L$1505,X415)&lt;&gt;"",ROUND(K415,1)=ROUND(INDEX($L$1:$L$1505,X415),1)),"","CHYBA")),"CHYBA"))</f>
        <v/>
      </c>
      <c r="R415" s="14">
        <f>IF(V415=0,"",IF(OR(NOT(ISNUMBER(A415)),B415="",C415="",NOT(ISNUMBER(D415)),NOT(ISNUMBER(E415)),NOT(ISNUMBER(F415)),NOT(ISNUMBER(G415)),I415="",J415="",NOT(ISNUMBER(K415)),NOT(ISNUMBER(L415)),AND(N415&lt;&gt;"Podnikateľská",N415&lt;&gt;"Súkromná"),AND(N415="Podnikateľská",H415=""),COUNTIFS('Vodiči'!$C$6:$C$8,C415&amp;"")&lt;&gt;1,COUNTIFS('Vozidlá'!$A$6:$A$6,B415&amp;"",'Vozidlá'!$B$6:$B$6,"&lt;&gt;")&lt;&gt;1,COUNTIFS('Vozidlá'!$A$6:$A$6,B415&amp;"",'Vozidlá'!$C$6:$C$6,"&lt;&gt;")&lt;&gt;1,COUNTIFS('Vozidlá'!$A$6:$A$6,B415&amp;"",'Vozidlá'!$D$6:$D$6,"&lt;&gt;")&lt;&gt;1,COUNTIFS('Vozidlá'!$A$6:$A$6,B415&amp;"",'Vozidlá'!$E$6:$E$6,"&lt;&gt;")&lt;&gt;1,COUNTIFS('Vozidlá'!$A$6:$A$6,B415&amp;"",'Vozidlá'!$K$6:$K$6,"&lt;&gt;")&lt;&gt;1,COUNTIFS('Vozidlá'!$A$6:$A$6,B415&amp;"",'Vozidlá'!$L$6:$L$6,"&lt;&gt;")&lt;&gt;1),"CHYBA",""))</f>
        <v/>
      </c>
      <c r="S415" s="14">
        <f>IF(V415=0,"",IF(N415="Podnikateľská",IF(H415="","",IF(OR(LEN(TRIM(SUBSTITUTE(SUBSTITUTE(H415,".",""),",","")))&lt;12,ISNUMBER(MATCH(TRIM(SUBSTITUTE(SUBSTITUTE(H415,".",""),",","")),'Zoznamy'!$G$2:$G$41,0))),"PREVERIŤ","")),IF(AND(N415="Súkromná",IFERROR(INDEX('Vozidlá'!$O$6:$O$6,MATCH(B415,'Vozidlá'!$A$6:$A$6,0))="áno",FALSE)),"PREVERIŤ","")))</f>
        <v/>
      </c>
      <c r="T415" s="14">
        <f>IF(OR(D415="",E415="",F415="",G415=""),"",IFERROR(IF(OR(F415+G415&lt;D415+E415,D415&lt;DATE(2027,1,1),D415&gt;=DATE(2028,1,1)),"CHYBA",""),"CHYBA"))</f>
        <v/>
      </c>
      <c r="U415" s="14">
        <f>IF(OR(V415=0,A415=""),"",IF(COUNTIFS($A$6:$A$1505,A415&amp;"",$B$6:$B$1505,B415&amp;"")&gt;1,"CHYBA",IF(X415="","",IF(X415=0,"",IFERROR(IF(INDEX($A$1:$A$1505,X415)="","",IF(A415=INDEX($A$1:$A$1505,X415)+1,"","PREVERIŤ")),"PREVERIŤ")))))</f>
        <v/>
      </c>
      <c r="V415" s="14">
        <f>IF(OR(A415&lt;&gt;"",B415&lt;&gt;"",C415&lt;&gt;"",D415&lt;&gt;"",E415&lt;&gt;"",F415&lt;&gt;"",G415&lt;&gt;"",H415&lt;&gt;"",I415&lt;&gt;"",J415&lt;&gt;"",K415&lt;&gt;"",L415&lt;&gt;"",N415&lt;&gt;"",O415&lt;&gt;""),1,0)</f>
        <v/>
      </c>
      <c r="W415" s="14">
        <f>IF(OR(V415=0,B415=""),"",COUNTIFS($B$6:B415,B415&amp;""))</f>
        <v/>
      </c>
      <c r="X415" s="14">
        <f>IF(OR(V415=0,B415=""),"",IF(W415=1,0,SUMIFS($Y$5:Y414,$B$5:B414,B415&amp;"",$W$5:W414,W415-1)))</f>
        <v/>
      </c>
      <c r="Y415" s="14">
        <f>IF(V415=0,"",ROW($A415))</f>
        <v/>
      </c>
    </row>
    <row r="416">
      <c r="A416" s="10" t="n"/>
      <c r="B416" s="10" t="n"/>
      <c r="C416" s="10" t="n"/>
      <c r="D416" s="12" t="n"/>
      <c r="E416" s="18" t="n"/>
      <c r="F416" s="12" t="n"/>
      <c r="G416" s="18" t="n"/>
      <c r="H416" s="10" t="n"/>
      <c r="I416" s="10" t="n"/>
      <c r="J416" s="10" t="n"/>
      <c r="K416" s="13" t="n"/>
      <c r="L416" s="13" t="n"/>
      <c r="M416" s="19">
        <f>IF(OR(K416="",L416=""),"",IF(AND(ISNUMBER(K416),ISNUMBER(L416)),L416-K416,"CHYBA"))</f>
        <v/>
      </c>
      <c r="N416" s="10" t="n"/>
      <c r="O416" s="10" t="n"/>
      <c r="P416" s="14">
        <f>IF(M416="","",IF(ISNUMBER(M416),IF(M416&lt;=0,"CHYBA",""),"CHYBA"))</f>
        <v/>
      </c>
      <c r="Q416" s="14">
        <f>IF(OR(V416=0,B416="",K416=""),"",IFERROR(IF(X416=0,IF(AND(COUNTIFS('Vozidlá'!$A$6:$A$6,B416&amp;"",'Vozidlá'!$L$6:$L$6,"&lt;&gt;")=1,ROUND(K416,1)=ROUND(INDEX('Vozidlá'!$L$6:$L$6,MATCH(B416,'Vozidlá'!$A$6:$A$6,0)),1)),"","CHYBA"),IF(AND(INDEX($L$1:$L$1505,X416)&lt;&gt;"",ROUND(K416,1)=ROUND(INDEX($L$1:$L$1505,X416),1)),"","CHYBA")),"CHYBA"))</f>
        <v/>
      </c>
      <c r="R416" s="14">
        <f>IF(V416=0,"",IF(OR(NOT(ISNUMBER(A416)),B416="",C416="",NOT(ISNUMBER(D416)),NOT(ISNUMBER(E416)),NOT(ISNUMBER(F416)),NOT(ISNUMBER(G416)),I416="",J416="",NOT(ISNUMBER(K416)),NOT(ISNUMBER(L416)),AND(N416&lt;&gt;"Podnikateľská",N416&lt;&gt;"Súkromná"),AND(N416="Podnikateľská",H416=""),COUNTIFS('Vodiči'!$C$6:$C$8,C416&amp;"")&lt;&gt;1,COUNTIFS('Vozidlá'!$A$6:$A$6,B416&amp;"",'Vozidlá'!$B$6:$B$6,"&lt;&gt;")&lt;&gt;1,COUNTIFS('Vozidlá'!$A$6:$A$6,B416&amp;"",'Vozidlá'!$C$6:$C$6,"&lt;&gt;")&lt;&gt;1,COUNTIFS('Vozidlá'!$A$6:$A$6,B416&amp;"",'Vozidlá'!$D$6:$D$6,"&lt;&gt;")&lt;&gt;1,COUNTIFS('Vozidlá'!$A$6:$A$6,B416&amp;"",'Vozidlá'!$E$6:$E$6,"&lt;&gt;")&lt;&gt;1,COUNTIFS('Vozidlá'!$A$6:$A$6,B416&amp;"",'Vozidlá'!$K$6:$K$6,"&lt;&gt;")&lt;&gt;1,COUNTIFS('Vozidlá'!$A$6:$A$6,B416&amp;"",'Vozidlá'!$L$6:$L$6,"&lt;&gt;")&lt;&gt;1),"CHYBA",""))</f>
        <v/>
      </c>
      <c r="S416" s="14">
        <f>IF(V416=0,"",IF(N416="Podnikateľská",IF(H416="","",IF(OR(LEN(TRIM(SUBSTITUTE(SUBSTITUTE(H416,".",""),",","")))&lt;12,ISNUMBER(MATCH(TRIM(SUBSTITUTE(SUBSTITUTE(H416,".",""),",","")),'Zoznamy'!$G$2:$G$41,0))),"PREVERIŤ","")),IF(AND(N416="Súkromná",IFERROR(INDEX('Vozidlá'!$O$6:$O$6,MATCH(B416,'Vozidlá'!$A$6:$A$6,0))="áno",FALSE)),"PREVERIŤ","")))</f>
        <v/>
      </c>
      <c r="T416" s="14">
        <f>IF(OR(D416="",E416="",F416="",G416=""),"",IFERROR(IF(OR(F416+G416&lt;D416+E416,D416&lt;DATE(2027,1,1),D416&gt;=DATE(2028,1,1)),"CHYBA",""),"CHYBA"))</f>
        <v/>
      </c>
      <c r="U416" s="14">
        <f>IF(OR(V416=0,A416=""),"",IF(COUNTIFS($A$6:$A$1505,A416&amp;"",$B$6:$B$1505,B416&amp;"")&gt;1,"CHYBA",IF(X416="","",IF(X416=0,"",IFERROR(IF(INDEX($A$1:$A$1505,X416)="","",IF(A416=INDEX($A$1:$A$1505,X416)+1,"","PREVERIŤ")),"PREVERIŤ")))))</f>
        <v/>
      </c>
      <c r="V416" s="14">
        <f>IF(OR(A416&lt;&gt;"",B416&lt;&gt;"",C416&lt;&gt;"",D416&lt;&gt;"",E416&lt;&gt;"",F416&lt;&gt;"",G416&lt;&gt;"",H416&lt;&gt;"",I416&lt;&gt;"",J416&lt;&gt;"",K416&lt;&gt;"",L416&lt;&gt;"",N416&lt;&gt;"",O416&lt;&gt;""),1,0)</f>
        <v/>
      </c>
      <c r="W416" s="14">
        <f>IF(OR(V416=0,B416=""),"",COUNTIFS($B$6:B416,B416&amp;""))</f>
        <v/>
      </c>
      <c r="X416" s="14">
        <f>IF(OR(V416=0,B416=""),"",IF(W416=1,0,SUMIFS($Y$5:Y415,$B$5:B415,B416&amp;"",$W$5:W415,W416-1)))</f>
        <v/>
      </c>
      <c r="Y416" s="14">
        <f>IF(V416=0,"",ROW($A416))</f>
        <v/>
      </c>
    </row>
    <row r="417">
      <c r="A417" s="10" t="n"/>
      <c r="B417" s="10" t="n"/>
      <c r="C417" s="10" t="n"/>
      <c r="D417" s="12" t="n"/>
      <c r="E417" s="18" t="n"/>
      <c r="F417" s="12" t="n"/>
      <c r="G417" s="18" t="n"/>
      <c r="H417" s="10" t="n"/>
      <c r="I417" s="10" t="n"/>
      <c r="J417" s="10" t="n"/>
      <c r="K417" s="13" t="n"/>
      <c r="L417" s="13" t="n"/>
      <c r="M417" s="19">
        <f>IF(OR(K417="",L417=""),"",IF(AND(ISNUMBER(K417),ISNUMBER(L417)),L417-K417,"CHYBA"))</f>
        <v/>
      </c>
      <c r="N417" s="10" t="n"/>
      <c r="O417" s="10" t="n"/>
      <c r="P417" s="14">
        <f>IF(M417="","",IF(ISNUMBER(M417),IF(M417&lt;=0,"CHYBA",""),"CHYBA"))</f>
        <v/>
      </c>
      <c r="Q417" s="14">
        <f>IF(OR(V417=0,B417="",K417=""),"",IFERROR(IF(X417=0,IF(AND(COUNTIFS('Vozidlá'!$A$6:$A$6,B417&amp;"",'Vozidlá'!$L$6:$L$6,"&lt;&gt;")=1,ROUND(K417,1)=ROUND(INDEX('Vozidlá'!$L$6:$L$6,MATCH(B417,'Vozidlá'!$A$6:$A$6,0)),1)),"","CHYBA"),IF(AND(INDEX($L$1:$L$1505,X417)&lt;&gt;"",ROUND(K417,1)=ROUND(INDEX($L$1:$L$1505,X417),1)),"","CHYBA")),"CHYBA"))</f>
        <v/>
      </c>
      <c r="R417" s="14">
        <f>IF(V417=0,"",IF(OR(NOT(ISNUMBER(A417)),B417="",C417="",NOT(ISNUMBER(D417)),NOT(ISNUMBER(E417)),NOT(ISNUMBER(F417)),NOT(ISNUMBER(G417)),I417="",J417="",NOT(ISNUMBER(K417)),NOT(ISNUMBER(L417)),AND(N417&lt;&gt;"Podnikateľská",N417&lt;&gt;"Súkromná"),AND(N417="Podnikateľská",H417=""),COUNTIFS('Vodiči'!$C$6:$C$8,C417&amp;"")&lt;&gt;1,COUNTIFS('Vozidlá'!$A$6:$A$6,B417&amp;"",'Vozidlá'!$B$6:$B$6,"&lt;&gt;")&lt;&gt;1,COUNTIFS('Vozidlá'!$A$6:$A$6,B417&amp;"",'Vozidlá'!$C$6:$C$6,"&lt;&gt;")&lt;&gt;1,COUNTIFS('Vozidlá'!$A$6:$A$6,B417&amp;"",'Vozidlá'!$D$6:$D$6,"&lt;&gt;")&lt;&gt;1,COUNTIFS('Vozidlá'!$A$6:$A$6,B417&amp;"",'Vozidlá'!$E$6:$E$6,"&lt;&gt;")&lt;&gt;1,COUNTIFS('Vozidlá'!$A$6:$A$6,B417&amp;"",'Vozidlá'!$K$6:$K$6,"&lt;&gt;")&lt;&gt;1,COUNTIFS('Vozidlá'!$A$6:$A$6,B417&amp;"",'Vozidlá'!$L$6:$L$6,"&lt;&gt;")&lt;&gt;1),"CHYBA",""))</f>
        <v/>
      </c>
      <c r="S417" s="14">
        <f>IF(V417=0,"",IF(N417="Podnikateľská",IF(H417="","",IF(OR(LEN(TRIM(SUBSTITUTE(SUBSTITUTE(H417,".",""),",","")))&lt;12,ISNUMBER(MATCH(TRIM(SUBSTITUTE(SUBSTITUTE(H417,".",""),",","")),'Zoznamy'!$G$2:$G$41,0))),"PREVERIŤ","")),IF(AND(N417="Súkromná",IFERROR(INDEX('Vozidlá'!$O$6:$O$6,MATCH(B417,'Vozidlá'!$A$6:$A$6,0))="áno",FALSE)),"PREVERIŤ","")))</f>
        <v/>
      </c>
      <c r="T417" s="14">
        <f>IF(OR(D417="",E417="",F417="",G417=""),"",IFERROR(IF(OR(F417+G417&lt;D417+E417,D417&lt;DATE(2027,1,1),D417&gt;=DATE(2028,1,1)),"CHYBA",""),"CHYBA"))</f>
        <v/>
      </c>
      <c r="U417" s="14">
        <f>IF(OR(V417=0,A417=""),"",IF(COUNTIFS($A$6:$A$1505,A417&amp;"",$B$6:$B$1505,B417&amp;"")&gt;1,"CHYBA",IF(X417="","",IF(X417=0,"",IFERROR(IF(INDEX($A$1:$A$1505,X417)="","",IF(A417=INDEX($A$1:$A$1505,X417)+1,"","PREVERIŤ")),"PREVERIŤ")))))</f>
        <v/>
      </c>
      <c r="V417" s="14">
        <f>IF(OR(A417&lt;&gt;"",B417&lt;&gt;"",C417&lt;&gt;"",D417&lt;&gt;"",E417&lt;&gt;"",F417&lt;&gt;"",G417&lt;&gt;"",H417&lt;&gt;"",I417&lt;&gt;"",J417&lt;&gt;"",K417&lt;&gt;"",L417&lt;&gt;"",N417&lt;&gt;"",O417&lt;&gt;""),1,0)</f>
        <v/>
      </c>
      <c r="W417" s="14">
        <f>IF(OR(V417=0,B417=""),"",COUNTIFS($B$6:B417,B417&amp;""))</f>
        <v/>
      </c>
      <c r="X417" s="14">
        <f>IF(OR(V417=0,B417=""),"",IF(W417=1,0,SUMIFS($Y$5:Y416,$B$5:B416,B417&amp;"",$W$5:W416,W417-1)))</f>
        <v/>
      </c>
      <c r="Y417" s="14">
        <f>IF(V417=0,"",ROW($A417))</f>
        <v/>
      </c>
    </row>
    <row r="418">
      <c r="A418" s="10" t="n"/>
      <c r="B418" s="10" t="n"/>
      <c r="C418" s="10" t="n"/>
      <c r="D418" s="12" t="n"/>
      <c r="E418" s="18" t="n"/>
      <c r="F418" s="12" t="n"/>
      <c r="G418" s="18" t="n"/>
      <c r="H418" s="10" t="n"/>
      <c r="I418" s="10" t="n"/>
      <c r="J418" s="10" t="n"/>
      <c r="K418" s="13" t="n"/>
      <c r="L418" s="13" t="n"/>
      <c r="M418" s="19">
        <f>IF(OR(K418="",L418=""),"",IF(AND(ISNUMBER(K418),ISNUMBER(L418)),L418-K418,"CHYBA"))</f>
        <v/>
      </c>
      <c r="N418" s="10" t="n"/>
      <c r="O418" s="10" t="n"/>
      <c r="P418" s="14">
        <f>IF(M418="","",IF(ISNUMBER(M418),IF(M418&lt;=0,"CHYBA",""),"CHYBA"))</f>
        <v/>
      </c>
      <c r="Q418" s="14">
        <f>IF(OR(V418=0,B418="",K418=""),"",IFERROR(IF(X418=0,IF(AND(COUNTIFS('Vozidlá'!$A$6:$A$6,B418&amp;"",'Vozidlá'!$L$6:$L$6,"&lt;&gt;")=1,ROUND(K418,1)=ROUND(INDEX('Vozidlá'!$L$6:$L$6,MATCH(B418,'Vozidlá'!$A$6:$A$6,0)),1)),"","CHYBA"),IF(AND(INDEX($L$1:$L$1505,X418)&lt;&gt;"",ROUND(K418,1)=ROUND(INDEX($L$1:$L$1505,X418),1)),"","CHYBA")),"CHYBA"))</f>
        <v/>
      </c>
      <c r="R418" s="14">
        <f>IF(V418=0,"",IF(OR(NOT(ISNUMBER(A418)),B418="",C418="",NOT(ISNUMBER(D418)),NOT(ISNUMBER(E418)),NOT(ISNUMBER(F418)),NOT(ISNUMBER(G418)),I418="",J418="",NOT(ISNUMBER(K418)),NOT(ISNUMBER(L418)),AND(N418&lt;&gt;"Podnikateľská",N418&lt;&gt;"Súkromná"),AND(N418="Podnikateľská",H418=""),COUNTIFS('Vodiči'!$C$6:$C$8,C418&amp;"")&lt;&gt;1,COUNTIFS('Vozidlá'!$A$6:$A$6,B418&amp;"",'Vozidlá'!$B$6:$B$6,"&lt;&gt;")&lt;&gt;1,COUNTIFS('Vozidlá'!$A$6:$A$6,B418&amp;"",'Vozidlá'!$C$6:$C$6,"&lt;&gt;")&lt;&gt;1,COUNTIFS('Vozidlá'!$A$6:$A$6,B418&amp;"",'Vozidlá'!$D$6:$D$6,"&lt;&gt;")&lt;&gt;1,COUNTIFS('Vozidlá'!$A$6:$A$6,B418&amp;"",'Vozidlá'!$E$6:$E$6,"&lt;&gt;")&lt;&gt;1,COUNTIFS('Vozidlá'!$A$6:$A$6,B418&amp;"",'Vozidlá'!$K$6:$K$6,"&lt;&gt;")&lt;&gt;1,COUNTIFS('Vozidlá'!$A$6:$A$6,B418&amp;"",'Vozidlá'!$L$6:$L$6,"&lt;&gt;")&lt;&gt;1),"CHYBA",""))</f>
        <v/>
      </c>
      <c r="S418" s="14">
        <f>IF(V418=0,"",IF(N418="Podnikateľská",IF(H418="","",IF(OR(LEN(TRIM(SUBSTITUTE(SUBSTITUTE(H418,".",""),",","")))&lt;12,ISNUMBER(MATCH(TRIM(SUBSTITUTE(SUBSTITUTE(H418,".",""),",","")),'Zoznamy'!$G$2:$G$41,0))),"PREVERIŤ","")),IF(AND(N418="Súkromná",IFERROR(INDEX('Vozidlá'!$O$6:$O$6,MATCH(B418,'Vozidlá'!$A$6:$A$6,0))="áno",FALSE)),"PREVERIŤ","")))</f>
        <v/>
      </c>
      <c r="T418" s="14">
        <f>IF(OR(D418="",E418="",F418="",G418=""),"",IFERROR(IF(OR(F418+G418&lt;D418+E418,D418&lt;DATE(2027,1,1),D418&gt;=DATE(2028,1,1)),"CHYBA",""),"CHYBA"))</f>
        <v/>
      </c>
      <c r="U418" s="14">
        <f>IF(OR(V418=0,A418=""),"",IF(COUNTIFS($A$6:$A$1505,A418&amp;"",$B$6:$B$1505,B418&amp;"")&gt;1,"CHYBA",IF(X418="","",IF(X418=0,"",IFERROR(IF(INDEX($A$1:$A$1505,X418)="","",IF(A418=INDEX($A$1:$A$1505,X418)+1,"","PREVERIŤ")),"PREVERIŤ")))))</f>
        <v/>
      </c>
      <c r="V418" s="14">
        <f>IF(OR(A418&lt;&gt;"",B418&lt;&gt;"",C418&lt;&gt;"",D418&lt;&gt;"",E418&lt;&gt;"",F418&lt;&gt;"",G418&lt;&gt;"",H418&lt;&gt;"",I418&lt;&gt;"",J418&lt;&gt;"",K418&lt;&gt;"",L418&lt;&gt;"",N418&lt;&gt;"",O418&lt;&gt;""),1,0)</f>
        <v/>
      </c>
      <c r="W418" s="14">
        <f>IF(OR(V418=0,B418=""),"",COUNTIFS($B$6:B418,B418&amp;""))</f>
        <v/>
      </c>
      <c r="X418" s="14">
        <f>IF(OR(V418=0,B418=""),"",IF(W418=1,0,SUMIFS($Y$5:Y417,$B$5:B417,B418&amp;"",$W$5:W417,W418-1)))</f>
        <v/>
      </c>
      <c r="Y418" s="14">
        <f>IF(V418=0,"",ROW($A418))</f>
        <v/>
      </c>
    </row>
    <row r="419">
      <c r="A419" s="10" t="n"/>
      <c r="B419" s="10" t="n"/>
      <c r="C419" s="10" t="n"/>
      <c r="D419" s="12" t="n"/>
      <c r="E419" s="18" t="n"/>
      <c r="F419" s="12" t="n"/>
      <c r="G419" s="18" t="n"/>
      <c r="H419" s="10" t="n"/>
      <c r="I419" s="10" t="n"/>
      <c r="J419" s="10" t="n"/>
      <c r="K419" s="13" t="n"/>
      <c r="L419" s="13" t="n"/>
      <c r="M419" s="19">
        <f>IF(OR(K419="",L419=""),"",IF(AND(ISNUMBER(K419),ISNUMBER(L419)),L419-K419,"CHYBA"))</f>
        <v/>
      </c>
      <c r="N419" s="10" t="n"/>
      <c r="O419" s="10" t="n"/>
      <c r="P419" s="14">
        <f>IF(M419="","",IF(ISNUMBER(M419),IF(M419&lt;=0,"CHYBA",""),"CHYBA"))</f>
        <v/>
      </c>
      <c r="Q419" s="14">
        <f>IF(OR(V419=0,B419="",K419=""),"",IFERROR(IF(X419=0,IF(AND(COUNTIFS('Vozidlá'!$A$6:$A$6,B419&amp;"",'Vozidlá'!$L$6:$L$6,"&lt;&gt;")=1,ROUND(K419,1)=ROUND(INDEX('Vozidlá'!$L$6:$L$6,MATCH(B419,'Vozidlá'!$A$6:$A$6,0)),1)),"","CHYBA"),IF(AND(INDEX($L$1:$L$1505,X419)&lt;&gt;"",ROUND(K419,1)=ROUND(INDEX($L$1:$L$1505,X419),1)),"","CHYBA")),"CHYBA"))</f>
        <v/>
      </c>
      <c r="R419" s="14">
        <f>IF(V419=0,"",IF(OR(NOT(ISNUMBER(A419)),B419="",C419="",NOT(ISNUMBER(D419)),NOT(ISNUMBER(E419)),NOT(ISNUMBER(F419)),NOT(ISNUMBER(G419)),I419="",J419="",NOT(ISNUMBER(K419)),NOT(ISNUMBER(L419)),AND(N419&lt;&gt;"Podnikateľská",N419&lt;&gt;"Súkromná"),AND(N419="Podnikateľská",H419=""),COUNTIFS('Vodiči'!$C$6:$C$8,C419&amp;"")&lt;&gt;1,COUNTIFS('Vozidlá'!$A$6:$A$6,B419&amp;"",'Vozidlá'!$B$6:$B$6,"&lt;&gt;")&lt;&gt;1,COUNTIFS('Vozidlá'!$A$6:$A$6,B419&amp;"",'Vozidlá'!$C$6:$C$6,"&lt;&gt;")&lt;&gt;1,COUNTIFS('Vozidlá'!$A$6:$A$6,B419&amp;"",'Vozidlá'!$D$6:$D$6,"&lt;&gt;")&lt;&gt;1,COUNTIFS('Vozidlá'!$A$6:$A$6,B419&amp;"",'Vozidlá'!$E$6:$E$6,"&lt;&gt;")&lt;&gt;1,COUNTIFS('Vozidlá'!$A$6:$A$6,B419&amp;"",'Vozidlá'!$K$6:$K$6,"&lt;&gt;")&lt;&gt;1,COUNTIFS('Vozidlá'!$A$6:$A$6,B419&amp;"",'Vozidlá'!$L$6:$L$6,"&lt;&gt;")&lt;&gt;1),"CHYBA",""))</f>
        <v/>
      </c>
      <c r="S419" s="14">
        <f>IF(V419=0,"",IF(N419="Podnikateľská",IF(H419="","",IF(OR(LEN(TRIM(SUBSTITUTE(SUBSTITUTE(H419,".",""),",","")))&lt;12,ISNUMBER(MATCH(TRIM(SUBSTITUTE(SUBSTITUTE(H419,".",""),",","")),'Zoznamy'!$G$2:$G$41,0))),"PREVERIŤ","")),IF(AND(N419="Súkromná",IFERROR(INDEX('Vozidlá'!$O$6:$O$6,MATCH(B419,'Vozidlá'!$A$6:$A$6,0))="áno",FALSE)),"PREVERIŤ","")))</f>
        <v/>
      </c>
      <c r="T419" s="14">
        <f>IF(OR(D419="",E419="",F419="",G419=""),"",IFERROR(IF(OR(F419+G419&lt;D419+E419,D419&lt;DATE(2027,1,1),D419&gt;=DATE(2028,1,1)),"CHYBA",""),"CHYBA"))</f>
        <v/>
      </c>
      <c r="U419" s="14">
        <f>IF(OR(V419=0,A419=""),"",IF(COUNTIFS($A$6:$A$1505,A419&amp;"",$B$6:$B$1505,B419&amp;"")&gt;1,"CHYBA",IF(X419="","",IF(X419=0,"",IFERROR(IF(INDEX($A$1:$A$1505,X419)="","",IF(A419=INDEX($A$1:$A$1505,X419)+1,"","PREVERIŤ")),"PREVERIŤ")))))</f>
        <v/>
      </c>
      <c r="V419" s="14">
        <f>IF(OR(A419&lt;&gt;"",B419&lt;&gt;"",C419&lt;&gt;"",D419&lt;&gt;"",E419&lt;&gt;"",F419&lt;&gt;"",G419&lt;&gt;"",H419&lt;&gt;"",I419&lt;&gt;"",J419&lt;&gt;"",K419&lt;&gt;"",L419&lt;&gt;"",N419&lt;&gt;"",O419&lt;&gt;""),1,0)</f>
        <v/>
      </c>
      <c r="W419" s="14">
        <f>IF(OR(V419=0,B419=""),"",COUNTIFS($B$6:B419,B419&amp;""))</f>
        <v/>
      </c>
      <c r="X419" s="14">
        <f>IF(OR(V419=0,B419=""),"",IF(W419=1,0,SUMIFS($Y$5:Y418,$B$5:B418,B419&amp;"",$W$5:W418,W419-1)))</f>
        <v/>
      </c>
      <c r="Y419" s="14">
        <f>IF(V419=0,"",ROW($A419))</f>
        <v/>
      </c>
    </row>
    <row r="420">
      <c r="A420" s="10" t="n"/>
      <c r="B420" s="10" t="n"/>
      <c r="C420" s="10" t="n"/>
      <c r="D420" s="12" t="n"/>
      <c r="E420" s="18" t="n"/>
      <c r="F420" s="12" t="n"/>
      <c r="G420" s="18" t="n"/>
      <c r="H420" s="10" t="n"/>
      <c r="I420" s="10" t="n"/>
      <c r="J420" s="10" t="n"/>
      <c r="K420" s="13" t="n"/>
      <c r="L420" s="13" t="n"/>
      <c r="M420" s="19">
        <f>IF(OR(K420="",L420=""),"",IF(AND(ISNUMBER(K420),ISNUMBER(L420)),L420-K420,"CHYBA"))</f>
        <v/>
      </c>
      <c r="N420" s="10" t="n"/>
      <c r="O420" s="10" t="n"/>
      <c r="P420" s="14">
        <f>IF(M420="","",IF(ISNUMBER(M420),IF(M420&lt;=0,"CHYBA",""),"CHYBA"))</f>
        <v/>
      </c>
      <c r="Q420" s="14">
        <f>IF(OR(V420=0,B420="",K420=""),"",IFERROR(IF(X420=0,IF(AND(COUNTIFS('Vozidlá'!$A$6:$A$6,B420&amp;"",'Vozidlá'!$L$6:$L$6,"&lt;&gt;")=1,ROUND(K420,1)=ROUND(INDEX('Vozidlá'!$L$6:$L$6,MATCH(B420,'Vozidlá'!$A$6:$A$6,0)),1)),"","CHYBA"),IF(AND(INDEX($L$1:$L$1505,X420)&lt;&gt;"",ROUND(K420,1)=ROUND(INDEX($L$1:$L$1505,X420),1)),"","CHYBA")),"CHYBA"))</f>
        <v/>
      </c>
      <c r="R420" s="14">
        <f>IF(V420=0,"",IF(OR(NOT(ISNUMBER(A420)),B420="",C420="",NOT(ISNUMBER(D420)),NOT(ISNUMBER(E420)),NOT(ISNUMBER(F420)),NOT(ISNUMBER(G420)),I420="",J420="",NOT(ISNUMBER(K420)),NOT(ISNUMBER(L420)),AND(N420&lt;&gt;"Podnikateľská",N420&lt;&gt;"Súkromná"),AND(N420="Podnikateľská",H420=""),COUNTIFS('Vodiči'!$C$6:$C$8,C420&amp;"")&lt;&gt;1,COUNTIFS('Vozidlá'!$A$6:$A$6,B420&amp;"",'Vozidlá'!$B$6:$B$6,"&lt;&gt;")&lt;&gt;1,COUNTIFS('Vozidlá'!$A$6:$A$6,B420&amp;"",'Vozidlá'!$C$6:$C$6,"&lt;&gt;")&lt;&gt;1,COUNTIFS('Vozidlá'!$A$6:$A$6,B420&amp;"",'Vozidlá'!$D$6:$D$6,"&lt;&gt;")&lt;&gt;1,COUNTIFS('Vozidlá'!$A$6:$A$6,B420&amp;"",'Vozidlá'!$E$6:$E$6,"&lt;&gt;")&lt;&gt;1,COUNTIFS('Vozidlá'!$A$6:$A$6,B420&amp;"",'Vozidlá'!$K$6:$K$6,"&lt;&gt;")&lt;&gt;1,COUNTIFS('Vozidlá'!$A$6:$A$6,B420&amp;"",'Vozidlá'!$L$6:$L$6,"&lt;&gt;")&lt;&gt;1),"CHYBA",""))</f>
        <v/>
      </c>
      <c r="S420" s="14">
        <f>IF(V420=0,"",IF(N420="Podnikateľská",IF(H420="","",IF(OR(LEN(TRIM(SUBSTITUTE(SUBSTITUTE(H420,".",""),",","")))&lt;12,ISNUMBER(MATCH(TRIM(SUBSTITUTE(SUBSTITUTE(H420,".",""),",","")),'Zoznamy'!$G$2:$G$41,0))),"PREVERIŤ","")),IF(AND(N420="Súkromná",IFERROR(INDEX('Vozidlá'!$O$6:$O$6,MATCH(B420,'Vozidlá'!$A$6:$A$6,0))="áno",FALSE)),"PREVERIŤ","")))</f>
        <v/>
      </c>
      <c r="T420" s="14">
        <f>IF(OR(D420="",E420="",F420="",G420=""),"",IFERROR(IF(OR(F420+G420&lt;D420+E420,D420&lt;DATE(2027,1,1),D420&gt;=DATE(2028,1,1)),"CHYBA",""),"CHYBA"))</f>
        <v/>
      </c>
      <c r="U420" s="14">
        <f>IF(OR(V420=0,A420=""),"",IF(COUNTIFS($A$6:$A$1505,A420&amp;"",$B$6:$B$1505,B420&amp;"")&gt;1,"CHYBA",IF(X420="","",IF(X420=0,"",IFERROR(IF(INDEX($A$1:$A$1505,X420)="","",IF(A420=INDEX($A$1:$A$1505,X420)+1,"","PREVERIŤ")),"PREVERIŤ")))))</f>
        <v/>
      </c>
      <c r="V420" s="14">
        <f>IF(OR(A420&lt;&gt;"",B420&lt;&gt;"",C420&lt;&gt;"",D420&lt;&gt;"",E420&lt;&gt;"",F420&lt;&gt;"",G420&lt;&gt;"",H420&lt;&gt;"",I420&lt;&gt;"",J420&lt;&gt;"",K420&lt;&gt;"",L420&lt;&gt;"",N420&lt;&gt;"",O420&lt;&gt;""),1,0)</f>
        <v/>
      </c>
      <c r="W420" s="14">
        <f>IF(OR(V420=0,B420=""),"",COUNTIFS($B$6:B420,B420&amp;""))</f>
        <v/>
      </c>
      <c r="X420" s="14">
        <f>IF(OR(V420=0,B420=""),"",IF(W420=1,0,SUMIFS($Y$5:Y419,$B$5:B419,B420&amp;"",$W$5:W419,W420-1)))</f>
        <v/>
      </c>
      <c r="Y420" s="14">
        <f>IF(V420=0,"",ROW($A420))</f>
        <v/>
      </c>
    </row>
    <row r="421">
      <c r="A421" s="10" t="n"/>
      <c r="B421" s="10" t="n"/>
      <c r="C421" s="10" t="n"/>
      <c r="D421" s="12" t="n"/>
      <c r="E421" s="18" t="n"/>
      <c r="F421" s="12" t="n"/>
      <c r="G421" s="18" t="n"/>
      <c r="H421" s="10" t="n"/>
      <c r="I421" s="10" t="n"/>
      <c r="J421" s="10" t="n"/>
      <c r="K421" s="13" t="n"/>
      <c r="L421" s="13" t="n"/>
      <c r="M421" s="19">
        <f>IF(OR(K421="",L421=""),"",IF(AND(ISNUMBER(K421),ISNUMBER(L421)),L421-K421,"CHYBA"))</f>
        <v/>
      </c>
      <c r="N421" s="10" t="n"/>
      <c r="O421" s="10" t="n"/>
      <c r="P421" s="14">
        <f>IF(M421="","",IF(ISNUMBER(M421),IF(M421&lt;=0,"CHYBA",""),"CHYBA"))</f>
        <v/>
      </c>
      <c r="Q421" s="14">
        <f>IF(OR(V421=0,B421="",K421=""),"",IFERROR(IF(X421=0,IF(AND(COUNTIFS('Vozidlá'!$A$6:$A$6,B421&amp;"",'Vozidlá'!$L$6:$L$6,"&lt;&gt;")=1,ROUND(K421,1)=ROUND(INDEX('Vozidlá'!$L$6:$L$6,MATCH(B421,'Vozidlá'!$A$6:$A$6,0)),1)),"","CHYBA"),IF(AND(INDEX($L$1:$L$1505,X421)&lt;&gt;"",ROUND(K421,1)=ROUND(INDEX($L$1:$L$1505,X421),1)),"","CHYBA")),"CHYBA"))</f>
        <v/>
      </c>
      <c r="R421" s="14">
        <f>IF(V421=0,"",IF(OR(NOT(ISNUMBER(A421)),B421="",C421="",NOT(ISNUMBER(D421)),NOT(ISNUMBER(E421)),NOT(ISNUMBER(F421)),NOT(ISNUMBER(G421)),I421="",J421="",NOT(ISNUMBER(K421)),NOT(ISNUMBER(L421)),AND(N421&lt;&gt;"Podnikateľská",N421&lt;&gt;"Súkromná"),AND(N421="Podnikateľská",H421=""),COUNTIFS('Vodiči'!$C$6:$C$8,C421&amp;"")&lt;&gt;1,COUNTIFS('Vozidlá'!$A$6:$A$6,B421&amp;"",'Vozidlá'!$B$6:$B$6,"&lt;&gt;")&lt;&gt;1,COUNTIFS('Vozidlá'!$A$6:$A$6,B421&amp;"",'Vozidlá'!$C$6:$C$6,"&lt;&gt;")&lt;&gt;1,COUNTIFS('Vozidlá'!$A$6:$A$6,B421&amp;"",'Vozidlá'!$D$6:$D$6,"&lt;&gt;")&lt;&gt;1,COUNTIFS('Vozidlá'!$A$6:$A$6,B421&amp;"",'Vozidlá'!$E$6:$E$6,"&lt;&gt;")&lt;&gt;1,COUNTIFS('Vozidlá'!$A$6:$A$6,B421&amp;"",'Vozidlá'!$K$6:$K$6,"&lt;&gt;")&lt;&gt;1,COUNTIFS('Vozidlá'!$A$6:$A$6,B421&amp;"",'Vozidlá'!$L$6:$L$6,"&lt;&gt;")&lt;&gt;1),"CHYBA",""))</f>
        <v/>
      </c>
      <c r="S421" s="14">
        <f>IF(V421=0,"",IF(N421="Podnikateľská",IF(H421="","",IF(OR(LEN(TRIM(SUBSTITUTE(SUBSTITUTE(H421,".",""),",","")))&lt;12,ISNUMBER(MATCH(TRIM(SUBSTITUTE(SUBSTITUTE(H421,".",""),",","")),'Zoznamy'!$G$2:$G$41,0))),"PREVERIŤ","")),IF(AND(N421="Súkromná",IFERROR(INDEX('Vozidlá'!$O$6:$O$6,MATCH(B421,'Vozidlá'!$A$6:$A$6,0))="áno",FALSE)),"PREVERIŤ","")))</f>
        <v/>
      </c>
      <c r="T421" s="14">
        <f>IF(OR(D421="",E421="",F421="",G421=""),"",IFERROR(IF(OR(F421+G421&lt;D421+E421,D421&lt;DATE(2027,1,1),D421&gt;=DATE(2028,1,1)),"CHYBA",""),"CHYBA"))</f>
        <v/>
      </c>
      <c r="U421" s="14">
        <f>IF(OR(V421=0,A421=""),"",IF(COUNTIFS($A$6:$A$1505,A421&amp;"",$B$6:$B$1505,B421&amp;"")&gt;1,"CHYBA",IF(X421="","",IF(X421=0,"",IFERROR(IF(INDEX($A$1:$A$1505,X421)="","",IF(A421=INDEX($A$1:$A$1505,X421)+1,"","PREVERIŤ")),"PREVERIŤ")))))</f>
        <v/>
      </c>
      <c r="V421" s="14">
        <f>IF(OR(A421&lt;&gt;"",B421&lt;&gt;"",C421&lt;&gt;"",D421&lt;&gt;"",E421&lt;&gt;"",F421&lt;&gt;"",G421&lt;&gt;"",H421&lt;&gt;"",I421&lt;&gt;"",J421&lt;&gt;"",K421&lt;&gt;"",L421&lt;&gt;"",N421&lt;&gt;"",O421&lt;&gt;""),1,0)</f>
        <v/>
      </c>
      <c r="W421" s="14">
        <f>IF(OR(V421=0,B421=""),"",COUNTIFS($B$6:B421,B421&amp;""))</f>
        <v/>
      </c>
      <c r="X421" s="14">
        <f>IF(OR(V421=0,B421=""),"",IF(W421=1,0,SUMIFS($Y$5:Y420,$B$5:B420,B421&amp;"",$W$5:W420,W421-1)))</f>
        <v/>
      </c>
      <c r="Y421" s="14">
        <f>IF(V421=0,"",ROW($A421))</f>
        <v/>
      </c>
    </row>
    <row r="422">
      <c r="A422" s="10" t="n"/>
      <c r="B422" s="10" t="n"/>
      <c r="C422" s="10" t="n"/>
      <c r="D422" s="12" t="n"/>
      <c r="E422" s="18" t="n"/>
      <c r="F422" s="12" t="n"/>
      <c r="G422" s="18" t="n"/>
      <c r="H422" s="10" t="n"/>
      <c r="I422" s="10" t="n"/>
      <c r="J422" s="10" t="n"/>
      <c r="K422" s="13" t="n"/>
      <c r="L422" s="13" t="n"/>
      <c r="M422" s="19">
        <f>IF(OR(K422="",L422=""),"",IF(AND(ISNUMBER(K422),ISNUMBER(L422)),L422-K422,"CHYBA"))</f>
        <v/>
      </c>
      <c r="N422" s="10" t="n"/>
      <c r="O422" s="10" t="n"/>
      <c r="P422" s="14">
        <f>IF(M422="","",IF(ISNUMBER(M422),IF(M422&lt;=0,"CHYBA",""),"CHYBA"))</f>
        <v/>
      </c>
      <c r="Q422" s="14">
        <f>IF(OR(V422=0,B422="",K422=""),"",IFERROR(IF(X422=0,IF(AND(COUNTIFS('Vozidlá'!$A$6:$A$6,B422&amp;"",'Vozidlá'!$L$6:$L$6,"&lt;&gt;")=1,ROUND(K422,1)=ROUND(INDEX('Vozidlá'!$L$6:$L$6,MATCH(B422,'Vozidlá'!$A$6:$A$6,0)),1)),"","CHYBA"),IF(AND(INDEX($L$1:$L$1505,X422)&lt;&gt;"",ROUND(K422,1)=ROUND(INDEX($L$1:$L$1505,X422),1)),"","CHYBA")),"CHYBA"))</f>
        <v/>
      </c>
      <c r="R422" s="14">
        <f>IF(V422=0,"",IF(OR(NOT(ISNUMBER(A422)),B422="",C422="",NOT(ISNUMBER(D422)),NOT(ISNUMBER(E422)),NOT(ISNUMBER(F422)),NOT(ISNUMBER(G422)),I422="",J422="",NOT(ISNUMBER(K422)),NOT(ISNUMBER(L422)),AND(N422&lt;&gt;"Podnikateľská",N422&lt;&gt;"Súkromná"),AND(N422="Podnikateľská",H422=""),COUNTIFS('Vodiči'!$C$6:$C$8,C422&amp;"")&lt;&gt;1,COUNTIFS('Vozidlá'!$A$6:$A$6,B422&amp;"",'Vozidlá'!$B$6:$B$6,"&lt;&gt;")&lt;&gt;1,COUNTIFS('Vozidlá'!$A$6:$A$6,B422&amp;"",'Vozidlá'!$C$6:$C$6,"&lt;&gt;")&lt;&gt;1,COUNTIFS('Vozidlá'!$A$6:$A$6,B422&amp;"",'Vozidlá'!$D$6:$D$6,"&lt;&gt;")&lt;&gt;1,COUNTIFS('Vozidlá'!$A$6:$A$6,B422&amp;"",'Vozidlá'!$E$6:$E$6,"&lt;&gt;")&lt;&gt;1,COUNTIFS('Vozidlá'!$A$6:$A$6,B422&amp;"",'Vozidlá'!$K$6:$K$6,"&lt;&gt;")&lt;&gt;1,COUNTIFS('Vozidlá'!$A$6:$A$6,B422&amp;"",'Vozidlá'!$L$6:$L$6,"&lt;&gt;")&lt;&gt;1),"CHYBA",""))</f>
        <v/>
      </c>
      <c r="S422" s="14">
        <f>IF(V422=0,"",IF(N422="Podnikateľská",IF(H422="","",IF(OR(LEN(TRIM(SUBSTITUTE(SUBSTITUTE(H422,".",""),",","")))&lt;12,ISNUMBER(MATCH(TRIM(SUBSTITUTE(SUBSTITUTE(H422,".",""),",","")),'Zoznamy'!$G$2:$G$41,0))),"PREVERIŤ","")),IF(AND(N422="Súkromná",IFERROR(INDEX('Vozidlá'!$O$6:$O$6,MATCH(B422,'Vozidlá'!$A$6:$A$6,0))="áno",FALSE)),"PREVERIŤ","")))</f>
        <v/>
      </c>
      <c r="T422" s="14">
        <f>IF(OR(D422="",E422="",F422="",G422=""),"",IFERROR(IF(OR(F422+G422&lt;D422+E422,D422&lt;DATE(2027,1,1),D422&gt;=DATE(2028,1,1)),"CHYBA",""),"CHYBA"))</f>
        <v/>
      </c>
      <c r="U422" s="14">
        <f>IF(OR(V422=0,A422=""),"",IF(COUNTIFS($A$6:$A$1505,A422&amp;"",$B$6:$B$1505,B422&amp;"")&gt;1,"CHYBA",IF(X422="","",IF(X422=0,"",IFERROR(IF(INDEX($A$1:$A$1505,X422)="","",IF(A422=INDEX($A$1:$A$1505,X422)+1,"","PREVERIŤ")),"PREVERIŤ")))))</f>
        <v/>
      </c>
      <c r="V422" s="14">
        <f>IF(OR(A422&lt;&gt;"",B422&lt;&gt;"",C422&lt;&gt;"",D422&lt;&gt;"",E422&lt;&gt;"",F422&lt;&gt;"",G422&lt;&gt;"",H422&lt;&gt;"",I422&lt;&gt;"",J422&lt;&gt;"",K422&lt;&gt;"",L422&lt;&gt;"",N422&lt;&gt;"",O422&lt;&gt;""),1,0)</f>
        <v/>
      </c>
      <c r="W422" s="14">
        <f>IF(OR(V422=0,B422=""),"",COUNTIFS($B$6:B422,B422&amp;""))</f>
        <v/>
      </c>
      <c r="X422" s="14">
        <f>IF(OR(V422=0,B422=""),"",IF(W422=1,0,SUMIFS($Y$5:Y421,$B$5:B421,B422&amp;"",$W$5:W421,W422-1)))</f>
        <v/>
      </c>
      <c r="Y422" s="14">
        <f>IF(V422=0,"",ROW($A422))</f>
        <v/>
      </c>
    </row>
    <row r="423">
      <c r="A423" s="10" t="n"/>
      <c r="B423" s="10" t="n"/>
      <c r="C423" s="10" t="n"/>
      <c r="D423" s="12" t="n"/>
      <c r="E423" s="18" t="n"/>
      <c r="F423" s="12" t="n"/>
      <c r="G423" s="18" t="n"/>
      <c r="H423" s="10" t="n"/>
      <c r="I423" s="10" t="n"/>
      <c r="J423" s="10" t="n"/>
      <c r="K423" s="13" t="n"/>
      <c r="L423" s="13" t="n"/>
      <c r="M423" s="19">
        <f>IF(OR(K423="",L423=""),"",IF(AND(ISNUMBER(K423),ISNUMBER(L423)),L423-K423,"CHYBA"))</f>
        <v/>
      </c>
      <c r="N423" s="10" t="n"/>
      <c r="O423" s="10" t="n"/>
      <c r="P423" s="14">
        <f>IF(M423="","",IF(ISNUMBER(M423),IF(M423&lt;=0,"CHYBA",""),"CHYBA"))</f>
        <v/>
      </c>
      <c r="Q423" s="14">
        <f>IF(OR(V423=0,B423="",K423=""),"",IFERROR(IF(X423=0,IF(AND(COUNTIFS('Vozidlá'!$A$6:$A$6,B423&amp;"",'Vozidlá'!$L$6:$L$6,"&lt;&gt;")=1,ROUND(K423,1)=ROUND(INDEX('Vozidlá'!$L$6:$L$6,MATCH(B423,'Vozidlá'!$A$6:$A$6,0)),1)),"","CHYBA"),IF(AND(INDEX($L$1:$L$1505,X423)&lt;&gt;"",ROUND(K423,1)=ROUND(INDEX($L$1:$L$1505,X423),1)),"","CHYBA")),"CHYBA"))</f>
        <v/>
      </c>
      <c r="R423" s="14">
        <f>IF(V423=0,"",IF(OR(NOT(ISNUMBER(A423)),B423="",C423="",NOT(ISNUMBER(D423)),NOT(ISNUMBER(E423)),NOT(ISNUMBER(F423)),NOT(ISNUMBER(G423)),I423="",J423="",NOT(ISNUMBER(K423)),NOT(ISNUMBER(L423)),AND(N423&lt;&gt;"Podnikateľská",N423&lt;&gt;"Súkromná"),AND(N423="Podnikateľská",H423=""),COUNTIFS('Vodiči'!$C$6:$C$8,C423&amp;"")&lt;&gt;1,COUNTIFS('Vozidlá'!$A$6:$A$6,B423&amp;"",'Vozidlá'!$B$6:$B$6,"&lt;&gt;")&lt;&gt;1,COUNTIFS('Vozidlá'!$A$6:$A$6,B423&amp;"",'Vozidlá'!$C$6:$C$6,"&lt;&gt;")&lt;&gt;1,COUNTIFS('Vozidlá'!$A$6:$A$6,B423&amp;"",'Vozidlá'!$D$6:$D$6,"&lt;&gt;")&lt;&gt;1,COUNTIFS('Vozidlá'!$A$6:$A$6,B423&amp;"",'Vozidlá'!$E$6:$E$6,"&lt;&gt;")&lt;&gt;1,COUNTIFS('Vozidlá'!$A$6:$A$6,B423&amp;"",'Vozidlá'!$K$6:$K$6,"&lt;&gt;")&lt;&gt;1,COUNTIFS('Vozidlá'!$A$6:$A$6,B423&amp;"",'Vozidlá'!$L$6:$L$6,"&lt;&gt;")&lt;&gt;1),"CHYBA",""))</f>
        <v/>
      </c>
      <c r="S423" s="14">
        <f>IF(V423=0,"",IF(N423="Podnikateľská",IF(H423="","",IF(OR(LEN(TRIM(SUBSTITUTE(SUBSTITUTE(H423,".",""),",","")))&lt;12,ISNUMBER(MATCH(TRIM(SUBSTITUTE(SUBSTITUTE(H423,".",""),",","")),'Zoznamy'!$G$2:$G$41,0))),"PREVERIŤ","")),IF(AND(N423="Súkromná",IFERROR(INDEX('Vozidlá'!$O$6:$O$6,MATCH(B423,'Vozidlá'!$A$6:$A$6,0))="áno",FALSE)),"PREVERIŤ","")))</f>
        <v/>
      </c>
      <c r="T423" s="14">
        <f>IF(OR(D423="",E423="",F423="",G423=""),"",IFERROR(IF(OR(F423+G423&lt;D423+E423,D423&lt;DATE(2027,1,1),D423&gt;=DATE(2028,1,1)),"CHYBA",""),"CHYBA"))</f>
        <v/>
      </c>
      <c r="U423" s="14">
        <f>IF(OR(V423=0,A423=""),"",IF(COUNTIFS($A$6:$A$1505,A423&amp;"",$B$6:$B$1505,B423&amp;"")&gt;1,"CHYBA",IF(X423="","",IF(X423=0,"",IFERROR(IF(INDEX($A$1:$A$1505,X423)="","",IF(A423=INDEX($A$1:$A$1505,X423)+1,"","PREVERIŤ")),"PREVERIŤ")))))</f>
        <v/>
      </c>
      <c r="V423" s="14">
        <f>IF(OR(A423&lt;&gt;"",B423&lt;&gt;"",C423&lt;&gt;"",D423&lt;&gt;"",E423&lt;&gt;"",F423&lt;&gt;"",G423&lt;&gt;"",H423&lt;&gt;"",I423&lt;&gt;"",J423&lt;&gt;"",K423&lt;&gt;"",L423&lt;&gt;"",N423&lt;&gt;"",O423&lt;&gt;""),1,0)</f>
        <v/>
      </c>
      <c r="W423" s="14">
        <f>IF(OR(V423=0,B423=""),"",COUNTIFS($B$6:B423,B423&amp;""))</f>
        <v/>
      </c>
      <c r="X423" s="14">
        <f>IF(OR(V423=0,B423=""),"",IF(W423=1,0,SUMIFS($Y$5:Y422,$B$5:B422,B423&amp;"",$W$5:W422,W423-1)))</f>
        <v/>
      </c>
      <c r="Y423" s="14">
        <f>IF(V423=0,"",ROW($A423))</f>
        <v/>
      </c>
    </row>
    <row r="424">
      <c r="A424" s="10" t="n"/>
      <c r="B424" s="10" t="n"/>
      <c r="C424" s="10" t="n"/>
      <c r="D424" s="12" t="n"/>
      <c r="E424" s="18" t="n"/>
      <c r="F424" s="12" t="n"/>
      <c r="G424" s="18" t="n"/>
      <c r="H424" s="10" t="n"/>
      <c r="I424" s="10" t="n"/>
      <c r="J424" s="10" t="n"/>
      <c r="K424" s="13" t="n"/>
      <c r="L424" s="13" t="n"/>
      <c r="M424" s="19">
        <f>IF(OR(K424="",L424=""),"",IF(AND(ISNUMBER(K424),ISNUMBER(L424)),L424-K424,"CHYBA"))</f>
        <v/>
      </c>
      <c r="N424" s="10" t="n"/>
      <c r="O424" s="10" t="n"/>
      <c r="P424" s="14">
        <f>IF(M424="","",IF(ISNUMBER(M424),IF(M424&lt;=0,"CHYBA",""),"CHYBA"))</f>
        <v/>
      </c>
      <c r="Q424" s="14">
        <f>IF(OR(V424=0,B424="",K424=""),"",IFERROR(IF(X424=0,IF(AND(COUNTIFS('Vozidlá'!$A$6:$A$6,B424&amp;"",'Vozidlá'!$L$6:$L$6,"&lt;&gt;")=1,ROUND(K424,1)=ROUND(INDEX('Vozidlá'!$L$6:$L$6,MATCH(B424,'Vozidlá'!$A$6:$A$6,0)),1)),"","CHYBA"),IF(AND(INDEX($L$1:$L$1505,X424)&lt;&gt;"",ROUND(K424,1)=ROUND(INDEX($L$1:$L$1505,X424),1)),"","CHYBA")),"CHYBA"))</f>
        <v/>
      </c>
      <c r="R424" s="14">
        <f>IF(V424=0,"",IF(OR(NOT(ISNUMBER(A424)),B424="",C424="",NOT(ISNUMBER(D424)),NOT(ISNUMBER(E424)),NOT(ISNUMBER(F424)),NOT(ISNUMBER(G424)),I424="",J424="",NOT(ISNUMBER(K424)),NOT(ISNUMBER(L424)),AND(N424&lt;&gt;"Podnikateľská",N424&lt;&gt;"Súkromná"),AND(N424="Podnikateľská",H424=""),COUNTIFS('Vodiči'!$C$6:$C$8,C424&amp;"")&lt;&gt;1,COUNTIFS('Vozidlá'!$A$6:$A$6,B424&amp;"",'Vozidlá'!$B$6:$B$6,"&lt;&gt;")&lt;&gt;1,COUNTIFS('Vozidlá'!$A$6:$A$6,B424&amp;"",'Vozidlá'!$C$6:$C$6,"&lt;&gt;")&lt;&gt;1,COUNTIFS('Vozidlá'!$A$6:$A$6,B424&amp;"",'Vozidlá'!$D$6:$D$6,"&lt;&gt;")&lt;&gt;1,COUNTIFS('Vozidlá'!$A$6:$A$6,B424&amp;"",'Vozidlá'!$E$6:$E$6,"&lt;&gt;")&lt;&gt;1,COUNTIFS('Vozidlá'!$A$6:$A$6,B424&amp;"",'Vozidlá'!$K$6:$K$6,"&lt;&gt;")&lt;&gt;1,COUNTIFS('Vozidlá'!$A$6:$A$6,B424&amp;"",'Vozidlá'!$L$6:$L$6,"&lt;&gt;")&lt;&gt;1),"CHYBA",""))</f>
        <v/>
      </c>
      <c r="S424" s="14">
        <f>IF(V424=0,"",IF(N424="Podnikateľská",IF(H424="","",IF(OR(LEN(TRIM(SUBSTITUTE(SUBSTITUTE(H424,".",""),",","")))&lt;12,ISNUMBER(MATCH(TRIM(SUBSTITUTE(SUBSTITUTE(H424,".",""),",","")),'Zoznamy'!$G$2:$G$41,0))),"PREVERIŤ","")),IF(AND(N424="Súkromná",IFERROR(INDEX('Vozidlá'!$O$6:$O$6,MATCH(B424,'Vozidlá'!$A$6:$A$6,0))="áno",FALSE)),"PREVERIŤ","")))</f>
        <v/>
      </c>
      <c r="T424" s="14">
        <f>IF(OR(D424="",E424="",F424="",G424=""),"",IFERROR(IF(OR(F424+G424&lt;D424+E424,D424&lt;DATE(2027,1,1),D424&gt;=DATE(2028,1,1)),"CHYBA",""),"CHYBA"))</f>
        <v/>
      </c>
      <c r="U424" s="14">
        <f>IF(OR(V424=0,A424=""),"",IF(COUNTIFS($A$6:$A$1505,A424&amp;"",$B$6:$B$1505,B424&amp;"")&gt;1,"CHYBA",IF(X424="","",IF(X424=0,"",IFERROR(IF(INDEX($A$1:$A$1505,X424)="","",IF(A424=INDEX($A$1:$A$1505,X424)+1,"","PREVERIŤ")),"PREVERIŤ")))))</f>
        <v/>
      </c>
      <c r="V424" s="14">
        <f>IF(OR(A424&lt;&gt;"",B424&lt;&gt;"",C424&lt;&gt;"",D424&lt;&gt;"",E424&lt;&gt;"",F424&lt;&gt;"",G424&lt;&gt;"",H424&lt;&gt;"",I424&lt;&gt;"",J424&lt;&gt;"",K424&lt;&gt;"",L424&lt;&gt;"",N424&lt;&gt;"",O424&lt;&gt;""),1,0)</f>
        <v/>
      </c>
      <c r="W424" s="14">
        <f>IF(OR(V424=0,B424=""),"",COUNTIFS($B$6:B424,B424&amp;""))</f>
        <v/>
      </c>
      <c r="X424" s="14">
        <f>IF(OR(V424=0,B424=""),"",IF(W424=1,0,SUMIFS($Y$5:Y423,$B$5:B423,B424&amp;"",$W$5:W423,W424-1)))</f>
        <v/>
      </c>
      <c r="Y424" s="14">
        <f>IF(V424=0,"",ROW($A424))</f>
        <v/>
      </c>
    </row>
    <row r="425">
      <c r="A425" s="10" t="n"/>
      <c r="B425" s="10" t="n"/>
      <c r="C425" s="10" t="n"/>
      <c r="D425" s="12" t="n"/>
      <c r="E425" s="18" t="n"/>
      <c r="F425" s="12" t="n"/>
      <c r="G425" s="18" t="n"/>
      <c r="H425" s="10" t="n"/>
      <c r="I425" s="10" t="n"/>
      <c r="J425" s="10" t="n"/>
      <c r="K425" s="13" t="n"/>
      <c r="L425" s="13" t="n"/>
      <c r="M425" s="19">
        <f>IF(OR(K425="",L425=""),"",IF(AND(ISNUMBER(K425),ISNUMBER(L425)),L425-K425,"CHYBA"))</f>
        <v/>
      </c>
      <c r="N425" s="10" t="n"/>
      <c r="O425" s="10" t="n"/>
      <c r="P425" s="14">
        <f>IF(M425="","",IF(ISNUMBER(M425),IF(M425&lt;=0,"CHYBA",""),"CHYBA"))</f>
        <v/>
      </c>
      <c r="Q425" s="14">
        <f>IF(OR(V425=0,B425="",K425=""),"",IFERROR(IF(X425=0,IF(AND(COUNTIFS('Vozidlá'!$A$6:$A$6,B425&amp;"",'Vozidlá'!$L$6:$L$6,"&lt;&gt;")=1,ROUND(K425,1)=ROUND(INDEX('Vozidlá'!$L$6:$L$6,MATCH(B425,'Vozidlá'!$A$6:$A$6,0)),1)),"","CHYBA"),IF(AND(INDEX($L$1:$L$1505,X425)&lt;&gt;"",ROUND(K425,1)=ROUND(INDEX($L$1:$L$1505,X425),1)),"","CHYBA")),"CHYBA"))</f>
        <v/>
      </c>
      <c r="R425" s="14">
        <f>IF(V425=0,"",IF(OR(NOT(ISNUMBER(A425)),B425="",C425="",NOT(ISNUMBER(D425)),NOT(ISNUMBER(E425)),NOT(ISNUMBER(F425)),NOT(ISNUMBER(G425)),I425="",J425="",NOT(ISNUMBER(K425)),NOT(ISNUMBER(L425)),AND(N425&lt;&gt;"Podnikateľská",N425&lt;&gt;"Súkromná"),AND(N425="Podnikateľská",H425=""),COUNTIFS('Vodiči'!$C$6:$C$8,C425&amp;"")&lt;&gt;1,COUNTIFS('Vozidlá'!$A$6:$A$6,B425&amp;"",'Vozidlá'!$B$6:$B$6,"&lt;&gt;")&lt;&gt;1,COUNTIFS('Vozidlá'!$A$6:$A$6,B425&amp;"",'Vozidlá'!$C$6:$C$6,"&lt;&gt;")&lt;&gt;1,COUNTIFS('Vozidlá'!$A$6:$A$6,B425&amp;"",'Vozidlá'!$D$6:$D$6,"&lt;&gt;")&lt;&gt;1,COUNTIFS('Vozidlá'!$A$6:$A$6,B425&amp;"",'Vozidlá'!$E$6:$E$6,"&lt;&gt;")&lt;&gt;1,COUNTIFS('Vozidlá'!$A$6:$A$6,B425&amp;"",'Vozidlá'!$K$6:$K$6,"&lt;&gt;")&lt;&gt;1,COUNTIFS('Vozidlá'!$A$6:$A$6,B425&amp;"",'Vozidlá'!$L$6:$L$6,"&lt;&gt;")&lt;&gt;1),"CHYBA",""))</f>
        <v/>
      </c>
      <c r="S425" s="14">
        <f>IF(V425=0,"",IF(N425="Podnikateľská",IF(H425="","",IF(OR(LEN(TRIM(SUBSTITUTE(SUBSTITUTE(H425,".",""),",","")))&lt;12,ISNUMBER(MATCH(TRIM(SUBSTITUTE(SUBSTITUTE(H425,".",""),",","")),'Zoznamy'!$G$2:$G$41,0))),"PREVERIŤ","")),IF(AND(N425="Súkromná",IFERROR(INDEX('Vozidlá'!$O$6:$O$6,MATCH(B425,'Vozidlá'!$A$6:$A$6,0))="áno",FALSE)),"PREVERIŤ","")))</f>
        <v/>
      </c>
      <c r="T425" s="14">
        <f>IF(OR(D425="",E425="",F425="",G425=""),"",IFERROR(IF(OR(F425+G425&lt;D425+E425,D425&lt;DATE(2027,1,1),D425&gt;=DATE(2028,1,1)),"CHYBA",""),"CHYBA"))</f>
        <v/>
      </c>
      <c r="U425" s="14">
        <f>IF(OR(V425=0,A425=""),"",IF(COUNTIFS($A$6:$A$1505,A425&amp;"",$B$6:$B$1505,B425&amp;"")&gt;1,"CHYBA",IF(X425="","",IF(X425=0,"",IFERROR(IF(INDEX($A$1:$A$1505,X425)="","",IF(A425=INDEX($A$1:$A$1505,X425)+1,"","PREVERIŤ")),"PREVERIŤ")))))</f>
        <v/>
      </c>
      <c r="V425" s="14">
        <f>IF(OR(A425&lt;&gt;"",B425&lt;&gt;"",C425&lt;&gt;"",D425&lt;&gt;"",E425&lt;&gt;"",F425&lt;&gt;"",G425&lt;&gt;"",H425&lt;&gt;"",I425&lt;&gt;"",J425&lt;&gt;"",K425&lt;&gt;"",L425&lt;&gt;"",N425&lt;&gt;"",O425&lt;&gt;""),1,0)</f>
        <v/>
      </c>
      <c r="W425" s="14">
        <f>IF(OR(V425=0,B425=""),"",COUNTIFS($B$6:B425,B425&amp;""))</f>
        <v/>
      </c>
      <c r="X425" s="14">
        <f>IF(OR(V425=0,B425=""),"",IF(W425=1,0,SUMIFS($Y$5:Y424,$B$5:B424,B425&amp;"",$W$5:W424,W425-1)))</f>
        <v/>
      </c>
      <c r="Y425" s="14">
        <f>IF(V425=0,"",ROW($A425))</f>
        <v/>
      </c>
    </row>
    <row r="426">
      <c r="A426" s="10" t="n"/>
      <c r="B426" s="10" t="n"/>
      <c r="C426" s="10" t="n"/>
      <c r="D426" s="12" t="n"/>
      <c r="E426" s="18" t="n"/>
      <c r="F426" s="12" t="n"/>
      <c r="G426" s="18" t="n"/>
      <c r="H426" s="10" t="n"/>
      <c r="I426" s="10" t="n"/>
      <c r="J426" s="10" t="n"/>
      <c r="K426" s="13" t="n"/>
      <c r="L426" s="13" t="n"/>
      <c r="M426" s="19">
        <f>IF(OR(K426="",L426=""),"",IF(AND(ISNUMBER(K426),ISNUMBER(L426)),L426-K426,"CHYBA"))</f>
        <v/>
      </c>
      <c r="N426" s="10" t="n"/>
      <c r="O426" s="10" t="n"/>
      <c r="P426" s="14">
        <f>IF(M426="","",IF(ISNUMBER(M426),IF(M426&lt;=0,"CHYBA",""),"CHYBA"))</f>
        <v/>
      </c>
      <c r="Q426" s="14">
        <f>IF(OR(V426=0,B426="",K426=""),"",IFERROR(IF(X426=0,IF(AND(COUNTIFS('Vozidlá'!$A$6:$A$6,B426&amp;"",'Vozidlá'!$L$6:$L$6,"&lt;&gt;")=1,ROUND(K426,1)=ROUND(INDEX('Vozidlá'!$L$6:$L$6,MATCH(B426,'Vozidlá'!$A$6:$A$6,0)),1)),"","CHYBA"),IF(AND(INDEX($L$1:$L$1505,X426)&lt;&gt;"",ROUND(K426,1)=ROUND(INDEX($L$1:$L$1505,X426),1)),"","CHYBA")),"CHYBA"))</f>
        <v/>
      </c>
      <c r="R426" s="14">
        <f>IF(V426=0,"",IF(OR(NOT(ISNUMBER(A426)),B426="",C426="",NOT(ISNUMBER(D426)),NOT(ISNUMBER(E426)),NOT(ISNUMBER(F426)),NOT(ISNUMBER(G426)),I426="",J426="",NOT(ISNUMBER(K426)),NOT(ISNUMBER(L426)),AND(N426&lt;&gt;"Podnikateľská",N426&lt;&gt;"Súkromná"),AND(N426="Podnikateľská",H426=""),COUNTIFS('Vodiči'!$C$6:$C$8,C426&amp;"")&lt;&gt;1,COUNTIFS('Vozidlá'!$A$6:$A$6,B426&amp;"",'Vozidlá'!$B$6:$B$6,"&lt;&gt;")&lt;&gt;1,COUNTIFS('Vozidlá'!$A$6:$A$6,B426&amp;"",'Vozidlá'!$C$6:$C$6,"&lt;&gt;")&lt;&gt;1,COUNTIFS('Vozidlá'!$A$6:$A$6,B426&amp;"",'Vozidlá'!$D$6:$D$6,"&lt;&gt;")&lt;&gt;1,COUNTIFS('Vozidlá'!$A$6:$A$6,B426&amp;"",'Vozidlá'!$E$6:$E$6,"&lt;&gt;")&lt;&gt;1,COUNTIFS('Vozidlá'!$A$6:$A$6,B426&amp;"",'Vozidlá'!$K$6:$K$6,"&lt;&gt;")&lt;&gt;1,COUNTIFS('Vozidlá'!$A$6:$A$6,B426&amp;"",'Vozidlá'!$L$6:$L$6,"&lt;&gt;")&lt;&gt;1),"CHYBA",""))</f>
        <v/>
      </c>
      <c r="S426" s="14">
        <f>IF(V426=0,"",IF(N426="Podnikateľská",IF(H426="","",IF(OR(LEN(TRIM(SUBSTITUTE(SUBSTITUTE(H426,".",""),",","")))&lt;12,ISNUMBER(MATCH(TRIM(SUBSTITUTE(SUBSTITUTE(H426,".",""),",","")),'Zoznamy'!$G$2:$G$41,0))),"PREVERIŤ","")),IF(AND(N426="Súkromná",IFERROR(INDEX('Vozidlá'!$O$6:$O$6,MATCH(B426,'Vozidlá'!$A$6:$A$6,0))="áno",FALSE)),"PREVERIŤ","")))</f>
        <v/>
      </c>
      <c r="T426" s="14">
        <f>IF(OR(D426="",E426="",F426="",G426=""),"",IFERROR(IF(OR(F426+G426&lt;D426+E426,D426&lt;DATE(2027,1,1),D426&gt;=DATE(2028,1,1)),"CHYBA",""),"CHYBA"))</f>
        <v/>
      </c>
      <c r="U426" s="14">
        <f>IF(OR(V426=0,A426=""),"",IF(COUNTIFS($A$6:$A$1505,A426&amp;"",$B$6:$B$1505,B426&amp;"")&gt;1,"CHYBA",IF(X426="","",IF(X426=0,"",IFERROR(IF(INDEX($A$1:$A$1505,X426)="","",IF(A426=INDEX($A$1:$A$1505,X426)+1,"","PREVERIŤ")),"PREVERIŤ")))))</f>
        <v/>
      </c>
      <c r="V426" s="14">
        <f>IF(OR(A426&lt;&gt;"",B426&lt;&gt;"",C426&lt;&gt;"",D426&lt;&gt;"",E426&lt;&gt;"",F426&lt;&gt;"",G426&lt;&gt;"",H426&lt;&gt;"",I426&lt;&gt;"",J426&lt;&gt;"",K426&lt;&gt;"",L426&lt;&gt;"",N426&lt;&gt;"",O426&lt;&gt;""),1,0)</f>
        <v/>
      </c>
      <c r="W426" s="14">
        <f>IF(OR(V426=0,B426=""),"",COUNTIFS($B$6:B426,B426&amp;""))</f>
        <v/>
      </c>
      <c r="X426" s="14">
        <f>IF(OR(V426=0,B426=""),"",IF(W426=1,0,SUMIFS($Y$5:Y425,$B$5:B425,B426&amp;"",$W$5:W425,W426-1)))</f>
        <v/>
      </c>
      <c r="Y426" s="14">
        <f>IF(V426=0,"",ROW($A426))</f>
        <v/>
      </c>
    </row>
    <row r="427">
      <c r="A427" s="10" t="n"/>
      <c r="B427" s="10" t="n"/>
      <c r="C427" s="10" t="n"/>
      <c r="D427" s="12" t="n"/>
      <c r="E427" s="18" t="n"/>
      <c r="F427" s="12" t="n"/>
      <c r="G427" s="18" t="n"/>
      <c r="H427" s="10" t="n"/>
      <c r="I427" s="10" t="n"/>
      <c r="J427" s="10" t="n"/>
      <c r="K427" s="13" t="n"/>
      <c r="L427" s="13" t="n"/>
      <c r="M427" s="19">
        <f>IF(OR(K427="",L427=""),"",IF(AND(ISNUMBER(K427),ISNUMBER(L427)),L427-K427,"CHYBA"))</f>
        <v/>
      </c>
      <c r="N427" s="10" t="n"/>
      <c r="O427" s="10" t="n"/>
      <c r="P427" s="14">
        <f>IF(M427="","",IF(ISNUMBER(M427),IF(M427&lt;=0,"CHYBA",""),"CHYBA"))</f>
        <v/>
      </c>
      <c r="Q427" s="14">
        <f>IF(OR(V427=0,B427="",K427=""),"",IFERROR(IF(X427=0,IF(AND(COUNTIFS('Vozidlá'!$A$6:$A$6,B427&amp;"",'Vozidlá'!$L$6:$L$6,"&lt;&gt;")=1,ROUND(K427,1)=ROUND(INDEX('Vozidlá'!$L$6:$L$6,MATCH(B427,'Vozidlá'!$A$6:$A$6,0)),1)),"","CHYBA"),IF(AND(INDEX($L$1:$L$1505,X427)&lt;&gt;"",ROUND(K427,1)=ROUND(INDEX($L$1:$L$1505,X427),1)),"","CHYBA")),"CHYBA"))</f>
        <v/>
      </c>
      <c r="R427" s="14">
        <f>IF(V427=0,"",IF(OR(NOT(ISNUMBER(A427)),B427="",C427="",NOT(ISNUMBER(D427)),NOT(ISNUMBER(E427)),NOT(ISNUMBER(F427)),NOT(ISNUMBER(G427)),I427="",J427="",NOT(ISNUMBER(K427)),NOT(ISNUMBER(L427)),AND(N427&lt;&gt;"Podnikateľská",N427&lt;&gt;"Súkromná"),AND(N427="Podnikateľská",H427=""),COUNTIFS('Vodiči'!$C$6:$C$8,C427&amp;"")&lt;&gt;1,COUNTIFS('Vozidlá'!$A$6:$A$6,B427&amp;"",'Vozidlá'!$B$6:$B$6,"&lt;&gt;")&lt;&gt;1,COUNTIFS('Vozidlá'!$A$6:$A$6,B427&amp;"",'Vozidlá'!$C$6:$C$6,"&lt;&gt;")&lt;&gt;1,COUNTIFS('Vozidlá'!$A$6:$A$6,B427&amp;"",'Vozidlá'!$D$6:$D$6,"&lt;&gt;")&lt;&gt;1,COUNTIFS('Vozidlá'!$A$6:$A$6,B427&amp;"",'Vozidlá'!$E$6:$E$6,"&lt;&gt;")&lt;&gt;1,COUNTIFS('Vozidlá'!$A$6:$A$6,B427&amp;"",'Vozidlá'!$K$6:$K$6,"&lt;&gt;")&lt;&gt;1,COUNTIFS('Vozidlá'!$A$6:$A$6,B427&amp;"",'Vozidlá'!$L$6:$L$6,"&lt;&gt;")&lt;&gt;1),"CHYBA",""))</f>
        <v/>
      </c>
      <c r="S427" s="14">
        <f>IF(V427=0,"",IF(N427="Podnikateľská",IF(H427="","",IF(OR(LEN(TRIM(SUBSTITUTE(SUBSTITUTE(H427,".",""),",","")))&lt;12,ISNUMBER(MATCH(TRIM(SUBSTITUTE(SUBSTITUTE(H427,".",""),",","")),'Zoznamy'!$G$2:$G$41,0))),"PREVERIŤ","")),IF(AND(N427="Súkromná",IFERROR(INDEX('Vozidlá'!$O$6:$O$6,MATCH(B427,'Vozidlá'!$A$6:$A$6,0))="áno",FALSE)),"PREVERIŤ","")))</f>
        <v/>
      </c>
      <c r="T427" s="14">
        <f>IF(OR(D427="",E427="",F427="",G427=""),"",IFERROR(IF(OR(F427+G427&lt;D427+E427,D427&lt;DATE(2027,1,1),D427&gt;=DATE(2028,1,1)),"CHYBA",""),"CHYBA"))</f>
        <v/>
      </c>
      <c r="U427" s="14">
        <f>IF(OR(V427=0,A427=""),"",IF(COUNTIFS($A$6:$A$1505,A427&amp;"",$B$6:$B$1505,B427&amp;"")&gt;1,"CHYBA",IF(X427="","",IF(X427=0,"",IFERROR(IF(INDEX($A$1:$A$1505,X427)="","",IF(A427=INDEX($A$1:$A$1505,X427)+1,"","PREVERIŤ")),"PREVERIŤ")))))</f>
        <v/>
      </c>
      <c r="V427" s="14">
        <f>IF(OR(A427&lt;&gt;"",B427&lt;&gt;"",C427&lt;&gt;"",D427&lt;&gt;"",E427&lt;&gt;"",F427&lt;&gt;"",G427&lt;&gt;"",H427&lt;&gt;"",I427&lt;&gt;"",J427&lt;&gt;"",K427&lt;&gt;"",L427&lt;&gt;"",N427&lt;&gt;"",O427&lt;&gt;""),1,0)</f>
        <v/>
      </c>
      <c r="W427" s="14">
        <f>IF(OR(V427=0,B427=""),"",COUNTIFS($B$6:B427,B427&amp;""))</f>
        <v/>
      </c>
      <c r="X427" s="14">
        <f>IF(OR(V427=0,B427=""),"",IF(W427=1,0,SUMIFS($Y$5:Y426,$B$5:B426,B427&amp;"",$W$5:W426,W427-1)))</f>
        <v/>
      </c>
      <c r="Y427" s="14">
        <f>IF(V427=0,"",ROW($A427))</f>
        <v/>
      </c>
    </row>
    <row r="428">
      <c r="A428" s="10" t="n"/>
      <c r="B428" s="10" t="n"/>
      <c r="C428" s="10" t="n"/>
      <c r="D428" s="12" t="n"/>
      <c r="E428" s="18" t="n"/>
      <c r="F428" s="12" t="n"/>
      <c r="G428" s="18" t="n"/>
      <c r="H428" s="10" t="n"/>
      <c r="I428" s="10" t="n"/>
      <c r="J428" s="10" t="n"/>
      <c r="K428" s="13" t="n"/>
      <c r="L428" s="13" t="n"/>
      <c r="M428" s="19">
        <f>IF(OR(K428="",L428=""),"",IF(AND(ISNUMBER(K428),ISNUMBER(L428)),L428-K428,"CHYBA"))</f>
        <v/>
      </c>
      <c r="N428" s="10" t="n"/>
      <c r="O428" s="10" t="n"/>
      <c r="P428" s="14">
        <f>IF(M428="","",IF(ISNUMBER(M428),IF(M428&lt;=0,"CHYBA",""),"CHYBA"))</f>
        <v/>
      </c>
      <c r="Q428" s="14">
        <f>IF(OR(V428=0,B428="",K428=""),"",IFERROR(IF(X428=0,IF(AND(COUNTIFS('Vozidlá'!$A$6:$A$6,B428&amp;"",'Vozidlá'!$L$6:$L$6,"&lt;&gt;")=1,ROUND(K428,1)=ROUND(INDEX('Vozidlá'!$L$6:$L$6,MATCH(B428,'Vozidlá'!$A$6:$A$6,0)),1)),"","CHYBA"),IF(AND(INDEX($L$1:$L$1505,X428)&lt;&gt;"",ROUND(K428,1)=ROUND(INDEX($L$1:$L$1505,X428),1)),"","CHYBA")),"CHYBA"))</f>
        <v/>
      </c>
      <c r="R428" s="14">
        <f>IF(V428=0,"",IF(OR(NOT(ISNUMBER(A428)),B428="",C428="",NOT(ISNUMBER(D428)),NOT(ISNUMBER(E428)),NOT(ISNUMBER(F428)),NOT(ISNUMBER(G428)),I428="",J428="",NOT(ISNUMBER(K428)),NOT(ISNUMBER(L428)),AND(N428&lt;&gt;"Podnikateľská",N428&lt;&gt;"Súkromná"),AND(N428="Podnikateľská",H428=""),COUNTIFS('Vodiči'!$C$6:$C$8,C428&amp;"")&lt;&gt;1,COUNTIFS('Vozidlá'!$A$6:$A$6,B428&amp;"",'Vozidlá'!$B$6:$B$6,"&lt;&gt;")&lt;&gt;1,COUNTIFS('Vozidlá'!$A$6:$A$6,B428&amp;"",'Vozidlá'!$C$6:$C$6,"&lt;&gt;")&lt;&gt;1,COUNTIFS('Vozidlá'!$A$6:$A$6,B428&amp;"",'Vozidlá'!$D$6:$D$6,"&lt;&gt;")&lt;&gt;1,COUNTIFS('Vozidlá'!$A$6:$A$6,B428&amp;"",'Vozidlá'!$E$6:$E$6,"&lt;&gt;")&lt;&gt;1,COUNTIFS('Vozidlá'!$A$6:$A$6,B428&amp;"",'Vozidlá'!$K$6:$K$6,"&lt;&gt;")&lt;&gt;1,COUNTIFS('Vozidlá'!$A$6:$A$6,B428&amp;"",'Vozidlá'!$L$6:$L$6,"&lt;&gt;")&lt;&gt;1),"CHYBA",""))</f>
        <v/>
      </c>
      <c r="S428" s="14">
        <f>IF(V428=0,"",IF(N428="Podnikateľská",IF(H428="","",IF(OR(LEN(TRIM(SUBSTITUTE(SUBSTITUTE(H428,".",""),",","")))&lt;12,ISNUMBER(MATCH(TRIM(SUBSTITUTE(SUBSTITUTE(H428,".",""),",","")),'Zoznamy'!$G$2:$G$41,0))),"PREVERIŤ","")),IF(AND(N428="Súkromná",IFERROR(INDEX('Vozidlá'!$O$6:$O$6,MATCH(B428,'Vozidlá'!$A$6:$A$6,0))="áno",FALSE)),"PREVERIŤ","")))</f>
        <v/>
      </c>
      <c r="T428" s="14">
        <f>IF(OR(D428="",E428="",F428="",G428=""),"",IFERROR(IF(OR(F428+G428&lt;D428+E428,D428&lt;DATE(2027,1,1),D428&gt;=DATE(2028,1,1)),"CHYBA",""),"CHYBA"))</f>
        <v/>
      </c>
      <c r="U428" s="14">
        <f>IF(OR(V428=0,A428=""),"",IF(COUNTIFS($A$6:$A$1505,A428&amp;"",$B$6:$B$1505,B428&amp;"")&gt;1,"CHYBA",IF(X428="","",IF(X428=0,"",IFERROR(IF(INDEX($A$1:$A$1505,X428)="","",IF(A428=INDEX($A$1:$A$1505,X428)+1,"","PREVERIŤ")),"PREVERIŤ")))))</f>
        <v/>
      </c>
      <c r="V428" s="14">
        <f>IF(OR(A428&lt;&gt;"",B428&lt;&gt;"",C428&lt;&gt;"",D428&lt;&gt;"",E428&lt;&gt;"",F428&lt;&gt;"",G428&lt;&gt;"",H428&lt;&gt;"",I428&lt;&gt;"",J428&lt;&gt;"",K428&lt;&gt;"",L428&lt;&gt;"",N428&lt;&gt;"",O428&lt;&gt;""),1,0)</f>
        <v/>
      </c>
      <c r="W428" s="14">
        <f>IF(OR(V428=0,B428=""),"",COUNTIFS($B$6:B428,B428&amp;""))</f>
        <v/>
      </c>
      <c r="X428" s="14">
        <f>IF(OR(V428=0,B428=""),"",IF(W428=1,0,SUMIFS($Y$5:Y427,$B$5:B427,B428&amp;"",$W$5:W427,W428-1)))</f>
        <v/>
      </c>
      <c r="Y428" s="14">
        <f>IF(V428=0,"",ROW($A428))</f>
        <v/>
      </c>
    </row>
    <row r="429">
      <c r="A429" s="10" t="n"/>
      <c r="B429" s="10" t="n"/>
      <c r="C429" s="10" t="n"/>
      <c r="D429" s="12" t="n"/>
      <c r="E429" s="18" t="n"/>
      <c r="F429" s="12" t="n"/>
      <c r="G429" s="18" t="n"/>
      <c r="H429" s="10" t="n"/>
      <c r="I429" s="10" t="n"/>
      <c r="J429" s="10" t="n"/>
      <c r="K429" s="13" t="n"/>
      <c r="L429" s="13" t="n"/>
      <c r="M429" s="19">
        <f>IF(OR(K429="",L429=""),"",IF(AND(ISNUMBER(K429),ISNUMBER(L429)),L429-K429,"CHYBA"))</f>
        <v/>
      </c>
      <c r="N429" s="10" t="n"/>
      <c r="O429" s="10" t="n"/>
      <c r="P429" s="14">
        <f>IF(M429="","",IF(ISNUMBER(M429),IF(M429&lt;=0,"CHYBA",""),"CHYBA"))</f>
        <v/>
      </c>
      <c r="Q429" s="14">
        <f>IF(OR(V429=0,B429="",K429=""),"",IFERROR(IF(X429=0,IF(AND(COUNTIFS('Vozidlá'!$A$6:$A$6,B429&amp;"",'Vozidlá'!$L$6:$L$6,"&lt;&gt;")=1,ROUND(K429,1)=ROUND(INDEX('Vozidlá'!$L$6:$L$6,MATCH(B429,'Vozidlá'!$A$6:$A$6,0)),1)),"","CHYBA"),IF(AND(INDEX($L$1:$L$1505,X429)&lt;&gt;"",ROUND(K429,1)=ROUND(INDEX($L$1:$L$1505,X429),1)),"","CHYBA")),"CHYBA"))</f>
        <v/>
      </c>
      <c r="R429" s="14">
        <f>IF(V429=0,"",IF(OR(NOT(ISNUMBER(A429)),B429="",C429="",NOT(ISNUMBER(D429)),NOT(ISNUMBER(E429)),NOT(ISNUMBER(F429)),NOT(ISNUMBER(G429)),I429="",J429="",NOT(ISNUMBER(K429)),NOT(ISNUMBER(L429)),AND(N429&lt;&gt;"Podnikateľská",N429&lt;&gt;"Súkromná"),AND(N429="Podnikateľská",H429=""),COUNTIFS('Vodiči'!$C$6:$C$8,C429&amp;"")&lt;&gt;1,COUNTIFS('Vozidlá'!$A$6:$A$6,B429&amp;"",'Vozidlá'!$B$6:$B$6,"&lt;&gt;")&lt;&gt;1,COUNTIFS('Vozidlá'!$A$6:$A$6,B429&amp;"",'Vozidlá'!$C$6:$C$6,"&lt;&gt;")&lt;&gt;1,COUNTIFS('Vozidlá'!$A$6:$A$6,B429&amp;"",'Vozidlá'!$D$6:$D$6,"&lt;&gt;")&lt;&gt;1,COUNTIFS('Vozidlá'!$A$6:$A$6,B429&amp;"",'Vozidlá'!$E$6:$E$6,"&lt;&gt;")&lt;&gt;1,COUNTIFS('Vozidlá'!$A$6:$A$6,B429&amp;"",'Vozidlá'!$K$6:$K$6,"&lt;&gt;")&lt;&gt;1,COUNTIFS('Vozidlá'!$A$6:$A$6,B429&amp;"",'Vozidlá'!$L$6:$L$6,"&lt;&gt;")&lt;&gt;1),"CHYBA",""))</f>
        <v/>
      </c>
      <c r="S429" s="14">
        <f>IF(V429=0,"",IF(N429="Podnikateľská",IF(H429="","",IF(OR(LEN(TRIM(SUBSTITUTE(SUBSTITUTE(H429,".",""),",","")))&lt;12,ISNUMBER(MATCH(TRIM(SUBSTITUTE(SUBSTITUTE(H429,".",""),",","")),'Zoznamy'!$G$2:$G$41,0))),"PREVERIŤ","")),IF(AND(N429="Súkromná",IFERROR(INDEX('Vozidlá'!$O$6:$O$6,MATCH(B429,'Vozidlá'!$A$6:$A$6,0))="áno",FALSE)),"PREVERIŤ","")))</f>
        <v/>
      </c>
      <c r="T429" s="14">
        <f>IF(OR(D429="",E429="",F429="",G429=""),"",IFERROR(IF(OR(F429+G429&lt;D429+E429,D429&lt;DATE(2027,1,1),D429&gt;=DATE(2028,1,1)),"CHYBA",""),"CHYBA"))</f>
        <v/>
      </c>
      <c r="U429" s="14">
        <f>IF(OR(V429=0,A429=""),"",IF(COUNTIFS($A$6:$A$1505,A429&amp;"",$B$6:$B$1505,B429&amp;"")&gt;1,"CHYBA",IF(X429="","",IF(X429=0,"",IFERROR(IF(INDEX($A$1:$A$1505,X429)="","",IF(A429=INDEX($A$1:$A$1505,X429)+1,"","PREVERIŤ")),"PREVERIŤ")))))</f>
        <v/>
      </c>
      <c r="V429" s="14">
        <f>IF(OR(A429&lt;&gt;"",B429&lt;&gt;"",C429&lt;&gt;"",D429&lt;&gt;"",E429&lt;&gt;"",F429&lt;&gt;"",G429&lt;&gt;"",H429&lt;&gt;"",I429&lt;&gt;"",J429&lt;&gt;"",K429&lt;&gt;"",L429&lt;&gt;"",N429&lt;&gt;"",O429&lt;&gt;""),1,0)</f>
        <v/>
      </c>
      <c r="W429" s="14">
        <f>IF(OR(V429=0,B429=""),"",COUNTIFS($B$6:B429,B429&amp;""))</f>
        <v/>
      </c>
      <c r="X429" s="14">
        <f>IF(OR(V429=0,B429=""),"",IF(W429=1,0,SUMIFS($Y$5:Y428,$B$5:B428,B429&amp;"",$W$5:W428,W429-1)))</f>
        <v/>
      </c>
      <c r="Y429" s="14">
        <f>IF(V429=0,"",ROW($A429))</f>
        <v/>
      </c>
    </row>
    <row r="430">
      <c r="A430" s="10" t="n"/>
      <c r="B430" s="10" t="n"/>
      <c r="C430" s="10" t="n"/>
      <c r="D430" s="12" t="n"/>
      <c r="E430" s="18" t="n"/>
      <c r="F430" s="12" t="n"/>
      <c r="G430" s="18" t="n"/>
      <c r="H430" s="10" t="n"/>
      <c r="I430" s="10" t="n"/>
      <c r="J430" s="10" t="n"/>
      <c r="K430" s="13" t="n"/>
      <c r="L430" s="13" t="n"/>
      <c r="M430" s="19">
        <f>IF(OR(K430="",L430=""),"",IF(AND(ISNUMBER(K430),ISNUMBER(L430)),L430-K430,"CHYBA"))</f>
        <v/>
      </c>
      <c r="N430" s="10" t="n"/>
      <c r="O430" s="10" t="n"/>
      <c r="P430" s="14">
        <f>IF(M430="","",IF(ISNUMBER(M430),IF(M430&lt;=0,"CHYBA",""),"CHYBA"))</f>
        <v/>
      </c>
      <c r="Q430" s="14">
        <f>IF(OR(V430=0,B430="",K430=""),"",IFERROR(IF(X430=0,IF(AND(COUNTIFS('Vozidlá'!$A$6:$A$6,B430&amp;"",'Vozidlá'!$L$6:$L$6,"&lt;&gt;")=1,ROUND(K430,1)=ROUND(INDEX('Vozidlá'!$L$6:$L$6,MATCH(B430,'Vozidlá'!$A$6:$A$6,0)),1)),"","CHYBA"),IF(AND(INDEX($L$1:$L$1505,X430)&lt;&gt;"",ROUND(K430,1)=ROUND(INDEX($L$1:$L$1505,X430),1)),"","CHYBA")),"CHYBA"))</f>
        <v/>
      </c>
      <c r="R430" s="14">
        <f>IF(V430=0,"",IF(OR(NOT(ISNUMBER(A430)),B430="",C430="",NOT(ISNUMBER(D430)),NOT(ISNUMBER(E430)),NOT(ISNUMBER(F430)),NOT(ISNUMBER(G430)),I430="",J430="",NOT(ISNUMBER(K430)),NOT(ISNUMBER(L430)),AND(N430&lt;&gt;"Podnikateľská",N430&lt;&gt;"Súkromná"),AND(N430="Podnikateľská",H430=""),COUNTIFS('Vodiči'!$C$6:$C$8,C430&amp;"")&lt;&gt;1,COUNTIFS('Vozidlá'!$A$6:$A$6,B430&amp;"",'Vozidlá'!$B$6:$B$6,"&lt;&gt;")&lt;&gt;1,COUNTIFS('Vozidlá'!$A$6:$A$6,B430&amp;"",'Vozidlá'!$C$6:$C$6,"&lt;&gt;")&lt;&gt;1,COUNTIFS('Vozidlá'!$A$6:$A$6,B430&amp;"",'Vozidlá'!$D$6:$D$6,"&lt;&gt;")&lt;&gt;1,COUNTIFS('Vozidlá'!$A$6:$A$6,B430&amp;"",'Vozidlá'!$E$6:$E$6,"&lt;&gt;")&lt;&gt;1,COUNTIFS('Vozidlá'!$A$6:$A$6,B430&amp;"",'Vozidlá'!$K$6:$K$6,"&lt;&gt;")&lt;&gt;1,COUNTIFS('Vozidlá'!$A$6:$A$6,B430&amp;"",'Vozidlá'!$L$6:$L$6,"&lt;&gt;")&lt;&gt;1),"CHYBA",""))</f>
        <v/>
      </c>
      <c r="S430" s="14">
        <f>IF(V430=0,"",IF(N430="Podnikateľská",IF(H430="","",IF(OR(LEN(TRIM(SUBSTITUTE(SUBSTITUTE(H430,".",""),",","")))&lt;12,ISNUMBER(MATCH(TRIM(SUBSTITUTE(SUBSTITUTE(H430,".",""),",","")),'Zoznamy'!$G$2:$G$41,0))),"PREVERIŤ","")),IF(AND(N430="Súkromná",IFERROR(INDEX('Vozidlá'!$O$6:$O$6,MATCH(B430,'Vozidlá'!$A$6:$A$6,0))="áno",FALSE)),"PREVERIŤ","")))</f>
        <v/>
      </c>
      <c r="T430" s="14">
        <f>IF(OR(D430="",E430="",F430="",G430=""),"",IFERROR(IF(OR(F430+G430&lt;D430+E430,D430&lt;DATE(2027,1,1),D430&gt;=DATE(2028,1,1)),"CHYBA",""),"CHYBA"))</f>
        <v/>
      </c>
      <c r="U430" s="14">
        <f>IF(OR(V430=0,A430=""),"",IF(COUNTIFS($A$6:$A$1505,A430&amp;"",$B$6:$B$1505,B430&amp;"")&gt;1,"CHYBA",IF(X430="","",IF(X430=0,"",IFERROR(IF(INDEX($A$1:$A$1505,X430)="","",IF(A430=INDEX($A$1:$A$1505,X430)+1,"","PREVERIŤ")),"PREVERIŤ")))))</f>
        <v/>
      </c>
      <c r="V430" s="14">
        <f>IF(OR(A430&lt;&gt;"",B430&lt;&gt;"",C430&lt;&gt;"",D430&lt;&gt;"",E430&lt;&gt;"",F430&lt;&gt;"",G430&lt;&gt;"",H430&lt;&gt;"",I430&lt;&gt;"",J430&lt;&gt;"",K430&lt;&gt;"",L430&lt;&gt;"",N430&lt;&gt;"",O430&lt;&gt;""),1,0)</f>
        <v/>
      </c>
      <c r="W430" s="14">
        <f>IF(OR(V430=0,B430=""),"",COUNTIFS($B$6:B430,B430&amp;""))</f>
        <v/>
      </c>
      <c r="X430" s="14">
        <f>IF(OR(V430=0,B430=""),"",IF(W430=1,0,SUMIFS($Y$5:Y429,$B$5:B429,B430&amp;"",$W$5:W429,W430-1)))</f>
        <v/>
      </c>
      <c r="Y430" s="14">
        <f>IF(V430=0,"",ROW($A430))</f>
        <v/>
      </c>
    </row>
    <row r="431">
      <c r="A431" s="10" t="n"/>
      <c r="B431" s="10" t="n"/>
      <c r="C431" s="10" t="n"/>
      <c r="D431" s="12" t="n"/>
      <c r="E431" s="18" t="n"/>
      <c r="F431" s="12" t="n"/>
      <c r="G431" s="18" t="n"/>
      <c r="H431" s="10" t="n"/>
      <c r="I431" s="10" t="n"/>
      <c r="J431" s="10" t="n"/>
      <c r="K431" s="13" t="n"/>
      <c r="L431" s="13" t="n"/>
      <c r="M431" s="19">
        <f>IF(OR(K431="",L431=""),"",IF(AND(ISNUMBER(K431),ISNUMBER(L431)),L431-K431,"CHYBA"))</f>
        <v/>
      </c>
      <c r="N431" s="10" t="n"/>
      <c r="O431" s="10" t="n"/>
      <c r="P431" s="14">
        <f>IF(M431="","",IF(ISNUMBER(M431),IF(M431&lt;=0,"CHYBA",""),"CHYBA"))</f>
        <v/>
      </c>
      <c r="Q431" s="14">
        <f>IF(OR(V431=0,B431="",K431=""),"",IFERROR(IF(X431=0,IF(AND(COUNTIFS('Vozidlá'!$A$6:$A$6,B431&amp;"",'Vozidlá'!$L$6:$L$6,"&lt;&gt;")=1,ROUND(K431,1)=ROUND(INDEX('Vozidlá'!$L$6:$L$6,MATCH(B431,'Vozidlá'!$A$6:$A$6,0)),1)),"","CHYBA"),IF(AND(INDEX($L$1:$L$1505,X431)&lt;&gt;"",ROUND(K431,1)=ROUND(INDEX($L$1:$L$1505,X431),1)),"","CHYBA")),"CHYBA"))</f>
        <v/>
      </c>
      <c r="R431" s="14">
        <f>IF(V431=0,"",IF(OR(NOT(ISNUMBER(A431)),B431="",C431="",NOT(ISNUMBER(D431)),NOT(ISNUMBER(E431)),NOT(ISNUMBER(F431)),NOT(ISNUMBER(G431)),I431="",J431="",NOT(ISNUMBER(K431)),NOT(ISNUMBER(L431)),AND(N431&lt;&gt;"Podnikateľská",N431&lt;&gt;"Súkromná"),AND(N431="Podnikateľská",H431=""),COUNTIFS('Vodiči'!$C$6:$C$8,C431&amp;"")&lt;&gt;1,COUNTIFS('Vozidlá'!$A$6:$A$6,B431&amp;"",'Vozidlá'!$B$6:$B$6,"&lt;&gt;")&lt;&gt;1,COUNTIFS('Vozidlá'!$A$6:$A$6,B431&amp;"",'Vozidlá'!$C$6:$C$6,"&lt;&gt;")&lt;&gt;1,COUNTIFS('Vozidlá'!$A$6:$A$6,B431&amp;"",'Vozidlá'!$D$6:$D$6,"&lt;&gt;")&lt;&gt;1,COUNTIFS('Vozidlá'!$A$6:$A$6,B431&amp;"",'Vozidlá'!$E$6:$E$6,"&lt;&gt;")&lt;&gt;1,COUNTIFS('Vozidlá'!$A$6:$A$6,B431&amp;"",'Vozidlá'!$K$6:$K$6,"&lt;&gt;")&lt;&gt;1,COUNTIFS('Vozidlá'!$A$6:$A$6,B431&amp;"",'Vozidlá'!$L$6:$L$6,"&lt;&gt;")&lt;&gt;1),"CHYBA",""))</f>
        <v/>
      </c>
      <c r="S431" s="14">
        <f>IF(V431=0,"",IF(N431="Podnikateľská",IF(H431="","",IF(OR(LEN(TRIM(SUBSTITUTE(SUBSTITUTE(H431,".",""),",","")))&lt;12,ISNUMBER(MATCH(TRIM(SUBSTITUTE(SUBSTITUTE(H431,".",""),",","")),'Zoznamy'!$G$2:$G$41,0))),"PREVERIŤ","")),IF(AND(N431="Súkromná",IFERROR(INDEX('Vozidlá'!$O$6:$O$6,MATCH(B431,'Vozidlá'!$A$6:$A$6,0))="áno",FALSE)),"PREVERIŤ","")))</f>
        <v/>
      </c>
      <c r="T431" s="14">
        <f>IF(OR(D431="",E431="",F431="",G431=""),"",IFERROR(IF(OR(F431+G431&lt;D431+E431,D431&lt;DATE(2027,1,1),D431&gt;=DATE(2028,1,1)),"CHYBA",""),"CHYBA"))</f>
        <v/>
      </c>
      <c r="U431" s="14">
        <f>IF(OR(V431=0,A431=""),"",IF(COUNTIFS($A$6:$A$1505,A431&amp;"",$B$6:$B$1505,B431&amp;"")&gt;1,"CHYBA",IF(X431="","",IF(X431=0,"",IFERROR(IF(INDEX($A$1:$A$1505,X431)="","",IF(A431=INDEX($A$1:$A$1505,X431)+1,"","PREVERIŤ")),"PREVERIŤ")))))</f>
        <v/>
      </c>
      <c r="V431" s="14">
        <f>IF(OR(A431&lt;&gt;"",B431&lt;&gt;"",C431&lt;&gt;"",D431&lt;&gt;"",E431&lt;&gt;"",F431&lt;&gt;"",G431&lt;&gt;"",H431&lt;&gt;"",I431&lt;&gt;"",J431&lt;&gt;"",K431&lt;&gt;"",L431&lt;&gt;"",N431&lt;&gt;"",O431&lt;&gt;""),1,0)</f>
        <v/>
      </c>
      <c r="W431" s="14">
        <f>IF(OR(V431=0,B431=""),"",COUNTIFS($B$6:B431,B431&amp;""))</f>
        <v/>
      </c>
      <c r="X431" s="14">
        <f>IF(OR(V431=0,B431=""),"",IF(W431=1,0,SUMIFS($Y$5:Y430,$B$5:B430,B431&amp;"",$W$5:W430,W431-1)))</f>
        <v/>
      </c>
      <c r="Y431" s="14">
        <f>IF(V431=0,"",ROW($A431))</f>
        <v/>
      </c>
    </row>
    <row r="432">
      <c r="A432" s="10" t="n"/>
      <c r="B432" s="10" t="n"/>
      <c r="C432" s="10" t="n"/>
      <c r="D432" s="12" t="n"/>
      <c r="E432" s="18" t="n"/>
      <c r="F432" s="12" t="n"/>
      <c r="G432" s="18" t="n"/>
      <c r="H432" s="10" t="n"/>
      <c r="I432" s="10" t="n"/>
      <c r="J432" s="10" t="n"/>
      <c r="K432" s="13" t="n"/>
      <c r="L432" s="13" t="n"/>
      <c r="M432" s="19">
        <f>IF(OR(K432="",L432=""),"",IF(AND(ISNUMBER(K432),ISNUMBER(L432)),L432-K432,"CHYBA"))</f>
        <v/>
      </c>
      <c r="N432" s="10" t="n"/>
      <c r="O432" s="10" t="n"/>
      <c r="P432" s="14">
        <f>IF(M432="","",IF(ISNUMBER(M432),IF(M432&lt;=0,"CHYBA",""),"CHYBA"))</f>
        <v/>
      </c>
      <c r="Q432" s="14">
        <f>IF(OR(V432=0,B432="",K432=""),"",IFERROR(IF(X432=0,IF(AND(COUNTIFS('Vozidlá'!$A$6:$A$6,B432&amp;"",'Vozidlá'!$L$6:$L$6,"&lt;&gt;")=1,ROUND(K432,1)=ROUND(INDEX('Vozidlá'!$L$6:$L$6,MATCH(B432,'Vozidlá'!$A$6:$A$6,0)),1)),"","CHYBA"),IF(AND(INDEX($L$1:$L$1505,X432)&lt;&gt;"",ROUND(K432,1)=ROUND(INDEX($L$1:$L$1505,X432),1)),"","CHYBA")),"CHYBA"))</f>
        <v/>
      </c>
      <c r="R432" s="14">
        <f>IF(V432=0,"",IF(OR(NOT(ISNUMBER(A432)),B432="",C432="",NOT(ISNUMBER(D432)),NOT(ISNUMBER(E432)),NOT(ISNUMBER(F432)),NOT(ISNUMBER(G432)),I432="",J432="",NOT(ISNUMBER(K432)),NOT(ISNUMBER(L432)),AND(N432&lt;&gt;"Podnikateľská",N432&lt;&gt;"Súkromná"),AND(N432="Podnikateľská",H432=""),COUNTIFS('Vodiči'!$C$6:$C$8,C432&amp;"")&lt;&gt;1,COUNTIFS('Vozidlá'!$A$6:$A$6,B432&amp;"",'Vozidlá'!$B$6:$B$6,"&lt;&gt;")&lt;&gt;1,COUNTIFS('Vozidlá'!$A$6:$A$6,B432&amp;"",'Vozidlá'!$C$6:$C$6,"&lt;&gt;")&lt;&gt;1,COUNTIFS('Vozidlá'!$A$6:$A$6,B432&amp;"",'Vozidlá'!$D$6:$D$6,"&lt;&gt;")&lt;&gt;1,COUNTIFS('Vozidlá'!$A$6:$A$6,B432&amp;"",'Vozidlá'!$E$6:$E$6,"&lt;&gt;")&lt;&gt;1,COUNTIFS('Vozidlá'!$A$6:$A$6,B432&amp;"",'Vozidlá'!$K$6:$K$6,"&lt;&gt;")&lt;&gt;1,COUNTIFS('Vozidlá'!$A$6:$A$6,B432&amp;"",'Vozidlá'!$L$6:$L$6,"&lt;&gt;")&lt;&gt;1),"CHYBA",""))</f>
        <v/>
      </c>
      <c r="S432" s="14">
        <f>IF(V432=0,"",IF(N432="Podnikateľská",IF(H432="","",IF(OR(LEN(TRIM(SUBSTITUTE(SUBSTITUTE(H432,".",""),",","")))&lt;12,ISNUMBER(MATCH(TRIM(SUBSTITUTE(SUBSTITUTE(H432,".",""),",","")),'Zoznamy'!$G$2:$G$41,0))),"PREVERIŤ","")),IF(AND(N432="Súkromná",IFERROR(INDEX('Vozidlá'!$O$6:$O$6,MATCH(B432,'Vozidlá'!$A$6:$A$6,0))="áno",FALSE)),"PREVERIŤ","")))</f>
        <v/>
      </c>
      <c r="T432" s="14">
        <f>IF(OR(D432="",E432="",F432="",G432=""),"",IFERROR(IF(OR(F432+G432&lt;D432+E432,D432&lt;DATE(2027,1,1),D432&gt;=DATE(2028,1,1)),"CHYBA",""),"CHYBA"))</f>
        <v/>
      </c>
      <c r="U432" s="14">
        <f>IF(OR(V432=0,A432=""),"",IF(COUNTIFS($A$6:$A$1505,A432&amp;"",$B$6:$B$1505,B432&amp;"")&gt;1,"CHYBA",IF(X432="","",IF(X432=0,"",IFERROR(IF(INDEX($A$1:$A$1505,X432)="","",IF(A432=INDEX($A$1:$A$1505,X432)+1,"","PREVERIŤ")),"PREVERIŤ")))))</f>
        <v/>
      </c>
      <c r="V432" s="14">
        <f>IF(OR(A432&lt;&gt;"",B432&lt;&gt;"",C432&lt;&gt;"",D432&lt;&gt;"",E432&lt;&gt;"",F432&lt;&gt;"",G432&lt;&gt;"",H432&lt;&gt;"",I432&lt;&gt;"",J432&lt;&gt;"",K432&lt;&gt;"",L432&lt;&gt;"",N432&lt;&gt;"",O432&lt;&gt;""),1,0)</f>
        <v/>
      </c>
      <c r="W432" s="14">
        <f>IF(OR(V432=0,B432=""),"",COUNTIFS($B$6:B432,B432&amp;""))</f>
        <v/>
      </c>
      <c r="X432" s="14">
        <f>IF(OR(V432=0,B432=""),"",IF(W432=1,0,SUMIFS($Y$5:Y431,$B$5:B431,B432&amp;"",$W$5:W431,W432-1)))</f>
        <v/>
      </c>
      <c r="Y432" s="14">
        <f>IF(V432=0,"",ROW($A432))</f>
        <v/>
      </c>
    </row>
    <row r="433">
      <c r="A433" s="10" t="n"/>
      <c r="B433" s="10" t="n"/>
      <c r="C433" s="10" t="n"/>
      <c r="D433" s="12" t="n"/>
      <c r="E433" s="18" t="n"/>
      <c r="F433" s="12" t="n"/>
      <c r="G433" s="18" t="n"/>
      <c r="H433" s="10" t="n"/>
      <c r="I433" s="10" t="n"/>
      <c r="J433" s="10" t="n"/>
      <c r="K433" s="13" t="n"/>
      <c r="L433" s="13" t="n"/>
      <c r="M433" s="19">
        <f>IF(OR(K433="",L433=""),"",IF(AND(ISNUMBER(K433),ISNUMBER(L433)),L433-K433,"CHYBA"))</f>
        <v/>
      </c>
      <c r="N433" s="10" t="n"/>
      <c r="O433" s="10" t="n"/>
      <c r="P433" s="14">
        <f>IF(M433="","",IF(ISNUMBER(M433),IF(M433&lt;=0,"CHYBA",""),"CHYBA"))</f>
        <v/>
      </c>
      <c r="Q433" s="14">
        <f>IF(OR(V433=0,B433="",K433=""),"",IFERROR(IF(X433=0,IF(AND(COUNTIFS('Vozidlá'!$A$6:$A$6,B433&amp;"",'Vozidlá'!$L$6:$L$6,"&lt;&gt;")=1,ROUND(K433,1)=ROUND(INDEX('Vozidlá'!$L$6:$L$6,MATCH(B433,'Vozidlá'!$A$6:$A$6,0)),1)),"","CHYBA"),IF(AND(INDEX($L$1:$L$1505,X433)&lt;&gt;"",ROUND(K433,1)=ROUND(INDEX($L$1:$L$1505,X433),1)),"","CHYBA")),"CHYBA"))</f>
        <v/>
      </c>
      <c r="R433" s="14">
        <f>IF(V433=0,"",IF(OR(NOT(ISNUMBER(A433)),B433="",C433="",NOT(ISNUMBER(D433)),NOT(ISNUMBER(E433)),NOT(ISNUMBER(F433)),NOT(ISNUMBER(G433)),I433="",J433="",NOT(ISNUMBER(K433)),NOT(ISNUMBER(L433)),AND(N433&lt;&gt;"Podnikateľská",N433&lt;&gt;"Súkromná"),AND(N433="Podnikateľská",H433=""),COUNTIFS('Vodiči'!$C$6:$C$8,C433&amp;"")&lt;&gt;1,COUNTIFS('Vozidlá'!$A$6:$A$6,B433&amp;"",'Vozidlá'!$B$6:$B$6,"&lt;&gt;")&lt;&gt;1,COUNTIFS('Vozidlá'!$A$6:$A$6,B433&amp;"",'Vozidlá'!$C$6:$C$6,"&lt;&gt;")&lt;&gt;1,COUNTIFS('Vozidlá'!$A$6:$A$6,B433&amp;"",'Vozidlá'!$D$6:$D$6,"&lt;&gt;")&lt;&gt;1,COUNTIFS('Vozidlá'!$A$6:$A$6,B433&amp;"",'Vozidlá'!$E$6:$E$6,"&lt;&gt;")&lt;&gt;1,COUNTIFS('Vozidlá'!$A$6:$A$6,B433&amp;"",'Vozidlá'!$K$6:$K$6,"&lt;&gt;")&lt;&gt;1,COUNTIFS('Vozidlá'!$A$6:$A$6,B433&amp;"",'Vozidlá'!$L$6:$L$6,"&lt;&gt;")&lt;&gt;1),"CHYBA",""))</f>
        <v/>
      </c>
      <c r="S433" s="14">
        <f>IF(V433=0,"",IF(N433="Podnikateľská",IF(H433="","",IF(OR(LEN(TRIM(SUBSTITUTE(SUBSTITUTE(H433,".",""),",","")))&lt;12,ISNUMBER(MATCH(TRIM(SUBSTITUTE(SUBSTITUTE(H433,".",""),",","")),'Zoznamy'!$G$2:$G$41,0))),"PREVERIŤ","")),IF(AND(N433="Súkromná",IFERROR(INDEX('Vozidlá'!$O$6:$O$6,MATCH(B433,'Vozidlá'!$A$6:$A$6,0))="áno",FALSE)),"PREVERIŤ","")))</f>
        <v/>
      </c>
      <c r="T433" s="14">
        <f>IF(OR(D433="",E433="",F433="",G433=""),"",IFERROR(IF(OR(F433+G433&lt;D433+E433,D433&lt;DATE(2027,1,1),D433&gt;=DATE(2028,1,1)),"CHYBA",""),"CHYBA"))</f>
        <v/>
      </c>
      <c r="U433" s="14">
        <f>IF(OR(V433=0,A433=""),"",IF(COUNTIFS($A$6:$A$1505,A433&amp;"",$B$6:$B$1505,B433&amp;"")&gt;1,"CHYBA",IF(X433="","",IF(X433=0,"",IFERROR(IF(INDEX($A$1:$A$1505,X433)="","",IF(A433=INDEX($A$1:$A$1505,X433)+1,"","PREVERIŤ")),"PREVERIŤ")))))</f>
        <v/>
      </c>
      <c r="V433" s="14">
        <f>IF(OR(A433&lt;&gt;"",B433&lt;&gt;"",C433&lt;&gt;"",D433&lt;&gt;"",E433&lt;&gt;"",F433&lt;&gt;"",G433&lt;&gt;"",H433&lt;&gt;"",I433&lt;&gt;"",J433&lt;&gt;"",K433&lt;&gt;"",L433&lt;&gt;"",N433&lt;&gt;"",O433&lt;&gt;""),1,0)</f>
        <v/>
      </c>
      <c r="W433" s="14">
        <f>IF(OR(V433=0,B433=""),"",COUNTIFS($B$6:B433,B433&amp;""))</f>
        <v/>
      </c>
      <c r="X433" s="14">
        <f>IF(OR(V433=0,B433=""),"",IF(W433=1,0,SUMIFS($Y$5:Y432,$B$5:B432,B433&amp;"",$W$5:W432,W433-1)))</f>
        <v/>
      </c>
      <c r="Y433" s="14">
        <f>IF(V433=0,"",ROW($A433))</f>
        <v/>
      </c>
    </row>
    <row r="434">
      <c r="A434" s="10" t="n"/>
      <c r="B434" s="10" t="n"/>
      <c r="C434" s="10" t="n"/>
      <c r="D434" s="12" t="n"/>
      <c r="E434" s="18" t="n"/>
      <c r="F434" s="12" t="n"/>
      <c r="G434" s="18" t="n"/>
      <c r="H434" s="10" t="n"/>
      <c r="I434" s="10" t="n"/>
      <c r="J434" s="10" t="n"/>
      <c r="K434" s="13" t="n"/>
      <c r="L434" s="13" t="n"/>
      <c r="M434" s="19">
        <f>IF(OR(K434="",L434=""),"",IF(AND(ISNUMBER(K434),ISNUMBER(L434)),L434-K434,"CHYBA"))</f>
        <v/>
      </c>
      <c r="N434" s="10" t="n"/>
      <c r="O434" s="10" t="n"/>
      <c r="P434" s="14">
        <f>IF(M434="","",IF(ISNUMBER(M434),IF(M434&lt;=0,"CHYBA",""),"CHYBA"))</f>
        <v/>
      </c>
      <c r="Q434" s="14">
        <f>IF(OR(V434=0,B434="",K434=""),"",IFERROR(IF(X434=0,IF(AND(COUNTIFS('Vozidlá'!$A$6:$A$6,B434&amp;"",'Vozidlá'!$L$6:$L$6,"&lt;&gt;")=1,ROUND(K434,1)=ROUND(INDEX('Vozidlá'!$L$6:$L$6,MATCH(B434,'Vozidlá'!$A$6:$A$6,0)),1)),"","CHYBA"),IF(AND(INDEX($L$1:$L$1505,X434)&lt;&gt;"",ROUND(K434,1)=ROUND(INDEX($L$1:$L$1505,X434),1)),"","CHYBA")),"CHYBA"))</f>
        <v/>
      </c>
      <c r="R434" s="14">
        <f>IF(V434=0,"",IF(OR(NOT(ISNUMBER(A434)),B434="",C434="",NOT(ISNUMBER(D434)),NOT(ISNUMBER(E434)),NOT(ISNUMBER(F434)),NOT(ISNUMBER(G434)),I434="",J434="",NOT(ISNUMBER(K434)),NOT(ISNUMBER(L434)),AND(N434&lt;&gt;"Podnikateľská",N434&lt;&gt;"Súkromná"),AND(N434="Podnikateľská",H434=""),COUNTIFS('Vodiči'!$C$6:$C$8,C434&amp;"")&lt;&gt;1,COUNTIFS('Vozidlá'!$A$6:$A$6,B434&amp;"",'Vozidlá'!$B$6:$B$6,"&lt;&gt;")&lt;&gt;1,COUNTIFS('Vozidlá'!$A$6:$A$6,B434&amp;"",'Vozidlá'!$C$6:$C$6,"&lt;&gt;")&lt;&gt;1,COUNTIFS('Vozidlá'!$A$6:$A$6,B434&amp;"",'Vozidlá'!$D$6:$D$6,"&lt;&gt;")&lt;&gt;1,COUNTIFS('Vozidlá'!$A$6:$A$6,B434&amp;"",'Vozidlá'!$E$6:$E$6,"&lt;&gt;")&lt;&gt;1,COUNTIFS('Vozidlá'!$A$6:$A$6,B434&amp;"",'Vozidlá'!$K$6:$K$6,"&lt;&gt;")&lt;&gt;1,COUNTIFS('Vozidlá'!$A$6:$A$6,B434&amp;"",'Vozidlá'!$L$6:$L$6,"&lt;&gt;")&lt;&gt;1),"CHYBA",""))</f>
        <v/>
      </c>
      <c r="S434" s="14">
        <f>IF(V434=0,"",IF(N434="Podnikateľská",IF(H434="","",IF(OR(LEN(TRIM(SUBSTITUTE(SUBSTITUTE(H434,".",""),",","")))&lt;12,ISNUMBER(MATCH(TRIM(SUBSTITUTE(SUBSTITUTE(H434,".",""),",","")),'Zoznamy'!$G$2:$G$41,0))),"PREVERIŤ","")),IF(AND(N434="Súkromná",IFERROR(INDEX('Vozidlá'!$O$6:$O$6,MATCH(B434,'Vozidlá'!$A$6:$A$6,0))="áno",FALSE)),"PREVERIŤ","")))</f>
        <v/>
      </c>
      <c r="T434" s="14">
        <f>IF(OR(D434="",E434="",F434="",G434=""),"",IFERROR(IF(OR(F434+G434&lt;D434+E434,D434&lt;DATE(2027,1,1),D434&gt;=DATE(2028,1,1)),"CHYBA",""),"CHYBA"))</f>
        <v/>
      </c>
      <c r="U434" s="14">
        <f>IF(OR(V434=0,A434=""),"",IF(COUNTIFS($A$6:$A$1505,A434&amp;"",$B$6:$B$1505,B434&amp;"")&gt;1,"CHYBA",IF(X434="","",IF(X434=0,"",IFERROR(IF(INDEX($A$1:$A$1505,X434)="","",IF(A434=INDEX($A$1:$A$1505,X434)+1,"","PREVERIŤ")),"PREVERIŤ")))))</f>
        <v/>
      </c>
      <c r="V434" s="14">
        <f>IF(OR(A434&lt;&gt;"",B434&lt;&gt;"",C434&lt;&gt;"",D434&lt;&gt;"",E434&lt;&gt;"",F434&lt;&gt;"",G434&lt;&gt;"",H434&lt;&gt;"",I434&lt;&gt;"",J434&lt;&gt;"",K434&lt;&gt;"",L434&lt;&gt;"",N434&lt;&gt;"",O434&lt;&gt;""),1,0)</f>
        <v/>
      </c>
      <c r="W434" s="14">
        <f>IF(OR(V434=0,B434=""),"",COUNTIFS($B$6:B434,B434&amp;""))</f>
        <v/>
      </c>
      <c r="X434" s="14">
        <f>IF(OR(V434=0,B434=""),"",IF(W434=1,0,SUMIFS($Y$5:Y433,$B$5:B433,B434&amp;"",$W$5:W433,W434-1)))</f>
        <v/>
      </c>
      <c r="Y434" s="14">
        <f>IF(V434=0,"",ROW($A434))</f>
        <v/>
      </c>
    </row>
    <row r="435">
      <c r="A435" s="10" t="n"/>
      <c r="B435" s="10" t="n"/>
      <c r="C435" s="10" t="n"/>
      <c r="D435" s="12" t="n"/>
      <c r="E435" s="18" t="n"/>
      <c r="F435" s="12" t="n"/>
      <c r="G435" s="18" t="n"/>
      <c r="H435" s="10" t="n"/>
      <c r="I435" s="10" t="n"/>
      <c r="J435" s="10" t="n"/>
      <c r="K435" s="13" t="n"/>
      <c r="L435" s="13" t="n"/>
      <c r="M435" s="19">
        <f>IF(OR(K435="",L435=""),"",IF(AND(ISNUMBER(K435),ISNUMBER(L435)),L435-K435,"CHYBA"))</f>
        <v/>
      </c>
      <c r="N435" s="10" t="n"/>
      <c r="O435" s="10" t="n"/>
      <c r="P435" s="14">
        <f>IF(M435="","",IF(ISNUMBER(M435),IF(M435&lt;=0,"CHYBA",""),"CHYBA"))</f>
        <v/>
      </c>
      <c r="Q435" s="14">
        <f>IF(OR(V435=0,B435="",K435=""),"",IFERROR(IF(X435=0,IF(AND(COUNTIFS('Vozidlá'!$A$6:$A$6,B435&amp;"",'Vozidlá'!$L$6:$L$6,"&lt;&gt;")=1,ROUND(K435,1)=ROUND(INDEX('Vozidlá'!$L$6:$L$6,MATCH(B435,'Vozidlá'!$A$6:$A$6,0)),1)),"","CHYBA"),IF(AND(INDEX($L$1:$L$1505,X435)&lt;&gt;"",ROUND(K435,1)=ROUND(INDEX($L$1:$L$1505,X435),1)),"","CHYBA")),"CHYBA"))</f>
        <v/>
      </c>
      <c r="R435" s="14">
        <f>IF(V435=0,"",IF(OR(NOT(ISNUMBER(A435)),B435="",C435="",NOT(ISNUMBER(D435)),NOT(ISNUMBER(E435)),NOT(ISNUMBER(F435)),NOT(ISNUMBER(G435)),I435="",J435="",NOT(ISNUMBER(K435)),NOT(ISNUMBER(L435)),AND(N435&lt;&gt;"Podnikateľská",N435&lt;&gt;"Súkromná"),AND(N435="Podnikateľská",H435=""),COUNTIFS('Vodiči'!$C$6:$C$8,C435&amp;"")&lt;&gt;1,COUNTIFS('Vozidlá'!$A$6:$A$6,B435&amp;"",'Vozidlá'!$B$6:$B$6,"&lt;&gt;")&lt;&gt;1,COUNTIFS('Vozidlá'!$A$6:$A$6,B435&amp;"",'Vozidlá'!$C$6:$C$6,"&lt;&gt;")&lt;&gt;1,COUNTIFS('Vozidlá'!$A$6:$A$6,B435&amp;"",'Vozidlá'!$D$6:$D$6,"&lt;&gt;")&lt;&gt;1,COUNTIFS('Vozidlá'!$A$6:$A$6,B435&amp;"",'Vozidlá'!$E$6:$E$6,"&lt;&gt;")&lt;&gt;1,COUNTIFS('Vozidlá'!$A$6:$A$6,B435&amp;"",'Vozidlá'!$K$6:$K$6,"&lt;&gt;")&lt;&gt;1,COUNTIFS('Vozidlá'!$A$6:$A$6,B435&amp;"",'Vozidlá'!$L$6:$L$6,"&lt;&gt;")&lt;&gt;1),"CHYBA",""))</f>
        <v/>
      </c>
      <c r="S435" s="14">
        <f>IF(V435=0,"",IF(N435="Podnikateľská",IF(H435="","",IF(OR(LEN(TRIM(SUBSTITUTE(SUBSTITUTE(H435,".",""),",","")))&lt;12,ISNUMBER(MATCH(TRIM(SUBSTITUTE(SUBSTITUTE(H435,".",""),",","")),'Zoznamy'!$G$2:$G$41,0))),"PREVERIŤ","")),IF(AND(N435="Súkromná",IFERROR(INDEX('Vozidlá'!$O$6:$O$6,MATCH(B435,'Vozidlá'!$A$6:$A$6,0))="áno",FALSE)),"PREVERIŤ","")))</f>
        <v/>
      </c>
      <c r="T435" s="14">
        <f>IF(OR(D435="",E435="",F435="",G435=""),"",IFERROR(IF(OR(F435+G435&lt;D435+E435,D435&lt;DATE(2027,1,1),D435&gt;=DATE(2028,1,1)),"CHYBA",""),"CHYBA"))</f>
        <v/>
      </c>
      <c r="U435" s="14">
        <f>IF(OR(V435=0,A435=""),"",IF(COUNTIFS($A$6:$A$1505,A435&amp;"",$B$6:$B$1505,B435&amp;"")&gt;1,"CHYBA",IF(X435="","",IF(X435=0,"",IFERROR(IF(INDEX($A$1:$A$1505,X435)="","",IF(A435=INDEX($A$1:$A$1505,X435)+1,"","PREVERIŤ")),"PREVERIŤ")))))</f>
        <v/>
      </c>
      <c r="V435" s="14">
        <f>IF(OR(A435&lt;&gt;"",B435&lt;&gt;"",C435&lt;&gt;"",D435&lt;&gt;"",E435&lt;&gt;"",F435&lt;&gt;"",G435&lt;&gt;"",H435&lt;&gt;"",I435&lt;&gt;"",J435&lt;&gt;"",K435&lt;&gt;"",L435&lt;&gt;"",N435&lt;&gt;"",O435&lt;&gt;""),1,0)</f>
        <v/>
      </c>
      <c r="W435" s="14">
        <f>IF(OR(V435=0,B435=""),"",COUNTIFS($B$6:B435,B435&amp;""))</f>
        <v/>
      </c>
      <c r="X435" s="14">
        <f>IF(OR(V435=0,B435=""),"",IF(W435=1,0,SUMIFS($Y$5:Y434,$B$5:B434,B435&amp;"",$W$5:W434,W435-1)))</f>
        <v/>
      </c>
      <c r="Y435" s="14">
        <f>IF(V435=0,"",ROW($A435))</f>
        <v/>
      </c>
    </row>
    <row r="436">
      <c r="A436" s="10" t="n"/>
      <c r="B436" s="10" t="n"/>
      <c r="C436" s="10" t="n"/>
      <c r="D436" s="12" t="n"/>
      <c r="E436" s="18" t="n"/>
      <c r="F436" s="12" t="n"/>
      <c r="G436" s="18" t="n"/>
      <c r="H436" s="10" t="n"/>
      <c r="I436" s="10" t="n"/>
      <c r="J436" s="10" t="n"/>
      <c r="K436" s="13" t="n"/>
      <c r="L436" s="13" t="n"/>
      <c r="M436" s="19">
        <f>IF(OR(K436="",L436=""),"",IF(AND(ISNUMBER(K436),ISNUMBER(L436)),L436-K436,"CHYBA"))</f>
        <v/>
      </c>
      <c r="N436" s="10" t="n"/>
      <c r="O436" s="10" t="n"/>
      <c r="P436" s="14">
        <f>IF(M436="","",IF(ISNUMBER(M436),IF(M436&lt;=0,"CHYBA",""),"CHYBA"))</f>
        <v/>
      </c>
      <c r="Q436" s="14">
        <f>IF(OR(V436=0,B436="",K436=""),"",IFERROR(IF(X436=0,IF(AND(COUNTIFS('Vozidlá'!$A$6:$A$6,B436&amp;"",'Vozidlá'!$L$6:$L$6,"&lt;&gt;")=1,ROUND(K436,1)=ROUND(INDEX('Vozidlá'!$L$6:$L$6,MATCH(B436,'Vozidlá'!$A$6:$A$6,0)),1)),"","CHYBA"),IF(AND(INDEX($L$1:$L$1505,X436)&lt;&gt;"",ROUND(K436,1)=ROUND(INDEX($L$1:$L$1505,X436),1)),"","CHYBA")),"CHYBA"))</f>
        <v/>
      </c>
      <c r="R436" s="14">
        <f>IF(V436=0,"",IF(OR(NOT(ISNUMBER(A436)),B436="",C436="",NOT(ISNUMBER(D436)),NOT(ISNUMBER(E436)),NOT(ISNUMBER(F436)),NOT(ISNUMBER(G436)),I436="",J436="",NOT(ISNUMBER(K436)),NOT(ISNUMBER(L436)),AND(N436&lt;&gt;"Podnikateľská",N436&lt;&gt;"Súkromná"),AND(N436="Podnikateľská",H436=""),COUNTIFS('Vodiči'!$C$6:$C$8,C436&amp;"")&lt;&gt;1,COUNTIFS('Vozidlá'!$A$6:$A$6,B436&amp;"",'Vozidlá'!$B$6:$B$6,"&lt;&gt;")&lt;&gt;1,COUNTIFS('Vozidlá'!$A$6:$A$6,B436&amp;"",'Vozidlá'!$C$6:$C$6,"&lt;&gt;")&lt;&gt;1,COUNTIFS('Vozidlá'!$A$6:$A$6,B436&amp;"",'Vozidlá'!$D$6:$D$6,"&lt;&gt;")&lt;&gt;1,COUNTIFS('Vozidlá'!$A$6:$A$6,B436&amp;"",'Vozidlá'!$E$6:$E$6,"&lt;&gt;")&lt;&gt;1,COUNTIFS('Vozidlá'!$A$6:$A$6,B436&amp;"",'Vozidlá'!$K$6:$K$6,"&lt;&gt;")&lt;&gt;1,COUNTIFS('Vozidlá'!$A$6:$A$6,B436&amp;"",'Vozidlá'!$L$6:$L$6,"&lt;&gt;")&lt;&gt;1),"CHYBA",""))</f>
        <v/>
      </c>
      <c r="S436" s="14">
        <f>IF(V436=0,"",IF(N436="Podnikateľská",IF(H436="","",IF(OR(LEN(TRIM(SUBSTITUTE(SUBSTITUTE(H436,".",""),",","")))&lt;12,ISNUMBER(MATCH(TRIM(SUBSTITUTE(SUBSTITUTE(H436,".",""),",","")),'Zoznamy'!$G$2:$G$41,0))),"PREVERIŤ","")),IF(AND(N436="Súkromná",IFERROR(INDEX('Vozidlá'!$O$6:$O$6,MATCH(B436,'Vozidlá'!$A$6:$A$6,0))="áno",FALSE)),"PREVERIŤ","")))</f>
        <v/>
      </c>
      <c r="T436" s="14">
        <f>IF(OR(D436="",E436="",F436="",G436=""),"",IFERROR(IF(OR(F436+G436&lt;D436+E436,D436&lt;DATE(2027,1,1),D436&gt;=DATE(2028,1,1)),"CHYBA",""),"CHYBA"))</f>
        <v/>
      </c>
      <c r="U436" s="14">
        <f>IF(OR(V436=0,A436=""),"",IF(COUNTIFS($A$6:$A$1505,A436&amp;"",$B$6:$B$1505,B436&amp;"")&gt;1,"CHYBA",IF(X436="","",IF(X436=0,"",IFERROR(IF(INDEX($A$1:$A$1505,X436)="","",IF(A436=INDEX($A$1:$A$1505,X436)+1,"","PREVERIŤ")),"PREVERIŤ")))))</f>
        <v/>
      </c>
      <c r="V436" s="14">
        <f>IF(OR(A436&lt;&gt;"",B436&lt;&gt;"",C436&lt;&gt;"",D436&lt;&gt;"",E436&lt;&gt;"",F436&lt;&gt;"",G436&lt;&gt;"",H436&lt;&gt;"",I436&lt;&gt;"",J436&lt;&gt;"",K436&lt;&gt;"",L436&lt;&gt;"",N436&lt;&gt;"",O436&lt;&gt;""),1,0)</f>
        <v/>
      </c>
      <c r="W436" s="14">
        <f>IF(OR(V436=0,B436=""),"",COUNTIFS($B$6:B436,B436&amp;""))</f>
        <v/>
      </c>
      <c r="X436" s="14">
        <f>IF(OR(V436=0,B436=""),"",IF(W436=1,0,SUMIFS($Y$5:Y435,$B$5:B435,B436&amp;"",$W$5:W435,W436-1)))</f>
        <v/>
      </c>
      <c r="Y436" s="14">
        <f>IF(V436=0,"",ROW($A436))</f>
        <v/>
      </c>
    </row>
    <row r="437">
      <c r="A437" s="10" t="n"/>
      <c r="B437" s="10" t="n"/>
      <c r="C437" s="10" t="n"/>
      <c r="D437" s="12" t="n"/>
      <c r="E437" s="18" t="n"/>
      <c r="F437" s="12" t="n"/>
      <c r="G437" s="18" t="n"/>
      <c r="H437" s="10" t="n"/>
      <c r="I437" s="10" t="n"/>
      <c r="J437" s="10" t="n"/>
      <c r="K437" s="13" t="n"/>
      <c r="L437" s="13" t="n"/>
      <c r="M437" s="19">
        <f>IF(OR(K437="",L437=""),"",IF(AND(ISNUMBER(K437),ISNUMBER(L437)),L437-K437,"CHYBA"))</f>
        <v/>
      </c>
      <c r="N437" s="10" t="n"/>
      <c r="O437" s="10" t="n"/>
      <c r="P437" s="14">
        <f>IF(M437="","",IF(ISNUMBER(M437),IF(M437&lt;=0,"CHYBA",""),"CHYBA"))</f>
        <v/>
      </c>
      <c r="Q437" s="14">
        <f>IF(OR(V437=0,B437="",K437=""),"",IFERROR(IF(X437=0,IF(AND(COUNTIFS('Vozidlá'!$A$6:$A$6,B437&amp;"",'Vozidlá'!$L$6:$L$6,"&lt;&gt;")=1,ROUND(K437,1)=ROUND(INDEX('Vozidlá'!$L$6:$L$6,MATCH(B437,'Vozidlá'!$A$6:$A$6,0)),1)),"","CHYBA"),IF(AND(INDEX($L$1:$L$1505,X437)&lt;&gt;"",ROUND(K437,1)=ROUND(INDEX($L$1:$L$1505,X437),1)),"","CHYBA")),"CHYBA"))</f>
        <v/>
      </c>
      <c r="R437" s="14">
        <f>IF(V437=0,"",IF(OR(NOT(ISNUMBER(A437)),B437="",C437="",NOT(ISNUMBER(D437)),NOT(ISNUMBER(E437)),NOT(ISNUMBER(F437)),NOT(ISNUMBER(G437)),I437="",J437="",NOT(ISNUMBER(K437)),NOT(ISNUMBER(L437)),AND(N437&lt;&gt;"Podnikateľská",N437&lt;&gt;"Súkromná"),AND(N437="Podnikateľská",H437=""),COUNTIFS('Vodiči'!$C$6:$C$8,C437&amp;"")&lt;&gt;1,COUNTIFS('Vozidlá'!$A$6:$A$6,B437&amp;"",'Vozidlá'!$B$6:$B$6,"&lt;&gt;")&lt;&gt;1,COUNTIFS('Vozidlá'!$A$6:$A$6,B437&amp;"",'Vozidlá'!$C$6:$C$6,"&lt;&gt;")&lt;&gt;1,COUNTIFS('Vozidlá'!$A$6:$A$6,B437&amp;"",'Vozidlá'!$D$6:$D$6,"&lt;&gt;")&lt;&gt;1,COUNTIFS('Vozidlá'!$A$6:$A$6,B437&amp;"",'Vozidlá'!$E$6:$E$6,"&lt;&gt;")&lt;&gt;1,COUNTIFS('Vozidlá'!$A$6:$A$6,B437&amp;"",'Vozidlá'!$K$6:$K$6,"&lt;&gt;")&lt;&gt;1,COUNTIFS('Vozidlá'!$A$6:$A$6,B437&amp;"",'Vozidlá'!$L$6:$L$6,"&lt;&gt;")&lt;&gt;1),"CHYBA",""))</f>
        <v/>
      </c>
      <c r="S437" s="14">
        <f>IF(V437=0,"",IF(N437="Podnikateľská",IF(H437="","",IF(OR(LEN(TRIM(SUBSTITUTE(SUBSTITUTE(H437,".",""),",","")))&lt;12,ISNUMBER(MATCH(TRIM(SUBSTITUTE(SUBSTITUTE(H437,".",""),",","")),'Zoznamy'!$G$2:$G$41,0))),"PREVERIŤ","")),IF(AND(N437="Súkromná",IFERROR(INDEX('Vozidlá'!$O$6:$O$6,MATCH(B437,'Vozidlá'!$A$6:$A$6,0))="áno",FALSE)),"PREVERIŤ","")))</f>
        <v/>
      </c>
      <c r="T437" s="14">
        <f>IF(OR(D437="",E437="",F437="",G437=""),"",IFERROR(IF(OR(F437+G437&lt;D437+E437,D437&lt;DATE(2027,1,1),D437&gt;=DATE(2028,1,1)),"CHYBA",""),"CHYBA"))</f>
        <v/>
      </c>
      <c r="U437" s="14">
        <f>IF(OR(V437=0,A437=""),"",IF(COUNTIFS($A$6:$A$1505,A437&amp;"",$B$6:$B$1505,B437&amp;"")&gt;1,"CHYBA",IF(X437="","",IF(X437=0,"",IFERROR(IF(INDEX($A$1:$A$1505,X437)="","",IF(A437=INDEX($A$1:$A$1505,X437)+1,"","PREVERIŤ")),"PREVERIŤ")))))</f>
        <v/>
      </c>
      <c r="V437" s="14">
        <f>IF(OR(A437&lt;&gt;"",B437&lt;&gt;"",C437&lt;&gt;"",D437&lt;&gt;"",E437&lt;&gt;"",F437&lt;&gt;"",G437&lt;&gt;"",H437&lt;&gt;"",I437&lt;&gt;"",J437&lt;&gt;"",K437&lt;&gt;"",L437&lt;&gt;"",N437&lt;&gt;"",O437&lt;&gt;""),1,0)</f>
        <v/>
      </c>
      <c r="W437" s="14">
        <f>IF(OR(V437=0,B437=""),"",COUNTIFS($B$6:B437,B437&amp;""))</f>
        <v/>
      </c>
      <c r="X437" s="14">
        <f>IF(OR(V437=0,B437=""),"",IF(W437=1,0,SUMIFS($Y$5:Y436,$B$5:B436,B437&amp;"",$W$5:W436,W437-1)))</f>
        <v/>
      </c>
      <c r="Y437" s="14">
        <f>IF(V437=0,"",ROW($A437))</f>
        <v/>
      </c>
    </row>
    <row r="438">
      <c r="A438" s="10" t="n"/>
      <c r="B438" s="10" t="n"/>
      <c r="C438" s="10" t="n"/>
      <c r="D438" s="12" t="n"/>
      <c r="E438" s="18" t="n"/>
      <c r="F438" s="12" t="n"/>
      <c r="G438" s="18" t="n"/>
      <c r="H438" s="10" t="n"/>
      <c r="I438" s="10" t="n"/>
      <c r="J438" s="10" t="n"/>
      <c r="K438" s="13" t="n"/>
      <c r="L438" s="13" t="n"/>
      <c r="M438" s="19">
        <f>IF(OR(K438="",L438=""),"",IF(AND(ISNUMBER(K438),ISNUMBER(L438)),L438-K438,"CHYBA"))</f>
        <v/>
      </c>
      <c r="N438" s="10" t="n"/>
      <c r="O438" s="10" t="n"/>
      <c r="P438" s="14">
        <f>IF(M438="","",IF(ISNUMBER(M438),IF(M438&lt;=0,"CHYBA",""),"CHYBA"))</f>
        <v/>
      </c>
      <c r="Q438" s="14">
        <f>IF(OR(V438=0,B438="",K438=""),"",IFERROR(IF(X438=0,IF(AND(COUNTIFS('Vozidlá'!$A$6:$A$6,B438&amp;"",'Vozidlá'!$L$6:$L$6,"&lt;&gt;")=1,ROUND(K438,1)=ROUND(INDEX('Vozidlá'!$L$6:$L$6,MATCH(B438,'Vozidlá'!$A$6:$A$6,0)),1)),"","CHYBA"),IF(AND(INDEX($L$1:$L$1505,X438)&lt;&gt;"",ROUND(K438,1)=ROUND(INDEX($L$1:$L$1505,X438),1)),"","CHYBA")),"CHYBA"))</f>
        <v/>
      </c>
      <c r="R438" s="14">
        <f>IF(V438=0,"",IF(OR(NOT(ISNUMBER(A438)),B438="",C438="",NOT(ISNUMBER(D438)),NOT(ISNUMBER(E438)),NOT(ISNUMBER(F438)),NOT(ISNUMBER(G438)),I438="",J438="",NOT(ISNUMBER(K438)),NOT(ISNUMBER(L438)),AND(N438&lt;&gt;"Podnikateľská",N438&lt;&gt;"Súkromná"),AND(N438="Podnikateľská",H438=""),COUNTIFS('Vodiči'!$C$6:$C$8,C438&amp;"")&lt;&gt;1,COUNTIFS('Vozidlá'!$A$6:$A$6,B438&amp;"",'Vozidlá'!$B$6:$B$6,"&lt;&gt;")&lt;&gt;1,COUNTIFS('Vozidlá'!$A$6:$A$6,B438&amp;"",'Vozidlá'!$C$6:$C$6,"&lt;&gt;")&lt;&gt;1,COUNTIFS('Vozidlá'!$A$6:$A$6,B438&amp;"",'Vozidlá'!$D$6:$D$6,"&lt;&gt;")&lt;&gt;1,COUNTIFS('Vozidlá'!$A$6:$A$6,B438&amp;"",'Vozidlá'!$E$6:$E$6,"&lt;&gt;")&lt;&gt;1,COUNTIFS('Vozidlá'!$A$6:$A$6,B438&amp;"",'Vozidlá'!$K$6:$K$6,"&lt;&gt;")&lt;&gt;1,COUNTIFS('Vozidlá'!$A$6:$A$6,B438&amp;"",'Vozidlá'!$L$6:$L$6,"&lt;&gt;")&lt;&gt;1),"CHYBA",""))</f>
        <v/>
      </c>
      <c r="S438" s="14">
        <f>IF(V438=0,"",IF(N438="Podnikateľská",IF(H438="","",IF(OR(LEN(TRIM(SUBSTITUTE(SUBSTITUTE(H438,".",""),",","")))&lt;12,ISNUMBER(MATCH(TRIM(SUBSTITUTE(SUBSTITUTE(H438,".",""),",","")),'Zoznamy'!$G$2:$G$41,0))),"PREVERIŤ","")),IF(AND(N438="Súkromná",IFERROR(INDEX('Vozidlá'!$O$6:$O$6,MATCH(B438,'Vozidlá'!$A$6:$A$6,0))="áno",FALSE)),"PREVERIŤ","")))</f>
        <v/>
      </c>
      <c r="T438" s="14">
        <f>IF(OR(D438="",E438="",F438="",G438=""),"",IFERROR(IF(OR(F438+G438&lt;D438+E438,D438&lt;DATE(2027,1,1),D438&gt;=DATE(2028,1,1)),"CHYBA",""),"CHYBA"))</f>
        <v/>
      </c>
      <c r="U438" s="14">
        <f>IF(OR(V438=0,A438=""),"",IF(COUNTIFS($A$6:$A$1505,A438&amp;"",$B$6:$B$1505,B438&amp;"")&gt;1,"CHYBA",IF(X438="","",IF(X438=0,"",IFERROR(IF(INDEX($A$1:$A$1505,X438)="","",IF(A438=INDEX($A$1:$A$1505,X438)+1,"","PREVERIŤ")),"PREVERIŤ")))))</f>
        <v/>
      </c>
      <c r="V438" s="14">
        <f>IF(OR(A438&lt;&gt;"",B438&lt;&gt;"",C438&lt;&gt;"",D438&lt;&gt;"",E438&lt;&gt;"",F438&lt;&gt;"",G438&lt;&gt;"",H438&lt;&gt;"",I438&lt;&gt;"",J438&lt;&gt;"",K438&lt;&gt;"",L438&lt;&gt;"",N438&lt;&gt;"",O438&lt;&gt;""),1,0)</f>
        <v/>
      </c>
      <c r="W438" s="14">
        <f>IF(OR(V438=0,B438=""),"",COUNTIFS($B$6:B438,B438&amp;""))</f>
        <v/>
      </c>
      <c r="X438" s="14">
        <f>IF(OR(V438=0,B438=""),"",IF(W438=1,0,SUMIFS($Y$5:Y437,$B$5:B437,B438&amp;"",$W$5:W437,W438-1)))</f>
        <v/>
      </c>
      <c r="Y438" s="14">
        <f>IF(V438=0,"",ROW($A438))</f>
        <v/>
      </c>
    </row>
    <row r="439">
      <c r="A439" s="10" t="n"/>
      <c r="B439" s="10" t="n"/>
      <c r="C439" s="10" t="n"/>
      <c r="D439" s="12" t="n"/>
      <c r="E439" s="18" t="n"/>
      <c r="F439" s="12" t="n"/>
      <c r="G439" s="18" t="n"/>
      <c r="H439" s="10" t="n"/>
      <c r="I439" s="10" t="n"/>
      <c r="J439" s="10" t="n"/>
      <c r="K439" s="13" t="n"/>
      <c r="L439" s="13" t="n"/>
      <c r="M439" s="19">
        <f>IF(OR(K439="",L439=""),"",IF(AND(ISNUMBER(K439),ISNUMBER(L439)),L439-K439,"CHYBA"))</f>
        <v/>
      </c>
      <c r="N439" s="10" t="n"/>
      <c r="O439" s="10" t="n"/>
      <c r="P439" s="14">
        <f>IF(M439="","",IF(ISNUMBER(M439),IF(M439&lt;=0,"CHYBA",""),"CHYBA"))</f>
        <v/>
      </c>
      <c r="Q439" s="14">
        <f>IF(OR(V439=0,B439="",K439=""),"",IFERROR(IF(X439=0,IF(AND(COUNTIFS('Vozidlá'!$A$6:$A$6,B439&amp;"",'Vozidlá'!$L$6:$L$6,"&lt;&gt;")=1,ROUND(K439,1)=ROUND(INDEX('Vozidlá'!$L$6:$L$6,MATCH(B439,'Vozidlá'!$A$6:$A$6,0)),1)),"","CHYBA"),IF(AND(INDEX($L$1:$L$1505,X439)&lt;&gt;"",ROUND(K439,1)=ROUND(INDEX($L$1:$L$1505,X439),1)),"","CHYBA")),"CHYBA"))</f>
        <v/>
      </c>
      <c r="R439" s="14">
        <f>IF(V439=0,"",IF(OR(NOT(ISNUMBER(A439)),B439="",C439="",NOT(ISNUMBER(D439)),NOT(ISNUMBER(E439)),NOT(ISNUMBER(F439)),NOT(ISNUMBER(G439)),I439="",J439="",NOT(ISNUMBER(K439)),NOT(ISNUMBER(L439)),AND(N439&lt;&gt;"Podnikateľská",N439&lt;&gt;"Súkromná"),AND(N439="Podnikateľská",H439=""),COUNTIFS('Vodiči'!$C$6:$C$8,C439&amp;"")&lt;&gt;1,COUNTIFS('Vozidlá'!$A$6:$A$6,B439&amp;"",'Vozidlá'!$B$6:$B$6,"&lt;&gt;")&lt;&gt;1,COUNTIFS('Vozidlá'!$A$6:$A$6,B439&amp;"",'Vozidlá'!$C$6:$C$6,"&lt;&gt;")&lt;&gt;1,COUNTIFS('Vozidlá'!$A$6:$A$6,B439&amp;"",'Vozidlá'!$D$6:$D$6,"&lt;&gt;")&lt;&gt;1,COUNTIFS('Vozidlá'!$A$6:$A$6,B439&amp;"",'Vozidlá'!$E$6:$E$6,"&lt;&gt;")&lt;&gt;1,COUNTIFS('Vozidlá'!$A$6:$A$6,B439&amp;"",'Vozidlá'!$K$6:$K$6,"&lt;&gt;")&lt;&gt;1,COUNTIFS('Vozidlá'!$A$6:$A$6,B439&amp;"",'Vozidlá'!$L$6:$L$6,"&lt;&gt;")&lt;&gt;1),"CHYBA",""))</f>
        <v/>
      </c>
      <c r="S439" s="14">
        <f>IF(V439=0,"",IF(N439="Podnikateľská",IF(H439="","",IF(OR(LEN(TRIM(SUBSTITUTE(SUBSTITUTE(H439,".",""),",","")))&lt;12,ISNUMBER(MATCH(TRIM(SUBSTITUTE(SUBSTITUTE(H439,".",""),",","")),'Zoznamy'!$G$2:$G$41,0))),"PREVERIŤ","")),IF(AND(N439="Súkromná",IFERROR(INDEX('Vozidlá'!$O$6:$O$6,MATCH(B439,'Vozidlá'!$A$6:$A$6,0))="áno",FALSE)),"PREVERIŤ","")))</f>
        <v/>
      </c>
      <c r="T439" s="14">
        <f>IF(OR(D439="",E439="",F439="",G439=""),"",IFERROR(IF(OR(F439+G439&lt;D439+E439,D439&lt;DATE(2027,1,1),D439&gt;=DATE(2028,1,1)),"CHYBA",""),"CHYBA"))</f>
        <v/>
      </c>
      <c r="U439" s="14">
        <f>IF(OR(V439=0,A439=""),"",IF(COUNTIFS($A$6:$A$1505,A439&amp;"",$B$6:$B$1505,B439&amp;"")&gt;1,"CHYBA",IF(X439="","",IF(X439=0,"",IFERROR(IF(INDEX($A$1:$A$1505,X439)="","",IF(A439=INDEX($A$1:$A$1505,X439)+1,"","PREVERIŤ")),"PREVERIŤ")))))</f>
        <v/>
      </c>
      <c r="V439" s="14">
        <f>IF(OR(A439&lt;&gt;"",B439&lt;&gt;"",C439&lt;&gt;"",D439&lt;&gt;"",E439&lt;&gt;"",F439&lt;&gt;"",G439&lt;&gt;"",H439&lt;&gt;"",I439&lt;&gt;"",J439&lt;&gt;"",K439&lt;&gt;"",L439&lt;&gt;"",N439&lt;&gt;"",O439&lt;&gt;""),1,0)</f>
        <v/>
      </c>
      <c r="W439" s="14">
        <f>IF(OR(V439=0,B439=""),"",COUNTIFS($B$6:B439,B439&amp;""))</f>
        <v/>
      </c>
      <c r="X439" s="14">
        <f>IF(OR(V439=0,B439=""),"",IF(W439=1,0,SUMIFS($Y$5:Y438,$B$5:B438,B439&amp;"",$W$5:W438,W439-1)))</f>
        <v/>
      </c>
      <c r="Y439" s="14">
        <f>IF(V439=0,"",ROW($A439))</f>
        <v/>
      </c>
    </row>
    <row r="440">
      <c r="A440" s="10" t="n"/>
      <c r="B440" s="10" t="n"/>
      <c r="C440" s="10" t="n"/>
      <c r="D440" s="12" t="n"/>
      <c r="E440" s="18" t="n"/>
      <c r="F440" s="12" t="n"/>
      <c r="G440" s="18" t="n"/>
      <c r="H440" s="10" t="n"/>
      <c r="I440" s="10" t="n"/>
      <c r="J440" s="10" t="n"/>
      <c r="K440" s="13" t="n"/>
      <c r="L440" s="13" t="n"/>
      <c r="M440" s="19">
        <f>IF(OR(K440="",L440=""),"",IF(AND(ISNUMBER(K440),ISNUMBER(L440)),L440-K440,"CHYBA"))</f>
        <v/>
      </c>
      <c r="N440" s="10" t="n"/>
      <c r="O440" s="10" t="n"/>
      <c r="P440" s="14">
        <f>IF(M440="","",IF(ISNUMBER(M440),IF(M440&lt;=0,"CHYBA",""),"CHYBA"))</f>
        <v/>
      </c>
      <c r="Q440" s="14">
        <f>IF(OR(V440=0,B440="",K440=""),"",IFERROR(IF(X440=0,IF(AND(COUNTIFS('Vozidlá'!$A$6:$A$6,B440&amp;"",'Vozidlá'!$L$6:$L$6,"&lt;&gt;")=1,ROUND(K440,1)=ROUND(INDEX('Vozidlá'!$L$6:$L$6,MATCH(B440,'Vozidlá'!$A$6:$A$6,0)),1)),"","CHYBA"),IF(AND(INDEX($L$1:$L$1505,X440)&lt;&gt;"",ROUND(K440,1)=ROUND(INDEX($L$1:$L$1505,X440),1)),"","CHYBA")),"CHYBA"))</f>
        <v/>
      </c>
      <c r="R440" s="14">
        <f>IF(V440=0,"",IF(OR(NOT(ISNUMBER(A440)),B440="",C440="",NOT(ISNUMBER(D440)),NOT(ISNUMBER(E440)),NOT(ISNUMBER(F440)),NOT(ISNUMBER(G440)),I440="",J440="",NOT(ISNUMBER(K440)),NOT(ISNUMBER(L440)),AND(N440&lt;&gt;"Podnikateľská",N440&lt;&gt;"Súkromná"),AND(N440="Podnikateľská",H440=""),COUNTIFS('Vodiči'!$C$6:$C$8,C440&amp;"")&lt;&gt;1,COUNTIFS('Vozidlá'!$A$6:$A$6,B440&amp;"",'Vozidlá'!$B$6:$B$6,"&lt;&gt;")&lt;&gt;1,COUNTIFS('Vozidlá'!$A$6:$A$6,B440&amp;"",'Vozidlá'!$C$6:$C$6,"&lt;&gt;")&lt;&gt;1,COUNTIFS('Vozidlá'!$A$6:$A$6,B440&amp;"",'Vozidlá'!$D$6:$D$6,"&lt;&gt;")&lt;&gt;1,COUNTIFS('Vozidlá'!$A$6:$A$6,B440&amp;"",'Vozidlá'!$E$6:$E$6,"&lt;&gt;")&lt;&gt;1,COUNTIFS('Vozidlá'!$A$6:$A$6,B440&amp;"",'Vozidlá'!$K$6:$K$6,"&lt;&gt;")&lt;&gt;1,COUNTIFS('Vozidlá'!$A$6:$A$6,B440&amp;"",'Vozidlá'!$L$6:$L$6,"&lt;&gt;")&lt;&gt;1),"CHYBA",""))</f>
        <v/>
      </c>
      <c r="S440" s="14">
        <f>IF(V440=0,"",IF(N440="Podnikateľská",IF(H440="","",IF(OR(LEN(TRIM(SUBSTITUTE(SUBSTITUTE(H440,".",""),",","")))&lt;12,ISNUMBER(MATCH(TRIM(SUBSTITUTE(SUBSTITUTE(H440,".",""),",","")),'Zoznamy'!$G$2:$G$41,0))),"PREVERIŤ","")),IF(AND(N440="Súkromná",IFERROR(INDEX('Vozidlá'!$O$6:$O$6,MATCH(B440,'Vozidlá'!$A$6:$A$6,0))="áno",FALSE)),"PREVERIŤ","")))</f>
        <v/>
      </c>
      <c r="T440" s="14">
        <f>IF(OR(D440="",E440="",F440="",G440=""),"",IFERROR(IF(OR(F440+G440&lt;D440+E440,D440&lt;DATE(2027,1,1),D440&gt;=DATE(2028,1,1)),"CHYBA",""),"CHYBA"))</f>
        <v/>
      </c>
      <c r="U440" s="14">
        <f>IF(OR(V440=0,A440=""),"",IF(COUNTIFS($A$6:$A$1505,A440&amp;"",$B$6:$B$1505,B440&amp;"")&gt;1,"CHYBA",IF(X440="","",IF(X440=0,"",IFERROR(IF(INDEX($A$1:$A$1505,X440)="","",IF(A440=INDEX($A$1:$A$1505,X440)+1,"","PREVERIŤ")),"PREVERIŤ")))))</f>
        <v/>
      </c>
      <c r="V440" s="14">
        <f>IF(OR(A440&lt;&gt;"",B440&lt;&gt;"",C440&lt;&gt;"",D440&lt;&gt;"",E440&lt;&gt;"",F440&lt;&gt;"",G440&lt;&gt;"",H440&lt;&gt;"",I440&lt;&gt;"",J440&lt;&gt;"",K440&lt;&gt;"",L440&lt;&gt;"",N440&lt;&gt;"",O440&lt;&gt;""),1,0)</f>
        <v/>
      </c>
      <c r="W440" s="14">
        <f>IF(OR(V440=0,B440=""),"",COUNTIFS($B$6:B440,B440&amp;""))</f>
        <v/>
      </c>
      <c r="X440" s="14">
        <f>IF(OR(V440=0,B440=""),"",IF(W440=1,0,SUMIFS($Y$5:Y439,$B$5:B439,B440&amp;"",$W$5:W439,W440-1)))</f>
        <v/>
      </c>
      <c r="Y440" s="14">
        <f>IF(V440=0,"",ROW($A440))</f>
        <v/>
      </c>
    </row>
    <row r="441">
      <c r="A441" s="10" t="n"/>
      <c r="B441" s="10" t="n"/>
      <c r="C441" s="10" t="n"/>
      <c r="D441" s="12" t="n"/>
      <c r="E441" s="18" t="n"/>
      <c r="F441" s="12" t="n"/>
      <c r="G441" s="18" t="n"/>
      <c r="H441" s="10" t="n"/>
      <c r="I441" s="10" t="n"/>
      <c r="J441" s="10" t="n"/>
      <c r="K441" s="13" t="n"/>
      <c r="L441" s="13" t="n"/>
      <c r="M441" s="19">
        <f>IF(OR(K441="",L441=""),"",IF(AND(ISNUMBER(K441),ISNUMBER(L441)),L441-K441,"CHYBA"))</f>
        <v/>
      </c>
      <c r="N441" s="10" t="n"/>
      <c r="O441" s="10" t="n"/>
      <c r="P441" s="14">
        <f>IF(M441="","",IF(ISNUMBER(M441),IF(M441&lt;=0,"CHYBA",""),"CHYBA"))</f>
        <v/>
      </c>
      <c r="Q441" s="14">
        <f>IF(OR(V441=0,B441="",K441=""),"",IFERROR(IF(X441=0,IF(AND(COUNTIFS('Vozidlá'!$A$6:$A$6,B441&amp;"",'Vozidlá'!$L$6:$L$6,"&lt;&gt;")=1,ROUND(K441,1)=ROUND(INDEX('Vozidlá'!$L$6:$L$6,MATCH(B441,'Vozidlá'!$A$6:$A$6,0)),1)),"","CHYBA"),IF(AND(INDEX($L$1:$L$1505,X441)&lt;&gt;"",ROUND(K441,1)=ROUND(INDEX($L$1:$L$1505,X441),1)),"","CHYBA")),"CHYBA"))</f>
        <v/>
      </c>
      <c r="R441" s="14">
        <f>IF(V441=0,"",IF(OR(NOT(ISNUMBER(A441)),B441="",C441="",NOT(ISNUMBER(D441)),NOT(ISNUMBER(E441)),NOT(ISNUMBER(F441)),NOT(ISNUMBER(G441)),I441="",J441="",NOT(ISNUMBER(K441)),NOT(ISNUMBER(L441)),AND(N441&lt;&gt;"Podnikateľská",N441&lt;&gt;"Súkromná"),AND(N441="Podnikateľská",H441=""),COUNTIFS('Vodiči'!$C$6:$C$8,C441&amp;"")&lt;&gt;1,COUNTIFS('Vozidlá'!$A$6:$A$6,B441&amp;"",'Vozidlá'!$B$6:$B$6,"&lt;&gt;")&lt;&gt;1,COUNTIFS('Vozidlá'!$A$6:$A$6,B441&amp;"",'Vozidlá'!$C$6:$C$6,"&lt;&gt;")&lt;&gt;1,COUNTIFS('Vozidlá'!$A$6:$A$6,B441&amp;"",'Vozidlá'!$D$6:$D$6,"&lt;&gt;")&lt;&gt;1,COUNTIFS('Vozidlá'!$A$6:$A$6,B441&amp;"",'Vozidlá'!$E$6:$E$6,"&lt;&gt;")&lt;&gt;1,COUNTIFS('Vozidlá'!$A$6:$A$6,B441&amp;"",'Vozidlá'!$K$6:$K$6,"&lt;&gt;")&lt;&gt;1,COUNTIFS('Vozidlá'!$A$6:$A$6,B441&amp;"",'Vozidlá'!$L$6:$L$6,"&lt;&gt;")&lt;&gt;1),"CHYBA",""))</f>
        <v/>
      </c>
      <c r="S441" s="14">
        <f>IF(V441=0,"",IF(N441="Podnikateľská",IF(H441="","",IF(OR(LEN(TRIM(SUBSTITUTE(SUBSTITUTE(H441,".",""),",","")))&lt;12,ISNUMBER(MATCH(TRIM(SUBSTITUTE(SUBSTITUTE(H441,".",""),",","")),'Zoznamy'!$G$2:$G$41,0))),"PREVERIŤ","")),IF(AND(N441="Súkromná",IFERROR(INDEX('Vozidlá'!$O$6:$O$6,MATCH(B441,'Vozidlá'!$A$6:$A$6,0))="áno",FALSE)),"PREVERIŤ","")))</f>
        <v/>
      </c>
      <c r="T441" s="14">
        <f>IF(OR(D441="",E441="",F441="",G441=""),"",IFERROR(IF(OR(F441+G441&lt;D441+E441,D441&lt;DATE(2027,1,1),D441&gt;=DATE(2028,1,1)),"CHYBA",""),"CHYBA"))</f>
        <v/>
      </c>
      <c r="U441" s="14">
        <f>IF(OR(V441=0,A441=""),"",IF(COUNTIFS($A$6:$A$1505,A441&amp;"",$B$6:$B$1505,B441&amp;"")&gt;1,"CHYBA",IF(X441="","",IF(X441=0,"",IFERROR(IF(INDEX($A$1:$A$1505,X441)="","",IF(A441=INDEX($A$1:$A$1505,X441)+1,"","PREVERIŤ")),"PREVERIŤ")))))</f>
        <v/>
      </c>
      <c r="V441" s="14">
        <f>IF(OR(A441&lt;&gt;"",B441&lt;&gt;"",C441&lt;&gt;"",D441&lt;&gt;"",E441&lt;&gt;"",F441&lt;&gt;"",G441&lt;&gt;"",H441&lt;&gt;"",I441&lt;&gt;"",J441&lt;&gt;"",K441&lt;&gt;"",L441&lt;&gt;"",N441&lt;&gt;"",O441&lt;&gt;""),1,0)</f>
        <v/>
      </c>
      <c r="W441" s="14">
        <f>IF(OR(V441=0,B441=""),"",COUNTIFS($B$6:B441,B441&amp;""))</f>
        <v/>
      </c>
      <c r="X441" s="14">
        <f>IF(OR(V441=0,B441=""),"",IF(W441=1,0,SUMIFS($Y$5:Y440,$B$5:B440,B441&amp;"",$W$5:W440,W441-1)))</f>
        <v/>
      </c>
      <c r="Y441" s="14">
        <f>IF(V441=0,"",ROW($A441))</f>
        <v/>
      </c>
    </row>
    <row r="442">
      <c r="A442" s="10" t="n"/>
      <c r="B442" s="10" t="n"/>
      <c r="C442" s="10" t="n"/>
      <c r="D442" s="12" t="n"/>
      <c r="E442" s="18" t="n"/>
      <c r="F442" s="12" t="n"/>
      <c r="G442" s="18" t="n"/>
      <c r="H442" s="10" t="n"/>
      <c r="I442" s="10" t="n"/>
      <c r="J442" s="10" t="n"/>
      <c r="K442" s="13" t="n"/>
      <c r="L442" s="13" t="n"/>
      <c r="M442" s="19">
        <f>IF(OR(K442="",L442=""),"",IF(AND(ISNUMBER(K442),ISNUMBER(L442)),L442-K442,"CHYBA"))</f>
        <v/>
      </c>
      <c r="N442" s="10" t="n"/>
      <c r="O442" s="10" t="n"/>
      <c r="P442" s="14">
        <f>IF(M442="","",IF(ISNUMBER(M442),IF(M442&lt;=0,"CHYBA",""),"CHYBA"))</f>
        <v/>
      </c>
      <c r="Q442" s="14">
        <f>IF(OR(V442=0,B442="",K442=""),"",IFERROR(IF(X442=0,IF(AND(COUNTIFS('Vozidlá'!$A$6:$A$6,B442&amp;"",'Vozidlá'!$L$6:$L$6,"&lt;&gt;")=1,ROUND(K442,1)=ROUND(INDEX('Vozidlá'!$L$6:$L$6,MATCH(B442,'Vozidlá'!$A$6:$A$6,0)),1)),"","CHYBA"),IF(AND(INDEX($L$1:$L$1505,X442)&lt;&gt;"",ROUND(K442,1)=ROUND(INDEX($L$1:$L$1505,X442),1)),"","CHYBA")),"CHYBA"))</f>
        <v/>
      </c>
      <c r="R442" s="14">
        <f>IF(V442=0,"",IF(OR(NOT(ISNUMBER(A442)),B442="",C442="",NOT(ISNUMBER(D442)),NOT(ISNUMBER(E442)),NOT(ISNUMBER(F442)),NOT(ISNUMBER(G442)),I442="",J442="",NOT(ISNUMBER(K442)),NOT(ISNUMBER(L442)),AND(N442&lt;&gt;"Podnikateľská",N442&lt;&gt;"Súkromná"),AND(N442="Podnikateľská",H442=""),COUNTIFS('Vodiči'!$C$6:$C$8,C442&amp;"")&lt;&gt;1,COUNTIFS('Vozidlá'!$A$6:$A$6,B442&amp;"",'Vozidlá'!$B$6:$B$6,"&lt;&gt;")&lt;&gt;1,COUNTIFS('Vozidlá'!$A$6:$A$6,B442&amp;"",'Vozidlá'!$C$6:$C$6,"&lt;&gt;")&lt;&gt;1,COUNTIFS('Vozidlá'!$A$6:$A$6,B442&amp;"",'Vozidlá'!$D$6:$D$6,"&lt;&gt;")&lt;&gt;1,COUNTIFS('Vozidlá'!$A$6:$A$6,B442&amp;"",'Vozidlá'!$E$6:$E$6,"&lt;&gt;")&lt;&gt;1,COUNTIFS('Vozidlá'!$A$6:$A$6,B442&amp;"",'Vozidlá'!$K$6:$K$6,"&lt;&gt;")&lt;&gt;1,COUNTIFS('Vozidlá'!$A$6:$A$6,B442&amp;"",'Vozidlá'!$L$6:$L$6,"&lt;&gt;")&lt;&gt;1),"CHYBA",""))</f>
        <v/>
      </c>
      <c r="S442" s="14">
        <f>IF(V442=0,"",IF(N442="Podnikateľská",IF(H442="","",IF(OR(LEN(TRIM(SUBSTITUTE(SUBSTITUTE(H442,".",""),",","")))&lt;12,ISNUMBER(MATCH(TRIM(SUBSTITUTE(SUBSTITUTE(H442,".",""),",","")),'Zoznamy'!$G$2:$G$41,0))),"PREVERIŤ","")),IF(AND(N442="Súkromná",IFERROR(INDEX('Vozidlá'!$O$6:$O$6,MATCH(B442,'Vozidlá'!$A$6:$A$6,0))="áno",FALSE)),"PREVERIŤ","")))</f>
        <v/>
      </c>
      <c r="T442" s="14">
        <f>IF(OR(D442="",E442="",F442="",G442=""),"",IFERROR(IF(OR(F442+G442&lt;D442+E442,D442&lt;DATE(2027,1,1),D442&gt;=DATE(2028,1,1)),"CHYBA",""),"CHYBA"))</f>
        <v/>
      </c>
      <c r="U442" s="14">
        <f>IF(OR(V442=0,A442=""),"",IF(COUNTIFS($A$6:$A$1505,A442&amp;"",$B$6:$B$1505,B442&amp;"")&gt;1,"CHYBA",IF(X442="","",IF(X442=0,"",IFERROR(IF(INDEX($A$1:$A$1505,X442)="","",IF(A442=INDEX($A$1:$A$1505,X442)+1,"","PREVERIŤ")),"PREVERIŤ")))))</f>
        <v/>
      </c>
      <c r="V442" s="14">
        <f>IF(OR(A442&lt;&gt;"",B442&lt;&gt;"",C442&lt;&gt;"",D442&lt;&gt;"",E442&lt;&gt;"",F442&lt;&gt;"",G442&lt;&gt;"",H442&lt;&gt;"",I442&lt;&gt;"",J442&lt;&gt;"",K442&lt;&gt;"",L442&lt;&gt;"",N442&lt;&gt;"",O442&lt;&gt;""),1,0)</f>
        <v/>
      </c>
      <c r="W442" s="14">
        <f>IF(OR(V442=0,B442=""),"",COUNTIFS($B$6:B442,B442&amp;""))</f>
        <v/>
      </c>
      <c r="X442" s="14">
        <f>IF(OR(V442=0,B442=""),"",IF(W442=1,0,SUMIFS($Y$5:Y441,$B$5:B441,B442&amp;"",$W$5:W441,W442-1)))</f>
        <v/>
      </c>
      <c r="Y442" s="14">
        <f>IF(V442=0,"",ROW($A442))</f>
        <v/>
      </c>
    </row>
    <row r="443">
      <c r="A443" s="10" t="n"/>
      <c r="B443" s="10" t="n"/>
      <c r="C443" s="10" t="n"/>
      <c r="D443" s="12" t="n"/>
      <c r="E443" s="18" t="n"/>
      <c r="F443" s="12" t="n"/>
      <c r="G443" s="18" t="n"/>
      <c r="H443" s="10" t="n"/>
      <c r="I443" s="10" t="n"/>
      <c r="J443" s="10" t="n"/>
      <c r="K443" s="13" t="n"/>
      <c r="L443" s="13" t="n"/>
      <c r="M443" s="19">
        <f>IF(OR(K443="",L443=""),"",IF(AND(ISNUMBER(K443),ISNUMBER(L443)),L443-K443,"CHYBA"))</f>
        <v/>
      </c>
      <c r="N443" s="10" t="n"/>
      <c r="O443" s="10" t="n"/>
      <c r="P443" s="14">
        <f>IF(M443="","",IF(ISNUMBER(M443),IF(M443&lt;=0,"CHYBA",""),"CHYBA"))</f>
        <v/>
      </c>
      <c r="Q443" s="14">
        <f>IF(OR(V443=0,B443="",K443=""),"",IFERROR(IF(X443=0,IF(AND(COUNTIFS('Vozidlá'!$A$6:$A$6,B443&amp;"",'Vozidlá'!$L$6:$L$6,"&lt;&gt;")=1,ROUND(K443,1)=ROUND(INDEX('Vozidlá'!$L$6:$L$6,MATCH(B443,'Vozidlá'!$A$6:$A$6,0)),1)),"","CHYBA"),IF(AND(INDEX($L$1:$L$1505,X443)&lt;&gt;"",ROUND(K443,1)=ROUND(INDEX($L$1:$L$1505,X443),1)),"","CHYBA")),"CHYBA"))</f>
        <v/>
      </c>
      <c r="R443" s="14">
        <f>IF(V443=0,"",IF(OR(NOT(ISNUMBER(A443)),B443="",C443="",NOT(ISNUMBER(D443)),NOT(ISNUMBER(E443)),NOT(ISNUMBER(F443)),NOT(ISNUMBER(G443)),I443="",J443="",NOT(ISNUMBER(K443)),NOT(ISNUMBER(L443)),AND(N443&lt;&gt;"Podnikateľská",N443&lt;&gt;"Súkromná"),AND(N443="Podnikateľská",H443=""),COUNTIFS('Vodiči'!$C$6:$C$8,C443&amp;"")&lt;&gt;1,COUNTIFS('Vozidlá'!$A$6:$A$6,B443&amp;"",'Vozidlá'!$B$6:$B$6,"&lt;&gt;")&lt;&gt;1,COUNTIFS('Vozidlá'!$A$6:$A$6,B443&amp;"",'Vozidlá'!$C$6:$C$6,"&lt;&gt;")&lt;&gt;1,COUNTIFS('Vozidlá'!$A$6:$A$6,B443&amp;"",'Vozidlá'!$D$6:$D$6,"&lt;&gt;")&lt;&gt;1,COUNTIFS('Vozidlá'!$A$6:$A$6,B443&amp;"",'Vozidlá'!$E$6:$E$6,"&lt;&gt;")&lt;&gt;1,COUNTIFS('Vozidlá'!$A$6:$A$6,B443&amp;"",'Vozidlá'!$K$6:$K$6,"&lt;&gt;")&lt;&gt;1,COUNTIFS('Vozidlá'!$A$6:$A$6,B443&amp;"",'Vozidlá'!$L$6:$L$6,"&lt;&gt;")&lt;&gt;1),"CHYBA",""))</f>
        <v/>
      </c>
      <c r="S443" s="14">
        <f>IF(V443=0,"",IF(N443="Podnikateľská",IF(H443="","",IF(OR(LEN(TRIM(SUBSTITUTE(SUBSTITUTE(H443,".",""),",","")))&lt;12,ISNUMBER(MATCH(TRIM(SUBSTITUTE(SUBSTITUTE(H443,".",""),",","")),'Zoznamy'!$G$2:$G$41,0))),"PREVERIŤ","")),IF(AND(N443="Súkromná",IFERROR(INDEX('Vozidlá'!$O$6:$O$6,MATCH(B443,'Vozidlá'!$A$6:$A$6,0))="áno",FALSE)),"PREVERIŤ","")))</f>
        <v/>
      </c>
      <c r="T443" s="14">
        <f>IF(OR(D443="",E443="",F443="",G443=""),"",IFERROR(IF(OR(F443+G443&lt;D443+E443,D443&lt;DATE(2027,1,1),D443&gt;=DATE(2028,1,1)),"CHYBA",""),"CHYBA"))</f>
        <v/>
      </c>
      <c r="U443" s="14">
        <f>IF(OR(V443=0,A443=""),"",IF(COUNTIFS($A$6:$A$1505,A443&amp;"",$B$6:$B$1505,B443&amp;"")&gt;1,"CHYBA",IF(X443="","",IF(X443=0,"",IFERROR(IF(INDEX($A$1:$A$1505,X443)="","",IF(A443=INDEX($A$1:$A$1505,X443)+1,"","PREVERIŤ")),"PREVERIŤ")))))</f>
        <v/>
      </c>
      <c r="V443" s="14">
        <f>IF(OR(A443&lt;&gt;"",B443&lt;&gt;"",C443&lt;&gt;"",D443&lt;&gt;"",E443&lt;&gt;"",F443&lt;&gt;"",G443&lt;&gt;"",H443&lt;&gt;"",I443&lt;&gt;"",J443&lt;&gt;"",K443&lt;&gt;"",L443&lt;&gt;"",N443&lt;&gt;"",O443&lt;&gt;""),1,0)</f>
        <v/>
      </c>
      <c r="W443" s="14">
        <f>IF(OR(V443=0,B443=""),"",COUNTIFS($B$6:B443,B443&amp;""))</f>
        <v/>
      </c>
      <c r="X443" s="14">
        <f>IF(OR(V443=0,B443=""),"",IF(W443=1,0,SUMIFS($Y$5:Y442,$B$5:B442,B443&amp;"",$W$5:W442,W443-1)))</f>
        <v/>
      </c>
      <c r="Y443" s="14">
        <f>IF(V443=0,"",ROW($A443))</f>
        <v/>
      </c>
    </row>
    <row r="444">
      <c r="A444" s="10" t="n"/>
      <c r="B444" s="10" t="n"/>
      <c r="C444" s="10" t="n"/>
      <c r="D444" s="12" t="n"/>
      <c r="E444" s="18" t="n"/>
      <c r="F444" s="12" t="n"/>
      <c r="G444" s="18" t="n"/>
      <c r="H444" s="10" t="n"/>
      <c r="I444" s="10" t="n"/>
      <c r="J444" s="10" t="n"/>
      <c r="K444" s="13" t="n"/>
      <c r="L444" s="13" t="n"/>
      <c r="M444" s="19">
        <f>IF(OR(K444="",L444=""),"",IF(AND(ISNUMBER(K444),ISNUMBER(L444)),L444-K444,"CHYBA"))</f>
        <v/>
      </c>
      <c r="N444" s="10" t="n"/>
      <c r="O444" s="10" t="n"/>
      <c r="P444" s="14">
        <f>IF(M444="","",IF(ISNUMBER(M444),IF(M444&lt;=0,"CHYBA",""),"CHYBA"))</f>
        <v/>
      </c>
      <c r="Q444" s="14">
        <f>IF(OR(V444=0,B444="",K444=""),"",IFERROR(IF(X444=0,IF(AND(COUNTIFS('Vozidlá'!$A$6:$A$6,B444&amp;"",'Vozidlá'!$L$6:$L$6,"&lt;&gt;")=1,ROUND(K444,1)=ROUND(INDEX('Vozidlá'!$L$6:$L$6,MATCH(B444,'Vozidlá'!$A$6:$A$6,0)),1)),"","CHYBA"),IF(AND(INDEX($L$1:$L$1505,X444)&lt;&gt;"",ROUND(K444,1)=ROUND(INDEX($L$1:$L$1505,X444),1)),"","CHYBA")),"CHYBA"))</f>
        <v/>
      </c>
      <c r="R444" s="14">
        <f>IF(V444=0,"",IF(OR(NOT(ISNUMBER(A444)),B444="",C444="",NOT(ISNUMBER(D444)),NOT(ISNUMBER(E444)),NOT(ISNUMBER(F444)),NOT(ISNUMBER(G444)),I444="",J444="",NOT(ISNUMBER(K444)),NOT(ISNUMBER(L444)),AND(N444&lt;&gt;"Podnikateľská",N444&lt;&gt;"Súkromná"),AND(N444="Podnikateľská",H444=""),COUNTIFS('Vodiči'!$C$6:$C$8,C444&amp;"")&lt;&gt;1,COUNTIFS('Vozidlá'!$A$6:$A$6,B444&amp;"",'Vozidlá'!$B$6:$B$6,"&lt;&gt;")&lt;&gt;1,COUNTIFS('Vozidlá'!$A$6:$A$6,B444&amp;"",'Vozidlá'!$C$6:$C$6,"&lt;&gt;")&lt;&gt;1,COUNTIFS('Vozidlá'!$A$6:$A$6,B444&amp;"",'Vozidlá'!$D$6:$D$6,"&lt;&gt;")&lt;&gt;1,COUNTIFS('Vozidlá'!$A$6:$A$6,B444&amp;"",'Vozidlá'!$E$6:$E$6,"&lt;&gt;")&lt;&gt;1,COUNTIFS('Vozidlá'!$A$6:$A$6,B444&amp;"",'Vozidlá'!$K$6:$K$6,"&lt;&gt;")&lt;&gt;1,COUNTIFS('Vozidlá'!$A$6:$A$6,B444&amp;"",'Vozidlá'!$L$6:$L$6,"&lt;&gt;")&lt;&gt;1),"CHYBA",""))</f>
        <v/>
      </c>
      <c r="S444" s="14">
        <f>IF(V444=0,"",IF(N444="Podnikateľská",IF(H444="","",IF(OR(LEN(TRIM(SUBSTITUTE(SUBSTITUTE(H444,".",""),",","")))&lt;12,ISNUMBER(MATCH(TRIM(SUBSTITUTE(SUBSTITUTE(H444,".",""),",","")),'Zoznamy'!$G$2:$G$41,0))),"PREVERIŤ","")),IF(AND(N444="Súkromná",IFERROR(INDEX('Vozidlá'!$O$6:$O$6,MATCH(B444,'Vozidlá'!$A$6:$A$6,0))="áno",FALSE)),"PREVERIŤ","")))</f>
        <v/>
      </c>
      <c r="T444" s="14">
        <f>IF(OR(D444="",E444="",F444="",G444=""),"",IFERROR(IF(OR(F444+G444&lt;D444+E444,D444&lt;DATE(2027,1,1),D444&gt;=DATE(2028,1,1)),"CHYBA",""),"CHYBA"))</f>
        <v/>
      </c>
      <c r="U444" s="14">
        <f>IF(OR(V444=0,A444=""),"",IF(COUNTIFS($A$6:$A$1505,A444&amp;"",$B$6:$B$1505,B444&amp;"")&gt;1,"CHYBA",IF(X444="","",IF(X444=0,"",IFERROR(IF(INDEX($A$1:$A$1505,X444)="","",IF(A444=INDEX($A$1:$A$1505,X444)+1,"","PREVERIŤ")),"PREVERIŤ")))))</f>
        <v/>
      </c>
      <c r="V444" s="14">
        <f>IF(OR(A444&lt;&gt;"",B444&lt;&gt;"",C444&lt;&gt;"",D444&lt;&gt;"",E444&lt;&gt;"",F444&lt;&gt;"",G444&lt;&gt;"",H444&lt;&gt;"",I444&lt;&gt;"",J444&lt;&gt;"",K444&lt;&gt;"",L444&lt;&gt;"",N444&lt;&gt;"",O444&lt;&gt;""),1,0)</f>
        <v/>
      </c>
      <c r="W444" s="14">
        <f>IF(OR(V444=0,B444=""),"",COUNTIFS($B$6:B444,B444&amp;""))</f>
        <v/>
      </c>
      <c r="X444" s="14">
        <f>IF(OR(V444=0,B444=""),"",IF(W444=1,0,SUMIFS($Y$5:Y443,$B$5:B443,B444&amp;"",$W$5:W443,W444-1)))</f>
        <v/>
      </c>
      <c r="Y444" s="14">
        <f>IF(V444=0,"",ROW($A444))</f>
        <v/>
      </c>
    </row>
    <row r="445">
      <c r="A445" s="10" t="n"/>
      <c r="B445" s="10" t="n"/>
      <c r="C445" s="10" t="n"/>
      <c r="D445" s="12" t="n"/>
      <c r="E445" s="18" t="n"/>
      <c r="F445" s="12" t="n"/>
      <c r="G445" s="18" t="n"/>
      <c r="H445" s="10" t="n"/>
      <c r="I445" s="10" t="n"/>
      <c r="J445" s="10" t="n"/>
      <c r="K445" s="13" t="n"/>
      <c r="L445" s="13" t="n"/>
      <c r="M445" s="19">
        <f>IF(OR(K445="",L445=""),"",IF(AND(ISNUMBER(K445),ISNUMBER(L445)),L445-K445,"CHYBA"))</f>
        <v/>
      </c>
      <c r="N445" s="10" t="n"/>
      <c r="O445" s="10" t="n"/>
      <c r="P445" s="14">
        <f>IF(M445="","",IF(ISNUMBER(M445),IF(M445&lt;=0,"CHYBA",""),"CHYBA"))</f>
        <v/>
      </c>
      <c r="Q445" s="14">
        <f>IF(OR(V445=0,B445="",K445=""),"",IFERROR(IF(X445=0,IF(AND(COUNTIFS('Vozidlá'!$A$6:$A$6,B445&amp;"",'Vozidlá'!$L$6:$L$6,"&lt;&gt;")=1,ROUND(K445,1)=ROUND(INDEX('Vozidlá'!$L$6:$L$6,MATCH(B445,'Vozidlá'!$A$6:$A$6,0)),1)),"","CHYBA"),IF(AND(INDEX($L$1:$L$1505,X445)&lt;&gt;"",ROUND(K445,1)=ROUND(INDEX($L$1:$L$1505,X445),1)),"","CHYBA")),"CHYBA"))</f>
        <v/>
      </c>
      <c r="R445" s="14">
        <f>IF(V445=0,"",IF(OR(NOT(ISNUMBER(A445)),B445="",C445="",NOT(ISNUMBER(D445)),NOT(ISNUMBER(E445)),NOT(ISNUMBER(F445)),NOT(ISNUMBER(G445)),I445="",J445="",NOT(ISNUMBER(K445)),NOT(ISNUMBER(L445)),AND(N445&lt;&gt;"Podnikateľská",N445&lt;&gt;"Súkromná"),AND(N445="Podnikateľská",H445=""),COUNTIFS('Vodiči'!$C$6:$C$8,C445&amp;"")&lt;&gt;1,COUNTIFS('Vozidlá'!$A$6:$A$6,B445&amp;"",'Vozidlá'!$B$6:$B$6,"&lt;&gt;")&lt;&gt;1,COUNTIFS('Vozidlá'!$A$6:$A$6,B445&amp;"",'Vozidlá'!$C$6:$C$6,"&lt;&gt;")&lt;&gt;1,COUNTIFS('Vozidlá'!$A$6:$A$6,B445&amp;"",'Vozidlá'!$D$6:$D$6,"&lt;&gt;")&lt;&gt;1,COUNTIFS('Vozidlá'!$A$6:$A$6,B445&amp;"",'Vozidlá'!$E$6:$E$6,"&lt;&gt;")&lt;&gt;1,COUNTIFS('Vozidlá'!$A$6:$A$6,B445&amp;"",'Vozidlá'!$K$6:$K$6,"&lt;&gt;")&lt;&gt;1,COUNTIFS('Vozidlá'!$A$6:$A$6,B445&amp;"",'Vozidlá'!$L$6:$L$6,"&lt;&gt;")&lt;&gt;1),"CHYBA",""))</f>
        <v/>
      </c>
      <c r="S445" s="14">
        <f>IF(V445=0,"",IF(N445="Podnikateľská",IF(H445="","",IF(OR(LEN(TRIM(SUBSTITUTE(SUBSTITUTE(H445,".",""),",","")))&lt;12,ISNUMBER(MATCH(TRIM(SUBSTITUTE(SUBSTITUTE(H445,".",""),",","")),'Zoznamy'!$G$2:$G$41,0))),"PREVERIŤ","")),IF(AND(N445="Súkromná",IFERROR(INDEX('Vozidlá'!$O$6:$O$6,MATCH(B445,'Vozidlá'!$A$6:$A$6,0))="áno",FALSE)),"PREVERIŤ","")))</f>
        <v/>
      </c>
      <c r="T445" s="14">
        <f>IF(OR(D445="",E445="",F445="",G445=""),"",IFERROR(IF(OR(F445+G445&lt;D445+E445,D445&lt;DATE(2027,1,1),D445&gt;=DATE(2028,1,1)),"CHYBA",""),"CHYBA"))</f>
        <v/>
      </c>
      <c r="U445" s="14">
        <f>IF(OR(V445=0,A445=""),"",IF(COUNTIFS($A$6:$A$1505,A445&amp;"",$B$6:$B$1505,B445&amp;"")&gt;1,"CHYBA",IF(X445="","",IF(X445=0,"",IFERROR(IF(INDEX($A$1:$A$1505,X445)="","",IF(A445=INDEX($A$1:$A$1505,X445)+1,"","PREVERIŤ")),"PREVERIŤ")))))</f>
        <v/>
      </c>
      <c r="V445" s="14">
        <f>IF(OR(A445&lt;&gt;"",B445&lt;&gt;"",C445&lt;&gt;"",D445&lt;&gt;"",E445&lt;&gt;"",F445&lt;&gt;"",G445&lt;&gt;"",H445&lt;&gt;"",I445&lt;&gt;"",J445&lt;&gt;"",K445&lt;&gt;"",L445&lt;&gt;"",N445&lt;&gt;"",O445&lt;&gt;""),1,0)</f>
        <v/>
      </c>
      <c r="W445" s="14">
        <f>IF(OR(V445=0,B445=""),"",COUNTIFS($B$6:B445,B445&amp;""))</f>
        <v/>
      </c>
      <c r="X445" s="14">
        <f>IF(OR(V445=0,B445=""),"",IF(W445=1,0,SUMIFS($Y$5:Y444,$B$5:B444,B445&amp;"",$W$5:W444,W445-1)))</f>
        <v/>
      </c>
      <c r="Y445" s="14">
        <f>IF(V445=0,"",ROW($A445))</f>
        <v/>
      </c>
    </row>
    <row r="446">
      <c r="A446" s="10" t="n"/>
      <c r="B446" s="10" t="n"/>
      <c r="C446" s="10" t="n"/>
      <c r="D446" s="12" t="n"/>
      <c r="E446" s="18" t="n"/>
      <c r="F446" s="12" t="n"/>
      <c r="G446" s="18" t="n"/>
      <c r="H446" s="10" t="n"/>
      <c r="I446" s="10" t="n"/>
      <c r="J446" s="10" t="n"/>
      <c r="K446" s="13" t="n"/>
      <c r="L446" s="13" t="n"/>
      <c r="M446" s="19">
        <f>IF(OR(K446="",L446=""),"",IF(AND(ISNUMBER(K446),ISNUMBER(L446)),L446-K446,"CHYBA"))</f>
        <v/>
      </c>
      <c r="N446" s="10" t="n"/>
      <c r="O446" s="10" t="n"/>
      <c r="P446" s="14">
        <f>IF(M446="","",IF(ISNUMBER(M446),IF(M446&lt;=0,"CHYBA",""),"CHYBA"))</f>
        <v/>
      </c>
      <c r="Q446" s="14">
        <f>IF(OR(V446=0,B446="",K446=""),"",IFERROR(IF(X446=0,IF(AND(COUNTIFS('Vozidlá'!$A$6:$A$6,B446&amp;"",'Vozidlá'!$L$6:$L$6,"&lt;&gt;")=1,ROUND(K446,1)=ROUND(INDEX('Vozidlá'!$L$6:$L$6,MATCH(B446,'Vozidlá'!$A$6:$A$6,0)),1)),"","CHYBA"),IF(AND(INDEX($L$1:$L$1505,X446)&lt;&gt;"",ROUND(K446,1)=ROUND(INDEX($L$1:$L$1505,X446),1)),"","CHYBA")),"CHYBA"))</f>
        <v/>
      </c>
      <c r="R446" s="14">
        <f>IF(V446=0,"",IF(OR(NOT(ISNUMBER(A446)),B446="",C446="",NOT(ISNUMBER(D446)),NOT(ISNUMBER(E446)),NOT(ISNUMBER(F446)),NOT(ISNUMBER(G446)),I446="",J446="",NOT(ISNUMBER(K446)),NOT(ISNUMBER(L446)),AND(N446&lt;&gt;"Podnikateľská",N446&lt;&gt;"Súkromná"),AND(N446="Podnikateľská",H446=""),COUNTIFS('Vodiči'!$C$6:$C$8,C446&amp;"")&lt;&gt;1,COUNTIFS('Vozidlá'!$A$6:$A$6,B446&amp;"",'Vozidlá'!$B$6:$B$6,"&lt;&gt;")&lt;&gt;1,COUNTIFS('Vozidlá'!$A$6:$A$6,B446&amp;"",'Vozidlá'!$C$6:$C$6,"&lt;&gt;")&lt;&gt;1,COUNTIFS('Vozidlá'!$A$6:$A$6,B446&amp;"",'Vozidlá'!$D$6:$D$6,"&lt;&gt;")&lt;&gt;1,COUNTIFS('Vozidlá'!$A$6:$A$6,B446&amp;"",'Vozidlá'!$E$6:$E$6,"&lt;&gt;")&lt;&gt;1,COUNTIFS('Vozidlá'!$A$6:$A$6,B446&amp;"",'Vozidlá'!$K$6:$K$6,"&lt;&gt;")&lt;&gt;1,COUNTIFS('Vozidlá'!$A$6:$A$6,B446&amp;"",'Vozidlá'!$L$6:$L$6,"&lt;&gt;")&lt;&gt;1),"CHYBA",""))</f>
        <v/>
      </c>
      <c r="S446" s="14">
        <f>IF(V446=0,"",IF(N446="Podnikateľská",IF(H446="","",IF(OR(LEN(TRIM(SUBSTITUTE(SUBSTITUTE(H446,".",""),",","")))&lt;12,ISNUMBER(MATCH(TRIM(SUBSTITUTE(SUBSTITUTE(H446,".",""),",","")),'Zoznamy'!$G$2:$G$41,0))),"PREVERIŤ","")),IF(AND(N446="Súkromná",IFERROR(INDEX('Vozidlá'!$O$6:$O$6,MATCH(B446,'Vozidlá'!$A$6:$A$6,0))="áno",FALSE)),"PREVERIŤ","")))</f>
        <v/>
      </c>
      <c r="T446" s="14">
        <f>IF(OR(D446="",E446="",F446="",G446=""),"",IFERROR(IF(OR(F446+G446&lt;D446+E446,D446&lt;DATE(2027,1,1),D446&gt;=DATE(2028,1,1)),"CHYBA",""),"CHYBA"))</f>
        <v/>
      </c>
      <c r="U446" s="14">
        <f>IF(OR(V446=0,A446=""),"",IF(COUNTIFS($A$6:$A$1505,A446&amp;"",$B$6:$B$1505,B446&amp;"")&gt;1,"CHYBA",IF(X446="","",IF(X446=0,"",IFERROR(IF(INDEX($A$1:$A$1505,X446)="","",IF(A446=INDEX($A$1:$A$1505,X446)+1,"","PREVERIŤ")),"PREVERIŤ")))))</f>
        <v/>
      </c>
      <c r="V446" s="14">
        <f>IF(OR(A446&lt;&gt;"",B446&lt;&gt;"",C446&lt;&gt;"",D446&lt;&gt;"",E446&lt;&gt;"",F446&lt;&gt;"",G446&lt;&gt;"",H446&lt;&gt;"",I446&lt;&gt;"",J446&lt;&gt;"",K446&lt;&gt;"",L446&lt;&gt;"",N446&lt;&gt;"",O446&lt;&gt;""),1,0)</f>
        <v/>
      </c>
      <c r="W446" s="14">
        <f>IF(OR(V446=0,B446=""),"",COUNTIFS($B$6:B446,B446&amp;""))</f>
        <v/>
      </c>
      <c r="X446" s="14">
        <f>IF(OR(V446=0,B446=""),"",IF(W446=1,0,SUMIFS($Y$5:Y445,$B$5:B445,B446&amp;"",$W$5:W445,W446-1)))</f>
        <v/>
      </c>
      <c r="Y446" s="14">
        <f>IF(V446=0,"",ROW($A446))</f>
        <v/>
      </c>
    </row>
    <row r="447">
      <c r="A447" s="10" t="n"/>
      <c r="B447" s="10" t="n"/>
      <c r="C447" s="10" t="n"/>
      <c r="D447" s="12" t="n"/>
      <c r="E447" s="18" t="n"/>
      <c r="F447" s="12" t="n"/>
      <c r="G447" s="18" t="n"/>
      <c r="H447" s="10" t="n"/>
      <c r="I447" s="10" t="n"/>
      <c r="J447" s="10" t="n"/>
      <c r="K447" s="13" t="n"/>
      <c r="L447" s="13" t="n"/>
      <c r="M447" s="19">
        <f>IF(OR(K447="",L447=""),"",IF(AND(ISNUMBER(K447),ISNUMBER(L447)),L447-K447,"CHYBA"))</f>
        <v/>
      </c>
      <c r="N447" s="10" t="n"/>
      <c r="O447" s="10" t="n"/>
      <c r="P447" s="14">
        <f>IF(M447="","",IF(ISNUMBER(M447),IF(M447&lt;=0,"CHYBA",""),"CHYBA"))</f>
        <v/>
      </c>
      <c r="Q447" s="14">
        <f>IF(OR(V447=0,B447="",K447=""),"",IFERROR(IF(X447=0,IF(AND(COUNTIFS('Vozidlá'!$A$6:$A$6,B447&amp;"",'Vozidlá'!$L$6:$L$6,"&lt;&gt;")=1,ROUND(K447,1)=ROUND(INDEX('Vozidlá'!$L$6:$L$6,MATCH(B447,'Vozidlá'!$A$6:$A$6,0)),1)),"","CHYBA"),IF(AND(INDEX($L$1:$L$1505,X447)&lt;&gt;"",ROUND(K447,1)=ROUND(INDEX($L$1:$L$1505,X447),1)),"","CHYBA")),"CHYBA"))</f>
        <v/>
      </c>
      <c r="R447" s="14">
        <f>IF(V447=0,"",IF(OR(NOT(ISNUMBER(A447)),B447="",C447="",NOT(ISNUMBER(D447)),NOT(ISNUMBER(E447)),NOT(ISNUMBER(F447)),NOT(ISNUMBER(G447)),I447="",J447="",NOT(ISNUMBER(K447)),NOT(ISNUMBER(L447)),AND(N447&lt;&gt;"Podnikateľská",N447&lt;&gt;"Súkromná"),AND(N447="Podnikateľská",H447=""),COUNTIFS('Vodiči'!$C$6:$C$8,C447&amp;"")&lt;&gt;1,COUNTIFS('Vozidlá'!$A$6:$A$6,B447&amp;"",'Vozidlá'!$B$6:$B$6,"&lt;&gt;")&lt;&gt;1,COUNTIFS('Vozidlá'!$A$6:$A$6,B447&amp;"",'Vozidlá'!$C$6:$C$6,"&lt;&gt;")&lt;&gt;1,COUNTIFS('Vozidlá'!$A$6:$A$6,B447&amp;"",'Vozidlá'!$D$6:$D$6,"&lt;&gt;")&lt;&gt;1,COUNTIFS('Vozidlá'!$A$6:$A$6,B447&amp;"",'Vozidlá'!$E$6:$E$6,"&lt;&gt;")&lt;&gt;1,COUNTIFS('Vozidlá'!$A$6:$A$6,B447&amp;"",'Vozidlá'!$K$6:$K$6,"&lt;&gt;")&lt;&gt;1,COUNTIFS('Vozidlá'!$A$6:$A$6,B447&amp;"",'Vozidlá'!$L$6:$L$6,"&lt;&gt;")&lt;&gt;1),"CHYBA",""))</f>
        <v/>
      </c>
      <c r="S447" s="14">
        <f>IF(V447=0,"",IF(N447="Podnikateľská",IF(H447="","",IF(OR(LEN(TRIM(SUBSTITUTE(SUBSTITUTE(H447,".",""),",","")))&lt;12,ISNUMBER(MATCH(TRIM(SUBSTITUTE(SUBSTITUTE(H447,".",""),",","")),'Zoznamy'!$G$2:$G$41,0))),"PREVERIŤ","")),IF(AND(N447="Súkromná",IFERROR(INDEX('Vozidlá'!$O$6:$O$6,MATCH(B447,'Vozidlá'!$A$6:$A$6,0))="áno",FALSE)),"PREVERIŤ","")))</f>
        <v/>
      </c>
      <c r="T447" s="14">
        <f>IF(OR(D447="",E447="",F447="",G447=""),"",IFERROR(IF(OR(F447+G447&lt;D447+E447,D447&lt;DATE(2027,1,1),D447&gt;=DATE(2028,1,1)),"CHYBA",""),"CHYBA"))</f>
        <v/>
      </c>
      <c r="U447" s="14">
        <f>IF(OR(V447=0,A447=""),"",IF(COUNTIFS($A$6:$A$1505,A447&amp;"",$B$6:$B$1505,B447&amp;"")&gt;1,"CHYBA",IF(X447="","",IF(X447=0,"",IFERROR(IF(INDEX($A$1:$A$1505,X447)="","",IF(A447=INDEX($A$1:$A$1505,X447)+1,"","PREVERIŤ")),"PREVERIŤ")))))</f>
        <v/>
      </c>
      <c r="V447" s="14">
        <f>IF(OR(A447&lt;&gt;"",B447&lt;&gt;"",C447&lt;&gt;"",D447&lt;&gt;"",E447&lt;&gt;"",F447&lt;&gt;"",G447&lt;&gt;"",H447&lt;&gt;"",I447&lt;&gt;"",J447&lt;&gt;"",K447&lt;&gt;"",L447&lt;&gt;"",N447&lt;&gt;"",O447&lt;&gt;""),1,0)</f>
        <v/>
      </c>
      <c r="W447" s="14">
        <f>IF(OR(V447=0,B447=""),"",COUNTIFS($B$6:B447,B447&amp;""))</f>
        <v/>
      </c>
      <c r="X447" s="14">
        <f>IF(OR(V447=0,B447=""),"",IF(W447=1,0,SUMIFS($Y$5:Y446,$B$5:B446,B447&amp;"",$W$5:W446,W447-1)))</f>
        <v/>
      </c>
      <c r="Y447" s="14">
        <f>IF(V447=0,"",ROW($A447))</f>
        <v/>
      </c>
    </row>
    <row r="448">
      <c r="A448" s="10" t="n"/>
      <c r="B448" s="10" t="n"/>
      <c r="C448" s="10" t="n"/>
      <c r="D448" s="12" t="n"/>
      <c r="E448" s="18" t="n"/>
      <c r="F448" s="12" t="n"/>
      <c r="G448" s="18" t="n"/>
      <c r="H448" s="10" t="n"/>
      <c r="I448" s="10" t="n"/>
      <c r="J448" s="10" t="n"/>
      <c r="K448" s="13" t="n"/>
      <c r="L448" s="13" t="n"/>
      <c r="M448" s="19">
        <f>IF(OR(K448="",L448=""),"",IF(AND(ISNUMBER(K448),ISNUMBER(L448)),L448-K448,"CHYBA"))</f>
        <v/>
      </c>
      <c r="N448" s="10" t="n"/>
      <c r="O448" s="10" t="n"/>
      <c r="P448" s="14">
        <f>IF(M448="","",IF(ISNUMBER(M448),IF(M448&lt;=0,"CHYBA",""),"CHYBA"))</f>
        <v/>
      </c>
      <c r="Q448" s="14">
        <f>IF(OR(V448=0,B448="",K448=""),"",IFERROR(IF(X448=0,IF(AND(COUNTIFS('Vozidlá'!$A$6:$A$6,B448&amp;"",'Vozidlá'!$L$6:$L$6,"&lt;&gt;")=1,ROUND(K448,1)=ROUND(INDEX('Vozidlá'!$L$6:$L$6,MATCH(B448,'Vozidlá'!$A$6:$A$6,0)),1)),"","CHYBA"),IF(AND(INDEX($L$1:$L$1505,X448)&lt;&gt;"",ROUND(K448,1)=ROUND(INDEX($L$1:$L$1505,X448),1)),"","CHYBA")),"CHYBA"))</f>
        <v/>
      </c>
      <c r="R448" s="14">
        <f>IF(V448=0,"",IF(OR(NOT(ISNUMBER(A448)),B448="",C448="",NOT(ISNUMBER(D448)),NOT(ISNUMBER(E448)),NOT(ISNUMBER(F448)),NOT(ISNUMBER(G448)),I448="",J448="",NOT(ISNUMBER(K448)),NOT(ISNUMBER(L448)),AND(N448&lt;&gt;"Podnikateľská",N448&lt;&gt;"Súkromná"),AND(N448="Podnikateľská",H448=""),COUNTIFS('Vodiči'!$C$6:$C$8,C448&amp;"")&lt;&gt;1,COUNTIFS('Vozidlá'!$A$6:$A$6,B448&amp;"",'Vozidlá'!$B$6:$B$6,"&lt;&gt;")&lt;&gt;1,COUNTIFS('Vozidlá'!$A$6:$A$6,B448&amp;"",'Vozidlá'!$C$6:$C$6,"&lt;&gt;")&lt;&gt;1,COUNTIFS('Vozidlá'!$A$6:$A$6,B448&amp;"",'Vozidlá'!$D$6:$D$6,"&lt;&gt;")&lt;&gt;1,COUNTIFS('Vozidlá'!$A$6:$A$6,B448&amp;"",'Vozidlá'!$E$6:$E$6,"&lt;&gt;")&lt;&gt;1,COUNTIFS('Vozidlá'!$A$6:$A$6,B448&amp;"",'Vozidlá'!$K$6:$K$6,"&lt;&gt;")&lt;&gt;1,COUNTIFS('Vozidlá'!$A$6:$A$6,B448&amp;"",'Vozidlá'!$L$6:$L$6,"&lt;&gt;")&lt;&gt;1),"CHYBA",""))</f>
        <v/>
      </c>
      <c r="S448" s="14">
        <f>IF(V448=0,"",IF(N448="Podnikateľská",IF(H448="","",IF(OR(LEN(TRIM(SUBSTITUTE(SUBSTITUTE(H448,".",""),",","")))&lt;12,ISNUMBER(MATCH(TRIM(SUBSTITUTE(SUBSTITUTE(H448,".",""),",","")),'Zoznamy'!$G$2:$G$41,0))),"PREVERIŤ","")),IF(AND(N448="Súkromná",IFERROR(INDEX('Vozidlá'!$O$6:$O$6,MATCH(B448,'Vozidlá'!$A$6:$A$6,0))="áno",FALSE)),"PREVERIŤ","")))</f>
        <v/>
      </c>
      <c r="T448" s="14">
        <f>IF(OR(D448="",E448="",F448="",G448=""),"",IFERROR(IF(OR(F448+G448&lt;D448+E448,D448&lt;DATE(2027,1,1),D448&gt;=DATE(2028,1,1)),"CHYBA",""),"CHYBA"))</f>
        <v/>
      </c>
      <c r="U448" s="14">
        <f>IF(OR(V448=0,A448=""),"",IF(COUNTIFS($A$6:$A$1505,A448&amp;"",$B$6:$B$1505,B448&amp;"")&gt;1,"CHYBA",IF(X448="","",IF(X448=0,"",IFERROR(IF(INDEX($A$1:$A$1505,X448)="","",IF(A448=INDEX($A$1:$A$1505,X448)+1,"","PREVERIŤ")),"PREVERIŤ")))))</f>
        <v/>
      </c>
      <c r="V448" s="14">
        <f>IF(OR(A448&lt;&gt;"",B448&lt;&gt;"",C448&lt;&gt;"",D448&lt;&gt;"",E448&lt;&gt;"",F448&lt;&gt;"",G448&lt;&gt;"",H448&lt;&gt;"",I448&lt;&gt;"",J448&lt;&gt;"",K448&lt;&gt;"",L448&lt;&gt;"",N448&lt;&gt;"",O448&lt;&gt;""),1,0)</f>
        <v/>
      </c>
      <c r="W448" s="14">
        <f>IF(OR(V448=0,B448=""),"",COUNTIFS($B$6:B448,B448&amp;""))</f>
        <v/>
      </c>
      <c r="X448" s="14">
        <f>IF(OR(V448=0,B448=""),"",IF(W448=1,0,SUMIFS($Y$5:Y447,$B$5:B447,B448&amp;"",$W$5:W447,W448-1)))</f>
        <v/>
      </c>
      <c r="Y448" s="14">
        <f>IF(V448=0,"",ROW($A448))</f>
        <v/>
      </c>
    </row>
    <row r="449">
      <c r="A449" s="10" t="n"/>
      <c r="B449" s="10" t="n"/>
      <c r="C449" s="10" t="n"/>
      <c r="D449" s="12" t="n"/>
      <c r="E449" s="18" t="n"/>
      <c r="F449" s="12" t="n"/>
      <c r="G449" s="18" t="n"/>
      <c r="H449" s="10" t="n"/>
      <c r="I449" s="10" t="n"/>
      <c r="J449" s="10" t="n"/>
      <c r="K449" s="13" t="n"/>
      <c r="L449" s="13" t="n"/>
      <c r="M449" s="19">
        <f>IF(OR(K449="",L449=""),"",IF(AND(ISNUMBER(K449),ISNUMBER(L449)),L449-K449,"CHYBA"))</f>
        <v/>
      </c>
      <c r="N449" s="10" t="n"/>
      <c r="O449" s="10" t="n"/>
      <c r="P449" s="14">
        <f>IF(M449="","",IF(ISNUMBER(M449),IF(M449&lt;=0,"CHYBA",""),"CHYBA"))</f>
        <v/>
      </c>
      <c r="Q449" s="14">
        <f>IF(OR(V449=0,B449="",K449=""),"",IFERROR(IF(X449=0,IF(AND(COUNTIFS('Vozidlá'!$A$6:$A$6,B449&amp;"",'Vozidlá'!$L$6:$L$6,"&lt;&gt;")=1,ROUND(K449,1)=ROUND(INDEX('Vozidlá'!$L$6:$L$6,MATCH(B449,'Vozidlá'!$A$6:$A$6,0)),1)),"","CHYBA"),IF(AND(INDEX($L$1:$L$1505,X449)&lt;&gt;"",ROUND(K449,1)=ROUND(INDEX($L$1:$L$1505,X449),1)),"","CHYBA")),"CHYBA"))</f>
        <v/>
      </c>
      <c r="R449" s="14">
        <f>IF(V449=0,"",IF(OR(NOT(ISNUMBER(A449)),B449="",C449="",NOT(ISNUMBER(D449)),NOT(ISNUMBER(E449)),NOT(ISNUMBER(F449)),NOT(ISNUMBER(G449)),I449="",J449="",NOT(ISNUMBER(K449)),NOT(ISNUMBER(L449)),AND(N449&lt;&gt;"Podnikateľská",N449&lt;&gt;"Súkromná"),AND(N449="Podnikateľská",H449=""),COUNTIFS('Vodiči'!$C$6:$C$8,C449&amp;"")&lt;&gt;1,COUNTIFS('Vozidlá'!$A$6:$A$6,B449&amp;"",'Vozidlá'!$B$6:$B$6,"&lt;&gt;")&lt;&gt;1,COUNTIFS('Vozidlá'!$A$6:$A$6,B449&amp;"",'Vozidlá'!$C$6:$C$6,"&lt;&gt;")&lt;&gt;1,COUNTIFS('Vozidlá'!$A$6:$A$6,B449&amp;"",'Vozidlá'!$D$6:$D$6,"&lt;&gt;")&lt;&gt;1,COUNTIFS('Vozidlá'!$A$6:$A$6,B449&amp;"",'Vozidlá'!$E$6:$E$6,"&lt;&gt;")&lt;&gt;1,COUNTIFS('Vozidlá'!$A$6:$A$6,B449&amp;"",'Vozidlá'!$K$6:$K$6,"&lt;&gt;")&lt;&gt;1,COUNTIFS('Vozidlá'!$A$6:$A$6,B449&amp;"",'Vozidlá'!$L$6:$L$6,"&lt;&gt;")&lt;&gt;1),"CHYBA",""))</f>
        <v/>
      </c>
      <c r="S449" s="14">
        <f>IF(V449=0,"",IF(N449="Podnikateľská",IF(H449="","",IF(OR(LEN(TRIM(SUBSTITUTE(SUBSTITUTE(H449,".",""),",","")))&lt;12,ISNUMBER(MATCH(TRIM(SUBSTITUTE(SUBSTITUTE(H449,".",""),",","")),'Zoznamy'!$G$2:$G$41,0))),"PREVERIŤ","")),IF(AND(N449="Súkromná",IFERROR(INDEX('Vozidlá'!$O$6:$O$6,MATCH(B449,'Vozidlá'!$A$6:$A$6,0))="áno",FALSE)),"PREVERIŤ","")))</f>
        <v/>
      </c>
      <c r="T449" s="14">
        <f>IF(OR(D449="",E449="",F449="",G449=""),"",IFERROR(IF(OR(F449+G449&lt;D449+E449,D449&lt;DATE(2027,1,1),D449&gt;=DATE(2028,1,1)),"CHYBA",""),"CHYBA"))</f>
        <v/>
      </c>
      <c r="U449" s="14">
        <f>IF(OR(V449=0,A449=""),"",IF(COUNTIFS($A$6:$A$1505,A449&amp;"",$B$6:$B$1505,B449&amp;"")&gt;1,"CHYBA",IF(X449="","",IF(X449=0,"",IFERROR(IF(INDEX($A$1:$A$1505,X449)="","",IF(A449=INDEX($A$1:$A$1505,X449)+1,"","PREVERIŤ")),"PREVERIŤ")))))</f>
        <v/>
      </c>
      <c r="V449" s="14">
        <f>IF(OR(A449&lt;&gt;"",B449&lt;&gt;"",C449&lt;&gt;"",D449&lt;&gt;"",E449&lt;&gt;"",F449&lt;&gt;"",G449&lt;&gt;"",H449&lt;&gt;"",I449&lt;&gt;"",J449&lt;&gt;"",K449&lt;&gt;"",L449&lt;&gt;"",N449&lt;&gt;"",O449&lt;&gt;""),1,0)</f>
        <v/>
      </c>
      <c r="W449" s="14">
        <f>IF(OR(V449=0,B449=""),"",COUNTIFS($B$6:B449,B449&amp;""))</f>
        <v/>
      </c>
      <c r="X449" s="14">
        <f>IF(OR(V449=0,B449=""),"",IF(W449=1,0,SUMIFS($Y$5:Y448,$B$5:B448,B449&amp;"",$W$5:W448,W449-1)))</f>
        <v/>
      </c>
      <c r="Y449" s="14">
        <f>IF(V449=0,"",ROW($A449))</f>
        <v/>
      </c>
    </row>
    <row r="450">
      <c r="A450" s="10" t="n"/>
      <c r="B450" s="10" t="n"/>
      <c r="C450" s="10" t="n"/>
      <c r="D450" s="12" t="n"/>
      <c r="E450" s="18" t="n"/>
      <c r="F450" s="12" t="n"/>
      <c r="G450" s="18" t="n"/>
      <c r="H450" s="10" t="n"/>
      <c r="I450" s="10" t="n"/>
      <c r="J450" s="10" t="n"/>
      <c r="K450" s="13" t="n"/>
      <c r="L450" s="13" t="n"/>
      <c r="M450" s="19">
        <f>IF(OR(K450="",L450=""),"",IF(AND(ISNUMBER(K450),ISNUMBER(L450)),L450-K450,"CHYBA"))</f>
        <v/>
      </c>
      <c r="N450" s="10" t="n"/>
      <c r="O450" s="10" t="n"/>
      <c r="P450" s="14">
        <f>IF(M450="","",IF(ISNUMBER(M450),IF(M450&lt;=0,"CHYBA",""),"CHYBA"))</f>
        <v/>
      </c>
      <c r="Q450" s="14">
        <f>IF(OR(V450=0,B450="",K450=""),"",IFERROR(IF(X450=0,IF(AND(COUNTIFS('Vozidlá'!$A$6:$A$6,B450&amp;"",'Vozidlá'!$L$6:$L$6,"&lt;&gt;")=1,ROUND(K450,1)=ROUND(INDEX('Vozidlá'!$L$6:$L$6,MATCH(B450,'Vozidlá'!$A$6:$A$6,0)),1)),"","CHYBA"),IF(AND(INDEX($L$1:$L$1505,X450)&lt;&gt;"",ROUND(K450,1)=ROUND(INDEX($L$1:$L$1505,X450),1)),"","CHYBA")),"CHYBA"))</f>
        <v/>
      </c>
      <c r="R450" s="14">
        <f>IF(V450=0,"",IF(OR(NOT(ISNUMBER(A450)),B450="",C450="",NOT(ISNUMBER(D450)),NOT(ISNUMBER(E450)),NOT(ISNUMBER(F450)),NOT(ISNUMBER(G450)),I450="",J450="",NOT(ISNUMBER(K450)),NOT(ISNUMBER(L450)),AND(N450&lt;&gt;"Podnikateľská",N450&lt;&gt;"Súkromná"),AND(N450="Podnikateľská",H450=""),COUNTIFS('Vodiči'!$C$6:$C$8,C450&amp;"")&lt;&gt;1,COUNTIFS('Vozidlá'!$A$6:$A$6,B450&amp;"",'Vozidlá'!$B$6:$B$6,"&lt;&gt;")&lt;&gt;1,COUNTIFS('Vozidlá'!$A$6:$A$6,B450&amp;"",'Vozidlá'!$C$6:$C$6,"&lt;&gt;")&lt;&gt;1,COUNTIFS('Vozidlá'!$A$6:$A$6,B450&amp;"",'Vozidlá'!$D$6:$D$6,"&lt;&gt;")&lt;&gt;1,COUNTIFS('Vozidlá'!$A$6:$A$6,B450&amp;"",'Vozidlá'!$E$6:$E$6,"&lt;&gt;")&lt;&gt;1,COUNTIFS('Vozidlá'!$A$6:$A$6,B450&amp;"",'Vozidlá'!$K$6:$K$6,"&lt;&gt;")&lt;&gt;1,COUNTIFS('Vozidlá'!$A$6:$A$6,B450&amp;"",'Vozidlá'!$L$6:$L$6,"&lt;&gt;")&lt;&gt;1),"CHYBA",""))</f>
        <v/>
      </c>
      <c r="S450" s="14">
        <f>IF(V450=0,"",IF(N450="Podnikateľská",IF(H450="","",IF(OR(LEN(TRIM(SUBSTITUTE(SUBSTITUTE(H450,".",""),",","")))&lt;12,ISNUMBER(MATCH(TRIM(SUBSTITUTE(SUBSTITUTE(H450,".",""),",","")),'Zoznamy'!$G$2:$G$41,0))),"PREVERIŤ","")),IF(AND(N450="Súkromná",IFERROR(INDEX('Vozidlá'!$O$6:$O$6,MATCH(B450,'Vozidlá'!$A$6:$A$6,0))="áno",FALSE)),"PREVERIŤ","")))</f>
        <v/>
      </c>
      <c r="T450" s="14">
        <f>IF(OR(D450="",E450="",F450="",G450=""),"",IFERROR(IF(OR(F450+G450&lt;D450+E450,D450&lt;DATE(2027,1,1),D450&gt;=DATE(2028,1,1)),"CHYBA",""),"CHYBA"))</f>
        <v/>
      </c>
      <c r="U450" s="14">
        <f>IF(OR(V450=0,A450=""),"",IF(COUNTIFS($A$6:$A$1505,A450&amp;"",$B$6:$B$1505,B450&amp;"")&gt;1,"CHYBA",IF(X450="","",IF(X450=0,"",IFERROR(IF(INDEX($A$1:$A$1505,X450)="","",IF(A450=INDEX($A$1:$A$1505,X450)+1,"","PREVERIŤ")),"PREVERIŤ")))))</f>
        <v/>
      </c>
      <c r="V450" s="14">
        <f>IF(OR(A450&lt;&gt;"",B450&lt;&gt;"",C450&lt;&gt;"",D450&lt;&gt;"",E450&lt;&gt;"",F450&lt;&gt;"",G450&lt;&gt;"",H450&lt;&gt;"",I450&lt;&gt;"",J450&lt;&gt;"",K450&lt;&gt;"",L450&lt;&gt;"",N450&lt;&gt;"",O450&lt;&gt;""),1,0)</f>
        <v/>
      </c>
      <c r="W450" s="14">
        <f>IF(OR(V450=0,B450=""),"",COUNTIFS($B$6:B450,B450&amp;""))</f>
        <v/>
      </c>
      <c r="X450" s="14">
        <f>IF(OR(V450=0,B450=""),"",IF(W450=1,0,SUMIFS($Y$5:Y449,$B$5:B449,B450&amp;"",$W$5:W449,W450-1)))</f>
        <v/>
      </c>
      <c r="Y450" s="14">
        <f>IF(V450=0,"",ROW($A450))</f>
        <v/>
      </c>
    </row>
    <row r="451">
      <c r="A451" s="10" t="n"/>
      <c r="B451" s="10" t="n"/>
      <c r="C451" s="10" t="n"/>
      <c r="D451" s="12" t="n"/>
      <c r="E451" s="18" t="n"/>
      <c r="F451" s="12" t="n"/>
      <c r="G451" s="18" t="n"/>
      <c r="H451" s="10" t="n"/>
      <c r="I451" s="10" t="n"/>
      <c r="J451" s="10" t="n"/>
      <c r="K451" s="13" t="n"/>
      <c r="L451" s="13" t="n"/>
      <c r="M451" s="19">
        <f>IF(OR(K451="",L451=""),"",IF(AND(ISNUMBER(K451),ISNUMBER(L451)),L451-K451,"CHYBA"))</f>
        <v/>
      </c>
      <c r="N451" s="10" t="n"/>
      <c r="O451" s="10" t="n"/>
      <c r="P451" s="14">
        <f>IF(M451="","",IF(ISNUMBER(M451),IF(M451&lt;=0,"CHYBA",""),"CHYBA"))</f>
        <v/>
      </c>
      <c r="Q451" s="14">
        <f>IF(OR(V451=0,B451="",K451=""),"",IFERROR(IF(X451=0,IF(AND(COUNTIFS('Vozidlá'!$A$6:$A$6,B451&amp;"",'Vozidlá'!$L$6:$L$6,"&lt;&gt;")=1,ROUND(K451,1)=ROUND(INDEX('Vozidlá'!$L$6:$L$6,MATCH(B451,'Vozidlá'!$A$6:$A$6,0)),1)),"","CHYBA"),IF(AND(INDEX($L$1:$L$1505,X451)&lt;&gt;"",ROUND(K451,1)=ROUND(INDEX($L$1:$L$1505,X451),1)),"","CHYBA")),"CHYBA"))</f>
        <v/>
      </c>
      <c r="R451" s="14">
        <f>IF(V451=0,"",IF(OR(NOT(ISNUMBER(A451)),B451="",C451="",NOT(ISNUMBER(D451)),NOT(ISNUMBER(E451)),NOT(ISNUMBER(F451)),NOT(ISNUMBER(G451)),I451="",J451="",NOT(ISNUMBER(K451)),NOT(ISNUMBER(L451)),AND(N451&lt;&gt;"Podnikateľská",N451&lt;&gt;"Súkromná"),AND(N451="Podnikateľská",H451=""),COUNTIFS('Vodiči'!$C$6:$C$8,C451&amp;"")&lt;&gt;1,COUNTIFS('Vozidlá'!$A$6:$A$6,B451&amp;"",'Vozidlá'!$B$6:$B$6,"&lt;&gt;")&lt;&gt;1,COUNTIFS('Vozidlá'!$A$6:$A$6,B451&amp;"",'Vozidlá'!$C$6:$C$6,"&lt;&gt;")&lt;&gt;1,COUNTIFS('Vozidlá'!$A$6:$A$6,B451&amp;"",'Vozidlá'!$D$6:$D$6,"&lt;&gt;")&lt;&gt;1,COUNTIFS('Vozidlá'!$A$6:$A$6,B451&amp;"",'Vozidlá'!$E$6:$E$6,"&lt;&gt;")&lt;&gt;1,COUNTIFS('Vozidlá'!$A$6:$A$6,B451&amp;"",'Vozidlá'!$K$6:$K$6,"&lt;&gt;")&lt;&gt;1,COUNTIFS('Vozidlá'!$A$6:$A$6,B451&amp;"",'Vozidlá'!$L$6:$L$6,"&lt;&gt;")&lt;&gt;1),"CHYBA",""))</f>
        <v/>
      </c>
      <c r="S451" s="14">
        <f>IF(V451=0,"",IF(N451="Podnikateľská",IF(H451="","",IF(OR(LEN(TRIM(SUBSTITUTE(SUBSTITUTE(H451,".",""),",","")))&lt;12,ISNUMBER(MATCH(TRIM(SUBSTITUTE(SUBSTITUTE(H451,".",""),",","")),'Zoznamy'!$G$2:$G$41,0))),"PREVERIŤ","")),IF(AND(N451="Súkromná",IFERROR(INDEX('Vozidlá'!$O$6:$O$6,MATCH(B451,'Vozidlá'!$A$6:$A$6,0))="áno",FALSE)),"PREVERIŤ","")))</f>
        <v/>
      </c>
      <c r="T451" s="14">
        <f>IF(OR(D451="",E451="",F451="",G451=""),"",IFERROR(IF(OR(F451+G451&lt;D451+E451,D451&lt;DATE(2027,1,1),D451&gt;=DATE(2028,1,1)),"CHYBA",""),"CHYBA"))</f>
        <v/>
      </c>
      <c r="U451" s="14">
        <f>IF(OR(V451=0,A451=""),"",IF(COUNTIFS($A$6:$A$1505,A451&amp;"",$B$6:$B$1505,B451&amp;"")&gt;1,"CHYBA",IF(X451="","",IF(X451=0,"",IFERROR(IF(INDEX($A$1:$A$1505,X451)="","",IF(A451=INDEX($A$1:$A$1505,X451)+1,"","PREVERIŤ")),"PREVERIŤ")))))</f>
        <v/>
      </c>
      <c r="V451" s="14">
        <f>IF(OR(A451&lt;&gt;"",B451&lt;&gt;"",C451&lt;&gt;"",D451&lt;&gt;"",E451&lt;&gt;"",F451&lt;&gt;"",G451&lt;&gt;"",H451&lt;&gt;"",I451&lt;&gt;"",J451&lt;&gt;"",K451&lt;&gt;"",L451&lt;&gt;"",N451&lt;&gt;"",O451&lt;&gt;""),1,0)</f>
        <v/>
      </c>
      <c r="W451" s="14">
        <f>IF(OR(V451=0,B451=""),"",COUNTIFS($B$6:B451,B451&amp;""))</f>
        <v/>
      </c>
      <c r="X451" s="14">
        <f>IF(OR(V451=0,B451=""),"",IF(W451=1,0,SUMIFS($Y$5:Y450,$B$5:B450,B451&amp;"",$W$5:W450,W451-1)))</f>
        <v/>
      </c>
      <c r="Y451" s="14">
        <f>IF(V451=0,"",ROW($A451))</f>
        <v/>
      </c>
    </row>
    <row r="452">
      <c r="A452" s="10" t="n"/>
      <c r="B452" s="10" t="n"/>
      <c r="C452" s="10" t="n"/>
      <c r="D452" s="12" t="n"/>
      <c r="E452" s="18" t="n"/>
      <c r="F452" s="12" t="n"/>
      <c r="G452" s="18" t="n"/>
      <c r="H452" s="10" t="n"/>
      <c r="I452" s="10" t="n"/>
      <c r="J452" s="10" t="n"/>
      <c r="K452" s="13" t="n"/>
      <c r="L452" s="13" t="n"/>
      <c r="M452" s="19">
        <f>IF(OR(K452="",L452=""),"",IF(AND(ISNUMBER(K452),ISNUMBER(L452)),L452-K452,"CHYBA"))</f>
        <v/>
      </c>
      <c r="N452" s="10" t="n"/>
      <c r="O452" s="10" t="n"/>
      <c r="P452" s="14">
        <f>IF(M452="","",IF(ISNUMBER(M452),IF(M452&lt;=0,"CHYBA",""),"CHYBA"))</f>
        <v/>
      </c>
      <c r="Q452" s="14">
        <f>IF(OR(V452=0,B452="",K452=""),"",IFERROR(IF(X452=0,IF(AND(COUNTIFS('Vozidlá'!$A$6:$A$6,B452&amp;"",'Vozidlá'!$L$6:$L$6,"&lt;&gt;")=1,ROUND(K452,1)=ROUND(INDEX('Vozidlá'!$L$6:$L$6,MATCH(B452,'Vozidlá'!$A$6:$A$6,0)),1)),"","CHYBA"),IF(AND(INDEX($L$1:$L$1505,X452)&lt;&gt;"",ROUND(K452,1)=ROUND(INDEX($L$1:$L$1505,X452),1)),"","CHYBA")),"CHYBA"))</f>
        <v/>
      </c>
      <c r="R452" s="14">
        <f>IF(V452=0,"",IF(OR(NOT(ISNUMBER(A452)),B452="",C452="",NOT(ISNUMBER(D452)),NOT(ISNUMBER(E452)),NOT(ISNUMBER(F452)),NOT(ISNUMBER(G452)),I452="",J452="",NOT(ISNUMBER(K452)),NOT(ISNUMBER(L452)),AND(N452&lt;&gt;"Podnikateľská",N452&lt;&gt;"Súkromná"),AND(N452="Podnikateľská",H452=""),COUNTIFS('Vodiči'!$C$6:$C$8,C452&amp;"")&lt;&gt;1,COUNTIFS('Vozidlá'!$A$6:$A$6,B452&amp;"",'Vozidlá'!$B$6:$B$6,"&lt;&gt;")&lt;&gt;1,COUNTIFS('Vozidlá'!$A$6:$A$6,B452&amp;"",'Vozidlá'!$C$6:$C$6,"&lt;&gt;")&lt;&gt;1,COUNTIFS('Vozidlá'!$A$6:$A$6,B452&amp;"",'Vozidlá'!$D$6:$D$6,"&lt;&gt;")&lt;&gt;1,COUNTIFS('Vozidlá'!$A$6:$A$6,B452&amp;"",'Vozidlá'!$E$6:$E$6,"&lt;&gt;")&lt;&gt;1,COUNTIFS('Vozidlá'!$A$6:$A$6,B452&amp;"",'Vozidlá'!$K$6:$K$6,"&lt;&gt;")&lt;&gt;1,COUNTIFS('Vozidlá'!$A$6:$A$6,B452&amp;"",'Vozidlá'!$L$6:$L$6,"&lt;&gt;")&lt;&gt;1),"CHYBA",""))</f>
        <v/>
      </c>
      <c r="S452" s="14">
        <f>IF(V452=0,"",IF(N452="Podnikateľská",IF(H452="","",IF(OR(LEN(TRIM(SUBSTITUTE(SUBSTITUTE(H452,".",""),",","")))&lt;12,ISNUMBER(MATCH(TRIM(SUBSTITUTE(SUBSTITUTE(H452,".",""),",","")),'Zoznamy'!$G$2:$G$41,0))),"PREVERIŤ","")),IF(AND(N452="Súkromná",IFERROR(INDEX('Vozidlá'!$O$6:$O$6,MATCH(B452,'Vozidlá'!$A$6:$A$6,0))="áno",FALSE)),"PREVERIŤ","")))</f>
        <v/>
      </c>
      <c r="T452" s="14">
        <f>IF(OR(D452="",E452="",F452="",G452=""),"",IFERROR(IF(OR(F452+G452&lt;D452+E452,D452&lt;DATE(2027,1,1),D452&gt;=DATE(2028,1,1)),"CHYBA",""),"CHYBA"))</f>
        <v/>
      </c>
      <c r="U452" s="14">
        <f>IF(OR(V452=0,A452=""),"",IF(COUNTIFS($A$6:$A$1505,A452&amp;"",$B$6:$B$1505,B452&amp;"")&gt;1,"CHYBA",IF(X452="","",IF(X452=0,"",IFERROR(IF(INDEX($A$1:$A$1505,X452)="","",IF(A452=INDEX($A$1:$A$1505,X452)+1,"","PREVERIŤ")),"PREVERIŤ")))))</f>
        <v/>
      </c>
      <c r="V452" s="14">
        <f>IF(OR(A452&lt;&gt;"",B452&lt;&gt;"",C452&lt;&gt;"",D452&lt;&gt;"",E452&lt;&gt;"",F452&lt;&gt;"",G452&lt;&gt;"",H452&lt;&gt;"",I452&lt;&gt;"",J452&lt;&gt;"",K452&lt;&gt;"",L452&lt;&gt;"",N452&lt;&gt;"",O452&lt;&gt;""),1,0)</f>
        <v/>
      </c>
      <c r="W452" s="14">
        <f>IF(OR(V452=0,B452=""),"",COUNTIFS($B$6:B452,B452&amp;""))</f>
        <v/>
      </c>
      <c r="X452" s="14">
        <f>IF(OR(V452=0,B452=""),"",IF(W452=1,0,SUMIFS($Y$5:Y451,$B$5:B451,B452&amp;"",$W$5:W451,W452-1)))</f>
        <v/>
      </c>
      <c r="Y452" s="14">
        <f>IF(V452=0,"",ROW($A452))</f>
        <v/>
      </c>
    </row>
    <row r="453">
      <c r="A453" s="10" t="n"/>
      <c r="B453" s="10" t="n"/>
      <c r="C453" s="10" t="n"/>
      <c r="D453" s="12" t="n"/>
      <c r="E453" s="18" t="n"/>
      <c r="F453" s="12" t="n"/>
      <c r="G453" s="18" t="n"/>
      <c r="H453" s="10" t="n"/>
      <c r="I453" s="10" t="n"/>
      <c r="J453" s="10" t="n"/>
      <c r="K453" s="13" t="n"/>
      <c r="L453" s="13" t="n"/>
      <c r="M453" s="19">
        <f>IF(OR(K453="",L453=""),"",IF(AND(ISNUMBER(K453),ISNUMBER(L453)),L453-K453,"CHYBA"))</f>
        <v/>
      </c>
      <c r="N453" s="10" t="n"/>
      <c r="O453" s="10" t="n"/>
      <c r="P453" s="14">
        <f>IF(M453="","",IF(ISNUMBER(M453),IF(M453&lt;=0,"CHYBA",""),"CHYBA"))</f>
        <v/>
      </c>
      <c r="Q453" s="14">
        <f>IF(OR(V453=0,B453="",K453=""),"",IFERROR(IF(X453=0,IF(AND(COUNTIFS('Vozidlá'!$A$6:$A$6,B453&amp;"",'Vozidlá'!$L$6:$L$6,"&lt;&gt;")=1,ROUND(K453,1)=ROUND(INDEX('Vozidlá'!$L$6:$L$6,MATCH(B453,'Vozidlá'!$A$6:$A$6,0)),1)),"","CHYBA"),IF(AND(INDEX($L$1:$L$1505,X453)&lt;&gt;"",ROUND(K453,1)=ROUND(INDEX($L$1:$L$1505,X453),1)),"","CHYBA")),"CHYBA"))</f>
        <v/>
      </c>
      <c r="R453" s="14">
        <f>IF(V453=0,"",IF(OR(NOT(ISNUMBER(A453)),B453="",C453="",NOT(ISNUMBER(D453)),NOT(ISNUMBER(E453)),NOT(ISNUMBER(F453)),NOT(ISNUMBER(G453)),I453="",J453="",NOT(ISNUMBER(K453)),NOT(ISNUMBER(L453)),AND(N453&lt;&gt;"Podnikateľská",N453&lt;&gt;"Súkromná"),AND(N453="Podnikateľská",H453=""),COUNTIFS('Vodiči'!$C$6:$C$8,C453&amp;"")&lt;&gt;1,COUNTIFS('Vozidlá'!$A$6:$A$6,B453&amp;"",'Vozidlá'!$B$6:$B$6,"&lt;&gt;")&lt;&gt;1,COUNTIFS('Vozidlá'!$A$6:$A$6,B453&amp;"",'Vozidlá'!$C$6:$C$6,"&lt;&gt;")&lt;&gt;1,COUNTIFS('Vozidlá'!$A$6:$A$6,B453&amp;"",'Vozidlá'!$D$6:$D$6,"&lt;&gt;")&lt;&gt;1,COUNTIFS('Vozidlá'!$A$6:$A$6,B453&amp;"",'Vozidlá'!$E$6:$E$6,"&lt;&gt;")&lt;&gt;1,COUNTIFS('Vozidlá'!$A$6:$A$6,B453&amp;"",'Vozidlá'!$K$6:$K$6,"&lt;&gt;")&lt;&gt;1,COUNTIFS('Vozidlá'!$A$6:$A$6,B453&amp;"",'Vozidlá'!$L$6:$L$6,"&lt;&gt;")&lt;&gt;1),"CHYBA",""))</f>
        <v/>
      </c>
      <c r="S453" s="14">
        <f>IF(V453=0,"",IF(N453="Podnikateľská",IF(H453="","",IF(OR(LEN(TRIM(SUBSTITUTE(SUBSTITUTE(H453,".",""),",","")))&lt;12,ISNUMBER(MATCH(TRIM(SUBSTITUTE(SUBSTITUTE(H453,".",""),",","")),'Zoznamy'!$G$2:$G$41,0))),"PREVERIŤ","")),IF(AND(N453="Súkromná",IFERROR(INDEX('Vozidlá'!$O$6:$O$6,MATCH(B453,'Vozidlá'!$A$6:$A$6,0))="áno",FALSE)),"PREVERIŤ","")))</f>
        <v/>
      </c>
      <c r="T453" s="14">
        <f>IF(OR(D453="",E453="",F453="",G453=""),"",IFERROR(IF(OR(F453+G453&lt;D453+E453,D453&lt;DATE(2027,1,1),D453&gt;=DATE(2028,1,1)),"CHYBA",""),"CHYBA"))</f>
        <v/>
      </c>
      <c r="U453" s="14">
        <f>IF(OR(V453=0,A453=""),"",IF(COUNTIFS($A$6:$A$1505,A453&amp;"",$B$6:$B$1505,B453&amp;"")&gt;1,"CHYBA",IF(X453="","",IF(X453=0,"",IFERROR(IF(INDEX($A$1:$A$1505,X453)="","",IF(A453=INDEX($A$1:$A$1505,X453)+1,"","PREVERIŤ")),"PREVERIŤ")))))</f>
        <v/>
      </c>
      <c r="V453" s="14">
        <f>IF(OR(A453&lt;&gt;"",B453&lt;&gt;"",C453&lt;&gt;"",D453&lt;&gt;"",E453&lt;&gt;"",F453&lt;&gt;"",G453&lt;&gt;"",H453&lt;&gt;"",I453&lt;&gt;"",J453&lt;&gt;"",K453&lt;&gt;"",L453&lt;&gt;"",N453&lt;&gt;"",O453&lt;&gt;""),1,0)</f>
        <v/>
      </c>
      <c r="W453" s="14">
        <f>IF(OR(V453=0,B453=""),"",COUNTIFS($B$6:B453,B453&amp;""))</f>
        <v/>
      </c>
      <c r="X453" s="14">
        <f>IF(OR(V453=0,B453=""),"",IF(W453=1,0,SUMIFS($Y$5:Y452,$B$5:B452,B453&amp;"",$W$5:W452,W453-1)))</f>
        <v/>
      </c>
      <c r="Y453" s="14">
        <f>IF(V453=0,"",ROW($A453))</f>
        <v/>
      </c>
    </row>
    <row r="454">
      <c r="A454" s="10" t="n"/>
      <c r="B454" s="10" t="n"/>
      <c r="C454" s="10" t="n"/>
      <c r="D454" s="12" t="n"/>
      <c r="E454" s="18" t="n"/>
      <c r="F454" s="12" t="n"/>
      <c r="G454" s="18" t="n"/>
      <c r="H454" s="10" t="n"/>
      <c r="I454" s="10" t="n"/>
      <c r="J454" s="10" t="n"/>
      <c r="K454" s="13" t="n"/>
      <c r="L454" s="13" t="n"/>
      <c r="M454" s="19">
        <f>IF(OR(K454="",L454=""),"",IF(AND(ISNUMBER(K454),ISNUMBER(L454)),L454-K454,"CHYBA"))</f>
        <v/>
      </c>
      <c r="N454" s="10" t="n"/>
      <c r="O454" s="10" t="n"/>
      <c r="P454" s="14">
        <f>IF(M454="","",IF(ISNUMBER(M454),IF(M454&lt;=0,"CHYBA",""),"CHYBA"))</f>
        <v/>
      </c>
      <c r="Q454" s="14">
        <f>IF(OR(V454=0,B454="",K454=""),"",IFERROR(IF(X454=0,IF(AND(COUNTIFS('Vozidlá'!$A$6:$A$6,B454&amp;"",'Vozidlá'!$L$6:$L$6,"&lt;&gt;")=1,ROUND(K454,1)=ROUND(INDEX('Vozidlá'!$L$6:$L$6,MATCH(B454,'Vozidlá'!$A$6:$A$6,0)),1)),"","CHYBA"),IF(AND(INDEX($L$1:$L$1505,X454)&lt;&gt;"",ROUND(K454,1)=ROUND(INDEX($L$1:$L$1505,X454),1)),"","CHYBA")),"CHYBA"))</f>
        <v/>
      </c>
      <c r="R454" s="14">
        <f>IF(V454=0,"",IF(OR(NOT(ISNUMBER(A454)),B454="",C454="",NOT(ISNUMBER(D454)),NOT(ISNUMBER(E454)),NOT(ISNUMBER(F454)),NOT(ISNUMBER(G454)),I454="",J454="",NOT(ISNUMBER(K454)),NOT(ISNUMBER(L454)),AND(N454&lt;&gt;"Podnikateľská",N454&lt;&gt;"Súkromná"),AND(N454="Podnikateľská",H454=""),COUNTIFS('Vodiči'!$C$6:$C$8,C454&amp;"")&lt;&gt;1,COUNTIFS('Vozidlá'!$A$6:$A$6,B454&amp;"",'Vozidlá'!$B$6:$B$6,"&lt;&gt;")&lt;&gt;1,COUNTIFS('Vozidlá'!$A$6:$A$6,B454&amp;"",'Vozidlá'!$C$6:$C$6,"&lt;&gt;")&lt;&gt;1,COUNTIFS('Vozidlá'!$A$6:$A$6,B454&amp;"",'Vozidlá'!$D$6:$D$6,"&lt;&gt;")&lt;&gt;1,COUNTIFS('Vozidlá'!$A$6:$A$6,B454&amp;"",'Vozidlá'!$E$6:$E$6,"&lt;&gt;")&lt;&gt;1,COUNTIFS('Vozidlá'!$A$6:$A$6,B454&amp;"",'Vozidlá'!$K$6:$K$6,"&lt;&gt;")&lt;&gt;1,COUNTIFS('Vozidlá'!$A$6:$A$6,B454&amp;"",'Vozidlá'!$L$6:$L$6,"&lt;&gt;")&lt;&gt;1),"CHYBA",""))</f>
        <v/>
      </c>
      <c r="S454" s="14">
        <f>IF(V454=0,"",IF(N454="Podnikateľská",IF(H454="","",IF(OR(LEN(TRIM(SUBSTITUTE(SUBSTITUTE(H454,".",""),",","")))&lt;12,ISNUMBER(MATCH(TRIM(SUBSTITUTE(SUBSTITUTE(H454,".",""),",","")),'Zoznamy'!$G$2:$G$41,0))),"PREVERIŤ","")),IF(AND(N454="Súkromná",IFERROR(INDEX('Vozidlá'!$O$6:$O$6,MATCH(B454,'Vozidlá'!$A$6:$A$6,0))="áno",FALSE)),"PREVERIŤ","")))</f>
        <v/>
      </c>
      <c r="T454" s="14">
        <f>IF(OR(D454="",E454="",F454="",G454=""),"",IFERROR(IF(OR(F454+G454&lt;D454+E454,D454&lt;DATE(2027,1,1),D454&gt;=DATE(2028,1,1)),"CHYBA",""),"CHYBA"))</f>
        <v/>
      </c>
      <c r="U454" s="14">
        <f>IF(OR(V454=0,A454=""),"",IF(COUNTIFS($A$6:$A$1505,A454&amp;"",$B$6:$B$1505,B454&amp;"")&gt;1,"CHYBA",IF(X454="","",IF(X454=0,"",IFERROR(IF(INDEX($A$1:$A$1505,X454)="","",IF(A454=INDEX($A$1:$A$1505,X454)+1,"","PREVERIŤ")),"PREVERIŤ")))))</f>
        <v/>
      </c>
      <c r="V454" s="14">
        <f>IF(OR(A454&lt;&gt;"",B454&lt;&gt;"",C454&lt;&gt;"",D454&lt;&gt;"",E454&lt;&gt;"",F454&lt;&gt;"",G454&lt;&gt;"",H454&lt;&gt;"",I454&lt;&gt;"",J454&lt;&gt;"",K454&lt;&gt;"",L454&lt;&gt;"",N454&lt;&gt;"",O454&lt;&gt;""),1,0)</f>
        <v/>
      </c>
      <c r="W454" s="14">
        <f>IF(OR(V454=0,B454=""),"",COUNTIFS($B$6:B454,B454&amp;""))</f>
        <v/>
      </c>
      <c r="X454" s="14">
        <f>IF(OR(V454=0,B454=""),"",IF(W454=1,0,SUMIFS($Y$5:Y453,$B$5:B453,B454&amp;"",$W$5:W453,W454-1)))</f>
        <v/>
      </c>
      <c r="Y454" s="14">
        <f>IF(V454=0,"",ROW($A454))</f>
        <v/>
      </c>
    </row>
    <row r="455">
      <c r="A455" s="10" t="n"/>
      <c r="B455" s="10" t="n"/>
      <c r="C455" s="10" t="n"/>
      <c r="D455" s="12" t="n"/>
      <c r="E455" s="18" t="n"/>
      <c r="F455" s="12" t="n"/>
      <c r="G455" s="18" t="n"/>
      <c r="H455" s="10" t="n"/>
      <c r="I455" s="10" t="n"/>
      <c r="J455" s="10" t="n"/>
      <c r="K455" s="13" t="n"/>
      <c r="L455" s="13" t="n"/>
      <c r="M455" s="19">
        <f>IF(OR(K455="",L455=""),"",IF(AND(ISNUMBER(K455),ISNUMBER(L455)),L455-K455,"CHYBA"))</f>
        <v/>
      </c>
      <c r="N455" s="10" t="n"/>
      <c r="O455" s="10" t="n"/>
      <c r="P455" s="14">
        <f>IF(M455="","",IF(ISNUMBER(M455),IF(M455&lt;=0,"CHYBA",""),"CHYBA"))</f>
        <v/>
      </c>
      <c r="Q455" s="14">
        <f>IF(OR(V455=0,B455="",K455=""),"",IFERROR(IF(X455=0,IF(AND(COUNTIFS('Vozidlá'!$A$6:$A$6,B455&amp;"",'Vozidlá'!$L$6:$L$6,"&lt;&gt;")=1,ROUND(K455,1)=ROUND(INDEX('Vozidlá'!$L$6:$L$6,MATCH(B455,'Vozidlá'!$A$6:$A$6,0)),1)),"","CHYBA"),IF(AND(INDEX($L$1:$L$1505,X455)&lt;&gt;"",ROUND(K455,1)=ROUND(INDEX($L$1:$L$1505,X455),1)),"","CHYBA")),"CHYBA"))</f>
        <v/>
      </c>
      <c r="R455" s="14">
        <f>IF(V455=0,"",IF(OR(NOT(ISNUMBER(A455)),B455="",C455="",NOT(ISNUMBER(D455)),NOT(ISNUMBER(E455)),NOT(ISNUMBER(F455)),NOT(ISNUMBER(G455)),I455="",J455="",NOT(ISNUMBER(K455)),NOT(ISNUMBER(L455)),AND(N455&lt;&gt;"Podnikateľská",N455&lt;&gt;"Súkromná"),AND(N455="Podnikateľská",H455=""),COUNTIFS('Vodiči'!$C$6:$C$8,C455&amp;"")&lt;&gt;1,COUNTIFS('Vozidlá'!$A$6:$A$6,B455&amp;"",'Vozidlá'!$B$6:$B$6,"&lt;&gt;")&lt;&gt;1,COUNTIFS('Vozidlá'!$A$6:$A$6,B455&amp;"",'Vozidlá'!$C$6:$C$6,"&lt;&gt;")&lt;&gt;1,COUNTIFS('Vozidlá'!$A$6:$A$6,B455&amp;"",'Vozidlá'!$D$6:$D$6,"&lt;&gt;")&lt;&gt;1,COUNTIFS('Vozidlá'!$A$6:$A$6,B455&amp;"",'Vozidlá'!$E$6:$E$6,"&lt;&gt;")&lt;&gt;1,COUNTIFS('Vozidlá'!$A$6:$A$6,B455&amp;"",'Vozidlá'!$K$6:$K$6,"&lt;&gt;")&lt;&gt;1,COUNTIFS('Vozidlá'!$A$6:$A$6,B455&amp;"",'Vozidlá'!$L$6:$L$6,"&lt;&gt;")&lt;&gt;1),"CHYBA",""))</f>
        <v/>
      </c>
      <c r="S455" s="14">
        <f>IF(V455=0,"",IF(N455="Podnikateľská",IF(H455="","",IF(OR(LEN(TRIM(SUBSTITUTE(SUBSTITUTE(H455,".",""),",","")))&lt;12,ISNUMBER(MATCH(TRIM(SUBSTITUTE(SUBSTITUTE(H455,".",""),",","")),'Zoznamy'!$G$2:$G$41,0))),"PREVERIŤ","")),IF(AND(N455="Súkromná",IFERROR(INDEX('Vozidlá'!$O$6:$O$6,MATCH(B455,'Vozidlá'!$A$6:$A$6,0))="áno",FALSE)),"PREVERIŤ","")))</f>
        <v/>
      </c>
      <c r="T455" s="14">
        <f>IF(OR(D455="",E455="",F455="",G455=""),"",IFERROR(IF(OR(F455+G455&lt;D455+E455,D455&lt;DATE(2027,1,1),D455&gt;=DATE(2028,1,1)),"CHYBA",""),"CHYBA"))</f>
        <v/>
      </c>
      <c r="U455" s="14">
        <f>IF(OR(V455=0,A455=""),"",IF(COUNTIFS($A$6:$A$1505,A455&amp;"",$B$6:$B$1505,B455&amp;"")&gt;1,"CHYBA",IF(X455="","",IF(X455=0,"",IFERROR(IF(INDEX($A$1:$A$1505,X455)="","",IF(A455=INDEX($A$1:$A$1505,X455)+1,"","PREVERIŤ")),"PREVERIŤ")))))</f>
        <v/>
      </c>
      <c r="V455" s="14">
        <f>IF(OR(A455&lt;&gt;"",B455&lt;&gt;"",C455&lt;&gt;"",D455&lt;&gt;"",E455&lt;&gt;"",F455&lt;&gt;"",G455&lt;&gt;"",H455&lt;&gt;"",I455&lt;&gt;"",J455&lt;&gt;"",K455&lt;&gt;"",L455&lt;&gt;"",N455&lt;&gt;"",O455&lt;&gt;""),1,0)</f>
        <v/>
      </c>
      <c r="W455" s="14">
        <f>IF(OR(V455=0,B455=""),"",COUNTIFS($B$6:B455,B455&amp;""))</f>
        <v/>
      </c>
      <c r="X455" s="14">
        <f>IF(OR(V455=0,B455=""),"",IF(W455=1,0,SUMIFS($Y$5:Y454,$B$5:B454,B455&amp;"",$W$5:W454,W455-1)))</f>
        <v/>
      </c>
      <c r="Y455" s="14">
        <f>IF(V455=0,"",ROW($A455))</f>
        <v/>
      </c>
    </row>
    <row r="456">
      <c r="A456" s="10" t="n"/>
      <c r="B456" s="10" t="n"/>
      <c r="C456" s="10" t="n"/>
      <c r="D456" s="12" t="n"/>
      <c r="E456" s="18" t="n"/>
      <c r="F456" s="12" t="n"/>
      <c r="G456" s="18" t="n"/>
      <c r="H456" s="10" t="n"/>
      <c r="I456" s="10" t="n"/>
      <c r="J456" s="10" t="n"/>
      <c r="K456" s="13" t="n"/>
      <c r="L456" s="13" t="n"/>
      <c r="M456" s="19">
        <f>IF(OR(K456="",L456=""),"",IF(AND(ISNUMBER(K456),ISNUMBER(L456)),L456-K456,"CHYBA"))</f>
        <v/>
      </c>
      <c r="N456" s="10" t="n"/>
      <c r="O456" s="10" t="n"/>
      <c r="P456" s="14">
        <f>IF(M456="","",IF(ISNUMBER(M456),IF(M456&lt;=0,"CHYBA",""),"CHYBA"))</f>
        <v/>
      </c>
      <c r="Q456" s="14">
        <f>IF(OR(V456=0,B456="",K456=""),"",IFERROR(IF(X456=0,IF(AND(COUNTIFS('Vozidlá'!$A$6:$A$6,B456&amp;"",'Vozidlá'!$L$6:$L$6,"&lt;&gt;")=1,ROUND(K456,1)=ROUND(INDEX('Vozidlá'!$L$6:$L$6,MATCH(B456,'Vozidlá'!$A$6:$A$6,0)),1)),"","CHYBA"),IF(AND(INDEX($L$1:$L$1505,X456)&lt;&gt;"",ROUND(K456,1)=ROUND(INDEX($L$1:$L$1505,X456),1)),"","CHYBA")),"CHYBA"))</f>
        <v/>
      </c>
      <c r="R456" s="14">
        <f>IF(V456=0,"",IF(OR(NOT(ISNUMBER(A456)),B456="",C456="",NOT(ISNUMBER(D456)),NOT(ISNUMBER(E456)),NOT(ISNUMBER(F456)),NOT(ISNUMBER(G456)),I456="",J456="",NOT(ISNUMBER(K456)),NOT(ISNUMBER(L456)),AND(N456&lt;&gt;"Podnikateľská",N456&lt;&gt;"Súkromná"),AND(N456="Podnikateľská",H456=""),COUNTIFS('Vodiči'!$C$6:$C$8,C456&amp;"")&lt;&gt;1,COUNTIFS('Vozidlá'!$A$6:$A$6,B456&amp;"",'Vozidlá'!$B$6:$B$6,"&lt;&gt;")&lt;&gt;1,COUNTIFS('Vozidlá'!$A$6:$A$6,B456&amp;"",'Vozidlá'!$C$6:$C$6,"&lt;&gt;")&lt;&gt;1,COUNTIFS('Vozidlá'!$A$6:$A$6,B456&amp;"",'Vozidlá'!$D$6:$D$6,"&lt;&gt;")&lt;&gt;1,COUNTIFS('Vozidlá'!$A$6:$A$6,B456&amp;"",'Vozidlá'!$E$6:$E$6,"&lt;&gt;")&lt;&gt;1,COUNTIFS('Vozidlá'!$A$6:$A$6,B456&amp;"",'Vozidlá'!$K$6:$K$6,"&lt;&gt;")&lt;&gt;1,COUNTIFS('Vozidlá'!$A$6:$A$6,B456&amp;"",'Vozidlá'!$L$6:$L$6,"&lt;&gt;")&lt;&gt;1),"CHYBA",""))</f>
        <v/>
      </c>
      <c r="S456" s="14">
        <f>IF(V456=0,"",IF(N456="Podnikateľská",IF(H456="","",IF(OR(LEN(TRIM(SUBSTITUTE(SUBSTITUTE(H456,".",""),",","")))&lt;12,ISNUMBER(MATCH(TRIM(SUBSTITUTE(SUBSTITUTE(H456,".",""),",","")),'Zoznamy'!$G$2:$G$41,0))),"PREVERIŤ","")),IF(AND(N456="Súkromná",IFERROR(INDEX('Vozidlá'!$O$6:$O$6,MATCH(B456,'Vozidlá'!$A$6:$A$6,0))="áno",FALSE)),"PREVERIŤ","")))</f>
        <v/>
      </c>
      <c r="T456" s="14">
        <f>IF(OR(D456="",E456="",F456="",G456=""),"",IFERROR(IF(OR(F456+G456&lt;D456+E456,D456&lt;DATE(2027,1,1),D456&gt;=DATE(2028,1,1)),"CHYBA",""),"CHYBA"))</f>
        <v/>
      </c>
      <c r="U456" s="14">
        <f>IF(OR(V456=0,A456=""),"",IF(COUNTIFS($A$6:$A$1505,A456&amp;"",$B$6:$B$1505,B456&amp;"")&gt;1,"CHYBA",IF(X456="","",IF(X456=0,"",IFERROR(IF(INDEX($A$1:$A$1505,X456)="","",IF(A456=INDEX($A$1:$A$1505,X456)+1,"","PREVERIŤ")),"PREVERIŤ")))))</f>
        <v/>
      </c>
      <c r="V456" s="14">
        <f>IF(OR(A456&lt;&gt;"",B456&lt;&gt;"",C456&lt;&gt;"",D456&lt;&gt;"",E456&lt;&gt;"",F456&lt;&gt;"",G456&lt;&gt;"",H456&lt;&gt;"",I456&lt;&gt;"",J456&lt;&gt;"",K456&lt;&gt;"",L456&lt;&gt;"",N456&lt;&gt;"",O456&lt;&gt;""),1,0)</f>
        <v/>
      </c>
      <c r="W456" s="14">
        <f>IF(OR(V456=0,B456=""),"",COUNTIFS($B$6:B456,B456&amp;""))</f>
        <v/>
      </c>
      <c r="X456" s="14">
        <f>IF(OR(V456=0,B456=""),"",IF(W456=1,0,SUMIFS($Y$5:Y455,$B$5:B455,B456&amp;"",$W$5:W455,W456-1)))</f>
        <v/>
      </c>
      <c r="Y456" s="14">
        <f>IF(V456=0,"",ROW($A456))</f>
        <v/>
      </c>
    </row>
    <row r="457">
      <c r="A457" s="10" t="n"/>
      <c r="B457" s="10" t="n"/>
      <c r="C457" s="10" t="n"/>
      <c r="D457" s="12" t="n"/>
      <c r="E457" s="18" t="n"/>
      <c r="F457" s="12" t="n"/>
      <c r="G457" s="18" t="n"/>
      <c r="H457" s="10" t="n"/>
      <c r="I457" s="10" t="n"/>
      <c r="J457" s="10" t="n"/>
      <c r="K457" s="13" t="n"/>
      <c r="L457" s="13" t="n"/>
      <c r="M457" s="19">
        <f>IF(OR(K457="",L457=""),"",IF(AND(ISNUMBER(K457),ISNUMBER(L457)),L457-K457,"CHYBA"))</f>
        <v/>
      </c>
      <c r="N457" s="10" t="n"/>
      <c r="O457" s="10" t="n"/>
      <c r="P457" s="14">
        <f>IF(M457="","",IF(ISNUMBER(M457),IF(M457&lt;=0,"CHYBA",""),"CHYBA"))</f>
        <v/>
      </c>
      <c r="Q457" s="14">
        <f>IF(OR(V457=0,B457="",K457=""),"",IFERROR(IF(X457=0,IF(AND(COUNTIFS('Vozidlá'!$A$6:$A$6,B457&amp;"",'Vozidlá'!$L$6:$L$6,"&lt;&gt;")=1,ROUND(K457,1)=ROUND(INDEX('Vozidlá'!$L$6:$L$6,MATCH(B457,'Vozidlá'!$A$6:$A$6,0)),1)),"","CHYBA"),IF(AND(INDEX($L$1:$L$1505,X457)&lt;&gt;"",ROUND(K457,1)=ROUND(INDEX($L$1:$L$1505,X457),1)),"","CHYBA")),"CHYBA"))</f>
        <v/>
      </c>
      <c r="R457" s="14">
        <f>IF(V457=0,"",IF(OR(NOT(ISNUMBER(A457)),B457="",C457="",NOT(ISNUMBER(D457)),NOT(ISNUMBER(E457)),NOT(ISNUMBER(F457)),NOT(ISNUMBER(G457)),I457="",J457="",NOT(ISNUMBER(K457)),NOT(ISNUMBER(L457)),AND(N457&lt;&gt;"Podnikateľská",N457&lt;&gt;"Súkromná"),AND(N457="Podnikateľská",H457=""),COUNTIFS('Vodiči'!$C$6:$C$8,C457&amp;"")&lt;&gt;1,COUNTIFS('Vozidlá'!$A$6:$A$6,B457&amp;"",'Vozidlá'!$B$6:$B$6,"&lt;&gt;")&lt;&gt;1,COUNTIFS('Vozidlá'!$A$6:$A$6,B457&amp;"",'Vozidlá'!$C$6:$C$6,"&lt;&gt;")&lt;&gt;1,COUNTIFS('Vozidlá'!$A$6:$A$6,B457&amp;"",'Vozidlá'!$D$6:$D$6,"&lt;&gt;")&lt;&gt;1,COUNTIFS('Vozidlá'!$A$6:$A$6,B457&amp;"",'Vozidlá'!$E$6:$E$6,"&lt;&gt;")&lt;&gt;1,COUNTIFS('Vozidlá'!$A$6:$A$6,B457&amp;"",'Vozidlá'!$K$6:$K$6,"&lt;&gt;")&lt;&gt;1,COUNTIFS('Vozidlá'!$A$6:$A$6,B457&amp;"",'Vozidlá'!$L$6:$L$6,"&lt;&gt;")&lt;&gt;1),"CHYBA",""))</f>
        <v/>
      </c>
      <c r="S457" s="14">
        <f>IF(V457=0,"",IF(N457="Podnikateľská",IF(H457="","",IF(OR(LEN(TRIM(SUBSTITUTE(SUBSTITUTE(H457,".",""),",","")))&lt;12,ISNUMBER(MATCH(TRIM(SUBSTITUTE(SUBSTITUTE(H457,".",""),",","")),'Zoznamy'!$G$2:$G$41,0))),"PREVERIŤ","")),IF(AND(N457="Súkromná",IFERROR(INDEX('Vozidlá'!$O$6:$O$6,MATCH(B457,'Vozidlá'!$A$6:$A$6,0))="áno",FALSE)),"PREVERIŤ","")))</f>
        <v/>
      </c>
      <c r="T457" s="14">
        <f>IF(OR(D457="",E457="",F457="",G457=""),"",IFERROR(IF(OR(F457+G457&lt;D457+E457,D457&lt;DATE(2027,1,1),D457&gt;=DATE(2028,1,1)),"CHYBA",""),"CHYBA"))</f>
        <v/>
      </c>
      <c r="U457" s="14">
        <f>IF(OR(V457=0,A457=""),"",IF(COUNTIFS($A$6:$A$1505,A457&amp;"",$B$6:$B$1505,B457&amp;"")&gt;1,"CHYBA",IF(X457="","",IF(X457=0,"",IFERROR(IF(INDEX($A$1:$A$1505,X457)="","",IF(A457=INDEX($A$1:$A$1505,X457)+1,"","PREVERIŤ")),"PREVERIŤ")))))</f>
        <v/>
      </c>
      <c r="V457" s="14">
        <f>IF(OR(A457&lt;&gt;"",B457&lt;&gt;"",C457&lt;&gt;"",D457&lt;&gt;"",E457&lt;&gt;"",F457&lt;&gt;"",G457&lt;&gt;"",H457&lt;&gt;"",I457&lt;&gt;"",J457&lt;&gt;"",K457&lt;&gt;"",L457&lt;&gt;"",N457&lt;&gt;"",O457&lt;&gt;""),1,0)</f>
        <v/>
      </c>
      <c r="W457" s="14">
        <f>IF(OR(V457=0,B457=""),"",COUNTIFS($B$6:B457,B457&amp;""))</f>
        <v/>
      </c>
      <c r="X457" s="14">
        <f>IF(OR(V457=0,B457=""),"",IF(W457=1,0,SUMIFS($Y$5:Y456,$B$5:B456,B457&amp;"",$W$5:W456,W457-1)))</f>
        <v/>
      </c>
      <c r="Y457" s="14">
        <f>IF(V457=0,"",ROW($A457))</f>
        <v/>
      </c>
    </row>
    <row r="458">
      <c r="A458" s="10" t="n"/>
      <c r="B458" s="10" t="n"/>
      <c r="C458" s="10" t="n"/>
      <c r="D458" s="12" t="n"/>
      <c r="E458" s="18" t="n"/>
      <c r="F458" s="12" t="n"/>
      <c r="G458" s="18" t="n"/>
      <c r="H458" s="10" t="n"/>
      <c r="I458" s="10" t="n"/>
      <c r="J458" s="10" t="n"/>
      <c r="K458" s="13" t="n"/>
      <c r="L458" s="13" t="n"/>
      <c r="M458" s="19">
        <f>IF(OR(K458="",L458=""),"",IF(AND(ISNUMBER(K458),ISNUMBER(L458)),L458-K458,"CHYBA"))</f>
        <v/>
      </c>
      <c r="N458" s="10" t="n"/>
      <c r="O458" s="10" t="n"/>
      <c r="P458" s="14">
        <f>IF(M458="","",IF(ISNUMBER(M458),IF(M458&lt;=0,"CHYBA",""),"CHYBA"))</f>
        <v/>
      </c>
      <c r="Q458" s="14">
        <f>IF(OR(V458=0,B458="",K458=""),"",IFERROR(IF(X458=0,IF(AND(COUNTIFS('Vozidlá'!$A$6:$A$6,B458&amp;"",'Vozidlá'!$L$6:$L$6,"&lt;&gt;")=1,ROUND(K458,1)=ROUND(INDEX('Vozidlá'!$L$6:$L$6,MATCH(B458,'Vozidlá'!$A$6:$A$6,0)),1)),"","CHYBA"),IF(AND(INDEX($L$1:$L$1505,X458)&lt;&gt;"",ROUND(K458,1)=ROUND(INDEX($L$1:$L$1505,X458),1)),"","CHYBA")),"CHYBA"))</f>
        <v/>
      </c>
      <c r="R458" s="14">
        <f>IF(V458=0,"",IF(OR(NOT(ISNUMBER(A458)),B458="",C458="",NOT(ISNUMBER(D458)),NOT(ISNUMBER(E458)),NOT(ISNUMBER(F458)),NOT(ISNUMBER(G458)),I458="",J458="",NOT(ISNUMBER(K458)),NOT(ISNUMBER(L458)),AND(N458&lt;&gt;"Podnikateľská",N458&lt;&gt;"Súkromná"),AND(N458="Podnikateľská",H458=""),COUNTIFS('Vodiči'!$C$6:$C$8,C458&amp;"")&lt;&gt;1,COUNTIFS('Vozidlá'!$A$6:$A$6,B458&amp;"",'Vozidlá'!$B$6:$B$6,"&lt;&gt;")&lt;&gt;1,COUNTIFS('Vozidlá'!$A$6:$A$6,B458&amp;"",'Vozidlá'!$C$6:$C$6,"&lt;&gt;")&lt;&gt;1,COUNTIFS('Vozidlá'!$A$6:$A$6,B458&amp;"",'Vozidlá'!$D$6:$D$6,"&lt;&gt;")&lt;&gt;1,COUNTIFS('Vozidlá'!$A$6:$A$6,B458&amp;"",'Vozidlá'!$E$6:$E$6,"&lt;&gt;")&lt;&gt;1,COUNTIFS('Vozidlá'!$A$6:$A$6,B458&amp;"",'Vozidlá'!$K$6:$K$6,"&lt;&gt;")&lt;&gt;1,COUNTIFS('Vozidlá'!$A$6:$A$6,B458&amp;"",'Vozidlá'!$L$6:$L$6,"&lt;&gt;")&lt;&gt;1),"CHYBA",""))</f>
        <v/>
      </c>
      <c r="S458" s="14">
        <f>IF(V458=0,"",IF(N458="Podnikateľská",IF(H458="","",IF(OR(LEN(TRIM(SUBSTITUTE(SUBSTITUTE(H458,".",""),",","")))&lt;12,ISNUMBER(MATCH(TRIM(SUBSTITUTE(SUBSTITUTE(H458,".",""),",","")),'Zoznamy'!$G$2:$G$41,0))),"PREVERIŤ","")),IF(AND(N458="Súkromná",IFERROR(INDEX('Vozidlá'!$O$6:$O$6,MATCH(B458,'Vozidlá'!$A$6:$A$6,0))="áno",FALSE)),"PREVERIŤ","")))</f>
        <v/>
      </c>
      <c r="T458" s="14">
        <f>IF(OR(D458="",E458="",F458="",G458=""),"",IFERROR(IF(OR(F458+G458&lt;D458+E458,D458&lt;DATE(2027,1,1),D458&gt;=DATE(2028,1,1)),"CHYBA",""),"CHYBA"))</f>
        <v/>
      </c>
      <c r="U458" s="14">
        <f>IF(OR(V458=0,A458=""),"",IF(COUNTIFS($A$6:$A$1505,A458&amp;"",$B$6:$B$1505,B458&amp;"")&gt;1,"CHYBA",IF(X458="","",IF(X458=0,"",IFERROR(IF(INDEX($A$1:$A$1505,X458)="","",IF(A458=INDEX($A$1:$A$1505,X458)+1,"","PREVERIŤ")),"PREVERIŤ")))))</f>
        <v/>
      </c>
      <c r="V458" s="14">
        <f>IF(OR(A458&lt;&gt;"",B458&lt;&gt;"",C458&lt;&gt;"",D458&lt;&gt;"",E458&lt;&gt;"",F458&lt;&gt;"",G458&lt;&gt;"",H458&lt;&gt;"",I458&lt;&gt;"",J458&lt;&gt;"",K458&lt;&gt;"",L458&lt;&gt;"",N458&lt;&gt;"",O458&lt;&gt;""),1,0)</f>
        <v/>
      </c>
      <c r="W458" s="14">
        <f>IF(OR(V458=0,B458=""),"",COUNTIFS($B$6:B458,B458&amp;""))</f>
        <v/>
      </c>
      <c r="X458" s="14">
        <f>IF(OR(V458=0,B458=""),"",IF(W458=1,0,SUMIFS($Y$5:Y457,$B$5:B457,B458&amp;"",$W$5:W457,W458-1)))</f>
        <v/>
      </c>
      <c r="Y458" s="14">
        <f>IF(V458=0,"",ROW($A458))</f>
        <v/>
      </c>
    </row>
    <row r="459">
      <c r="A459" s="10" t="n"/>
      <c r="B459" s="10" t="n"/>
      <c r="C459" s="10" t="n"/>
      <c r="D459" s="12" t="n"/>
      <c r="E459" s="18" t="n"/>
      <c r="F459" s="12" t="n"/>
      <c r="G459" s="18" t="n"/>
      <c r="H459" s="10" t="n"/>
      <c r="I459" s="10" t="n"/>
      <c r="J459" s="10" t="n"/>
      <c r="K459" s="13" t="n"/>
      <c r="L459" s="13" t="n"/>
      <c r="M459" s="19">
        <f>IF(OR(K459="",L459=""),"",IF(AND(ISNUMBER(K459),ISNUMBER(L459)),L459-K459,"CHYBA"))</f>
        <v/>
      </c>
      <c r="N459" s="10" t="n"/>
      <c r="O459" s="10" t="n"/>
      <c r="P459" s="14">
        <f>IF(M459="","",IF(ISNUMBER(M459),IF(M459&lt;=0,"CHYBA",""),"CHYBA"))</f>
        <v/>
      </c>
      <c r="Q459" s="14">
        <f>IF(OR(V459=0,B459="",K459=""),"",IFERROR(IF(X459=0,IF(AND(COUNTIFS('Vozidlá'!$A$6:$A$6,B459&amp;"",'Vozidlá'!$L$6:$L$6,"&lt;&gt;")=1,ROUND(K459,1)=ROUND(INDEX('Vozidlá'!$L$6:$L$6,MATCH(B459,'Vozidlá'!$A$6:$A$6,0)),1)),"","CHYBA"),IF(AND(INDEX($L$1:$L$1505,X459)&lt;&gt;"",ROUND(K459,1)=ROUND(INDEX($L$1:$L$1505,X459),1)),"","CHYBA")),"CHYBA"))</f>
        <v/>
      </c>
      <c r="R459" s="14">
        <f>IF(V459=0,"",IF(OR(NOT(ISNUMBER(A459)),B459="",C459="",NOT(ISNUMBER(D459)),NOT(ISNUMBER(E459)),NOT(ISNUMBER(F459)),NOT(ISNUMBER(G459)),I459="",J459="",NOT(ISNUMBER(K459)),NOT(ISNUMBER(L459)),AND(N459&lt;&gt;"Podnikateľská",N459&lt;&gt;"Súkromná"),AND(N459="Podnikateľská",H459=""),COUNTIFS('Vodiči'!$C$6:$C$8,C459&amp;"")&lt;&gt;1,COUNTIFS('Vozidlá'!$A$6:$A$6,B459&amp;"",'Vozidlá'!$B$6:$B$6,"&lt;&gt;")&lt;&gt;1,COUNTIFS('Vozidlá'!$A$6:$A$6,B459&amp;"",'Vozidlá'!$C$6:$C$6,"&lt;&gt;")&lt;&gt;1,COUNTIFS('Vozidlá'!$A$6:$A$6,B459&amp;"",'Vozidlá'!$D$6:$D$6,"&lt;&gt;")&lt;&gt;1,COUNTIFS('Vozidlá'!$A$6:$A$6,B459&amp;"",'Vozidlá'!$E$6:$E$6,"&lt;&gt;")&lt;&gt;1,COUNTIFS('Vozidlá'!$A$6:$A$6,B459&amp;"",'Vozidlá'!$K$6:$K$6,"&lt;&gt;")&lt;&gt;1,COUNTIFS('Vozidlá'!$A$6:$A$6,B459&amp;"",'Vozidlá'!$L$6:$L$6,"&lt;&gt;")&lt;&gt;1),"CHYBA",""))</f>
        <v/>
      </c>
      <c r="S459" s="14">
        <f>IF(V459=0,"",IF(N459="Podnikateľská",IF(H459="","",IF(OR(LEN(TRIM(SUBSTITUTE(SUBSTITUTE(H459,".",""),",","")))&lt;12,ISNUMBER(MATCH(TRIM(SUBSTITUTE(SUBSTITUTE(H459,".",""),",","")),'Zoznamy'!$G$2:$G$41,0))),"PREVERIŤ","")),IF(AND(N459="Súkromná",IFERROR(INDEX('Vozidlá'!$O$6:$O$6,MATCH(B459,'Vozidlá'!$A$6:$A$6,0))="áno",FALSE)),"PREVERIŤ","")))</f>
        <v/>
      </c>
      <c r="T459" s="14">
        <f>IF(OR(D459="",E459="",F459="",G459=""),"",IFERROR(IF(OR(F459+G459&lt;D459+E459,D459&lt;DATE(2027,1,1),D459&gt;=DATE(2028,1,1)),"CHYBA",""),"CHYBA"))</f>
        <v/>
      </c>
      <c r="U459" s="14">
        <f>IF(OR(V459=0,A459=""),"",IF(COUNTIFS($A$6:$A$1505,A459&amp;"",$B$6:$B$1505,B459&amp;"")&gt;1,"CHYBA",IF(X459="","",IF(X459=0,"",IFERROR(IF(INDEX($A$1:$A$1505,X459)="","",IF(A459=INDEX($A$1:$A$1505,X459)+1,"","PREVERIŤ")),"PREVERIŤ")))))</f>
        <v/>
      </c>
      <c r="V459" s="14">
        <f>IF(OR(A459&lt;&gt;"",B459&lt;&gt;"",C459&lt;&gt;"",D459&lt;&gt;"",E459&lt;&gt;"",F459&lt;&gt;"",G459&lt;&gt;"",H459&lt;&gt;"",I459&lt;&gt;"",J459&lt;&gt;"",K459&lt;&gt;"",L459&lt;&gt;"",N459&lt;&gt;"",O459&lt;&gt;""),1,0)</f>
        <v/>
      </c>
      <c r="W459" s="14">
        <f>IF(OR(V459=0,B459=""),"",COUNTIFS($B$6:B459,B459&amp;""))</f>
        <v/>
      </c>
      <c r="X459" s="14">
        <f>IF(OR(V459=0,B459=""),"",IF(W459=1,0,SUMIFS($Y$5:Y458,$B$5:B458,B459&amp;"",$W$5:W458,W459-1)))</f>
        <v/>
      </c>
      <c r="Y459" s="14">
        <f>IF(V459=0,"",ROW($A459))</f>
        <v/>
      </c>
    </row>
    <row r="460">
      <c r="A460" s="10" t="n"/>
      <c r="B460" s="10" t="n"/>
      <c r="C460" s="10" t="n"/>
      <c r="D460" s="12" t="n"/>
      <c r="E460" s="18" t="n"/>
      <c r="F460" s="12" t="n"/>
      <c r="G460" s="18" t="n"/>
      <c r="H460" s="10" t="n"/>
      <c r="I460" s="10" t="n"/>
      <c r="J460" s="10" t="n"/>
      <c r="K460" s="13" t="n"/>
      <c r="L460" s="13" t="n"/>
      <c r="M460" s="19">
        <f>IF(OR(K460="",L460=""),"",IF(AND(ISNUMBER(K460),ISNUMBER(L460)),L460-K460,"CHYBA"))</f>
        <v/>
      </c>
      <c r="N460" s="10" t="n"/>
      <c r="O460" s="10" t="n"/>
      <c r="P460" s="14">
        <f>IF(M460="","",IF(ISNUMBER(M460),IF(M460&lt;=0,"CHYBA",""),"CHYBA"))</f>
        <v/>
      </c>
      <c r="Q460" s="14">
        <f>IF(OR(V460=0,B460="",K460=""),"",IFERROR(IF(X460=0,IF(AND(COUNTIFS('Vozidlá'!$A$6:$A$6,B460&amp;"",'Vozidlá'!$L$6:$L$6,"&lt;&gt;")=1,ROUND(K460,1)=ROUND(INDEX('Vozidlá'!$L$6:$L$6,MATCH(B460,'Vozidlá'!$A$6:$A$6,0)),1)),"","CHYBA"),IF(AND(INDEX($L$1:$L$1505,X460)&lt;&gt;"",ROUND(K460,1)=ROUND(INDEX($L$1:$L$1505,X460),1)),"","CHYBA")),"CHYBA"))</f>
        <v/>
      </c>
      <c r="R460" s="14">
        <f>IF(V460=0,"",IF(OR(NOT(ISNUMBER(A460)),B460="",C460="",NOT(ISNUMBER(D460)),NOT(ISNUMBER(E460)),NOT(ISNUMBER(F460)),NOT(ISNUMBER(G460)),I460="",J460="",NOT(ISNUMBER(K460)),NOT(ISNUMBER(L460)),AND(N460&lt;&gt;"Podnikateľská",N460&lt;&gt;"Súkromná"),AND(N460="Podnikateľská",H460=""),COUNTIFS('Vodiči'!$C$6:$C$8,C460&amp;"")&lt;&gt;1,COUNTIFS('Vozidlá'!$A$6:$A$6,B460&amp;"",'Vozidlá'!$B$6:$B$6,"&lt;&gt;")&lt;&gt;1,COUNTIFS('Vozidlá'!$A$6:$A$6,B460&amp;"",'Vozidlá'!$C$6:$C$6,"&lt;&gt;")&lt;&gt;1,COUNTIFS('Vozidlá'!$A$6:$A$6,B460&amp;"",'Vozidlá'!$D$6:$D$6,"&lt;&gt;")&lt;&gt;1,COUNTIFS('Vozidlá'!$A$6:$A$6,B460&amp;"",'Vozidlá'!$E$6:$E$6,"&lt;&gt;")&lt;&gt;1,COUNTIFS('Vozidlá'!$A$6:$A$6,B460&amp;"",'Vozidlá'!$K$6:$K$6,"&lt;&gt;")&lt;&gt;1,COUNTIFS('Vozidlá'!$A$6:$A$6,B460&amp;"",'Vozidlá'!$L$6:$L$6,"&lt;&gt;")&lt;&gt;1),"CHYBA",""))</f>
        <v/>
      </c>
      <c r="S460" s="14">
        <f>IF(V460=0,"",IF(N460="Podnikateľská",IF(H460="","",IF(OR(LEN(TRIM(SUBSTITUTE(SUBSTITUTE(H460,".",""),",","")))&lt;12,ISNUMBER(MATCH(TRIM(SUBSTITUTE(SUBSTITUTE(H460,".",""),",","")),'Zoznamy'!$G$2:$G$41,0))),"PREVERIŤ","")),IF(AND(N460="Súkromná",IFERROR(INDEX('Vozidlá'!$O$6:$O$6,MATCH(B460,'Vozidlá'!$A$6:$A$6,0))="áno",FALSE)),"PREVERIŤ","")))</f>
        <v/>
      </c>
      <c r="T460" s="14">
        <f>IF(OR(D460="",E460="",F460="",G460=""),"",IFERROR(IF(OR(F460+G460&lt;D460+E460,D460&lt;DATE(2027,1,1),D460&gt;=DATE(2028,1,1)),"CHYBA",""),"CHYBA"))</f>
        <v/>
      </c>
      <c r="U460" s="14">
        <f>IF(OR(V460=0,A460=""),"",IF(COUNTIFS($A$6:$A$1505,A460&amp;"",$B$6:$B$1505,B460&amp;"")&gt;1,"CHYBA",IF(X460="","",IF(X460=0,"",IFERROR(IF(INDEX($A$1:$A$1505,X460)="","",IF(A460=INDEX($A$1:$A$1505,X460)+1,"","PREVERIŤ")),"PREVERIŤ")))))</f>
        <v/>
      </c>
      <c r="V460" s="14">
        <f>IF(OR(A460&lt;&gt;"",B460&lt;&gt;"",C460&lt;&gt;"",D460&lt;&gt;"",E460&lt;&gt;"",F460&lt;&gt;"",G460&lt;&gt;"",H460&lt;&gt;"",I460&lt;&gt;"",J460&lt;&gt;"",K460&lt;&gt;"",L460&lt;&gt;"",N460&lt;&gt;"",O460&lt;&gt;""),1,0)</f>
        <v/>
      </c>
      <c r="W460" s="14">
        <f>IF(OR(V460=0,B460=""),"",COUNTIFS($B$6:B460,B460&amp;""))</f>
        <v/>
      </c>
      <c r="X460" s="14">
        <f>IF(OR(V460=0,B460=""),"",IF(W460=1,0,SUMIFS($Y$5:Y459,$B$5:B459,B460&amp;"",$W$5:W459,W460-1)))</f>
        <v/>
      </c>
      <c r="Y460" s="14">
        <f>IF(V460=0,"",ROW($A460))</f>
        <v/>
      </c>
    </row>
    <row r="461">
      <c r="A461" s="10" t="n"/>
      <c r="B461" s="10" t="n"/>
      <c r="C461" s="10" t="n"/>
      <c r="D461" s="12" t="n"/>
      <c r="E461" s="18" t="n"/>
      <c r="F461" s="12" t="n"/>
      <c r="G461" s="18" t="n"/>
      <c r="H461" s="10" t="n"/>
      <c r="I461" s="10" t="n"/>
      <c r="J461" s="10" t="n"/>
      <c r="K461" s="13" t="n"/>
      <c r="L461" s="13" t="n"/>
      <c r="M461" s="19">
        <f>IF(OR(K461="",L461=""),"",IF(AND(ISNUMBER(K461),ISNUMBER(L461)),L461-K461,"CHYBA"))</f>
        <v/>
      </c>
      <c r="N461" s="10" t="n"/>
      <c r="O461" s="10" t="n"/>
      <c r="P461" s="14">
        <f>IF(M461="","",IF(ISNUMBER(M461),IF(M461&lt;=0,"CHYBA",""),"CHYBA"))</f>
        <v/>
      </c>
      <c r="Q461" s="14">
        <f>IF(OR(V461=0,B461="",K461=""),"",IFERROR(IF(X461=0,IF(AND(COUNTIFS('Vozidlá'!$A$6:$A$6,B461&amp;"",'Vozidlá'!$L$6:$L$6,"&lt;&gt;")=1,ROUND(K461,1)=ROUND(INDEX('Vozidlá'!$L$6:$L$6,MATCH(B461,'Vozidlá'!$A$6:$A$6,0)),1)),"","CHYBA"),IF(AND(INDEX($L$1:$L$1505,X461)&lt;&gt;"",ROUND(K461,1)=ROUND(INDEX($L$1:$L$1505,X461),1)),"","CHYBA")),"CHYBA"))</f>
        <v/>
      </c>
      <c r="R461" s="14">
        <f>IF(V461=0,"",IF(OR(NOT(ISNUMBER(A461)),B461="",C461="",NOT(ISNUMBER(D461)),NOT(ISNUMBER(E461)),NOT(ISNUMBER(F461)),NOT(ISNUMBER(G461)),I461="",J461="",NOT(ISNUMBER(K461)),NOT(ISNUMBER(L461)),AND(N461&lt;&gt;"Podnikateľská",N461&lt;&gt;"Súkromná"),AND(N461="Podnikateľská",H461=""),COUNTIFS('Vodiči'!$C$6:$C$8,C461&amp;"")&lt;&gt;1,COUNTIFS('Vozidlá'!$A$6:$A$6,B461&amp;"",'Vozidlá'!$B$6:$B$6,"&lt;&gt;")&lt;&gt;1,COUNTIFS('Vozidlá'!$A$6:$A$6,B461&amp;"",'Vozidlá'!$C$6:$C$6,"&lt;&gt;")&lt;&gt;1,COUNTIFS('Vozidlá'!$A$6:$A$6,B461&amp;"",'Vozidlá'!$D$6:$D$6,"&lt;&gt;")&lt;&gt;1,COUNTIFS('Vozidlá'!$A$6:$A$6,B461&amp;"",'Vozidlá'!$E$6:$E$6,"&lt;&gt;")&lt;&gt;1,COUNTIFS('Vozidlá'!$A$6:$A$6,B461&amp;"",'Vozidlá'!$K$6:$K$6,"&lt;&gt;")&lt;&gt;1,COUNTIFS('Vozidlá'!$A$6:$A$6,B461&amp;"",'Vozidlá'!$L$6:$L$6,"&lt;&gt;")&lt;&gt;1),"CHYBA",""))</f>
        <v/>
      </c>
      <c r="S461" s="14">
        <f>IF(V461=0,"",IF(N461="Podnikateľská",IF(H461="","",IF(OR(LEN(TRIM(SUBSTITUTE(SUBSTITUTE(H461,".",""),",","")))&lt;12,ISNUMBER(MATCH(TRIM(SUBSTITUTE(SUBSTITUTE(H461,".",""),",","")),'Zoznamy'!$G$2:$G$41,0))),"PREVERIŤ","")),IF(AND(N461="Súkromná",IFERROR(INDEX('Vozidlá'!$O$6:$O$6,MATCH(B461,'Vozidlá'!$A$6:$A$6,0))="áno",FALSE)),"PREVERIŤ","")))</f>
        <v/>
      </c>
      <c r="T461" s="14">
        <f>IF(OR(D461="",E461="",F461="",G461=""),"",IFERROR(IF(OR(F461+G461&lt;D461+E461,D461&lt;DATE(2027,1,1),D461&gt;=DATE(2028,1,1)),"CHYBA",""),"CHYBA"))</f>
        <v/>
      </c>
      <c r="U461" s="14">
        <f>IF(OR(V461=0,A461=""),"",IF(COUNTIFS($A$6:$A$1505,A461&amp;"",$B$6:$B$1505,B461&amp;"")&gt;1,"CHYBA",IF(X461="","",IF(X461=0,"",IFERROR(IF(INDEX($A$1:$A$1505,X461)="","",IF(A461=INDEX($A$1:$A$1505,X461)+1,"","PREVERIŤ")),"PREVERIŤ")))))</f>
        <v/>
      </c>
      <c r="V461" s="14">
        <f>IF(OR(A461&lt;&gt;"",B461&lt;&gt;"",C461&lt;&gt;"",D461&lt;&gt;"",E461&lt;&gt;"",F461&lt;&gt;"",G461&lt;&gt;"",H461&lt;&gt;"",I461&lt;&gt;"",J461&lt;&gt;"",K461&lt;&gt;"",L461&lt;&gt;"",N461&lt;&gt;"",O461&lt;&gt;""),1,0)</f>
        <v/>
      </c>
      <c r="W461" s="14">
        <f>IF(OR(V461=0,B461=""),"",COUNTIFS($B$6:B461,B461&amp;""))</f>
        <v/>
      </c>
      <c r="X461" s="14">
        <f>IF(OR(V461=0,B461=""),"",IF(W461=1,0,SUMIFS($Y$5:Y460,$B$5:B460,B461&amp;"",$W$5:W460,W461-1)))</f>
        <v/>
      </c>
      <c r="Y461" s="14">
        <f>IF(V461=0,"",ROW($A461))</f>
        <v/>
      </c>
    </row>
    <row r="462">
      <c r="A462" s="10" t="n"/>
      <c r="B462" s="10" t="n"/>
      <c r="C462" s="10" t="n"/>
      <c r="D462" s="12" t="n"/>
      <c r="E462" s="18" t="n"/>
      <c r="F462" s="12" t="n"/>
      <c r="G462" s="18" t="n"/>
      <c r="H462" s="10" t="n"/>
      <c r="I462" s="10" t="n"/>
      <c r="J462" s="10" t="n"/>
      <c r="K462" s="13" t="n"/>
      <c r="L462" s="13" t="n"/>
      <c r="M462" s="19">
        <f>IF(OR(K462="",L462=""),"",IF(AND(ISNUMBER(K462),ISNUMBER(L462)),L462-K462,"CHYBA"))</f>
        <v/>
      </c>
      <c r="N462" s="10" t="n"/>
      <c r="O462" s="10" t="n"/>
      <c r="P462" s="14">
        <f>IF(M462="","",IF(ISNUMBER(M462),IF(M462&lt;=0,"CHYBA",""),"CHYBA"))</f>
        <v/>
      </c>
      <c r="Q462" s="14">
        <f>IF(OR(V462=0,B462="",K462=""),"",IFERROR(IF(X462=0,IF(AND(COUNTIFS('Vozidlá'!$A$6:$A$6,B462&amp;"",'Vozidlá'!$L$6:$L$6,"&lt;&gt;")=1,ROUND(K462,1)=ROUND(INDEX('Vozidlá'!$L$6:$L$6,MATCH(B462,'Vozidlá'!$A$6:$A$6,0)),1)),"","CHYBA"),IF(AND(INDEX($L$1:$L$1505,X462)&lt;&gt;"",ROUND(K462,1)=ROUND(INDEX($L$1:$L$1505,X462),1)),"","CHYBA")),"CHYBA"))</f>
        <v/>
      </c>
      <c r="R462" s="14">
        <f>IF(V462=0,"",IF(OR(NOT(ISNUMBER(A462)),B462="",C462="",NOT(ISNUMBER(D462)),NOT(ISNUMBER(E462)),NOT(ISNUMBER(F462)),NOT(ISNUMBER(G462)),I462="",J462="",NOT(ISNUMBER(K462)),NOT(ISNUMBER(L462)),AND(N462&lt;&gt;"Podnikateľská",N462&lt;&gt;"Súkromná"),AND(N462="Podnikateľská",H462=""),COUNTIFS('Vodiči'!$C$6:$C$8,C462&amp;"")&lt;&gt;1,COUNTIFS('Vozidlá'!$A$6:$A$6,B462&amp;"",'Vozidlá'!$B$6:$B$6,"&lt;&gt;")&lt;&gt;1,COUNTIFS('Vozidlá'!$A$6:$A$6,B462&amp;"",'Vozidlá'!$C$6:$C$6,"&lt;&gt;")&lt;&gt;1,COUNTIFS('Vozidlá'!$A$6:$A$6,B462&amp;"",'Vozidlá'!$D$6:$D$6,"&lt;&gt;")&lt;&gt;1,COUNTIFS('Vozidlá'!$A$6:$A$6,B462&amp;"",'Vozidlá'!$E$6:$E$6,"&lt;&gt;")&lt;&gt;1,COUNTIFS('Vozidlá'!$A$6:$A$6,B462&amp;"",'Vozidlá'!$K$6:$K$6,"&lt;&gt;")&lt;&gt;1,COUNTIFS('Vozidlá'!$A$6:$A$6,B462&amp;"",'Vozidlá'!$L$6:$L$6,"&lt;&gt;")&lt;&gt;1),"CHYBA",""))</f>
        <v/>
      </c>
      <c r="S462" s="14">
        <f>IF(V462=0,"",IF(N462="Podnikateľská",IF(H462="","",IF(OR(LEN(TRIM(SUBSTITUTE(SUBSTITUTE(H462,".",""),",","")))&lt;12,ISNUMBER(MATCH(TRIM(SUBSTITUTE(SUBSTITUTE(H462,".",""),",","")),'Zoznamy'!$G$2:$G$41,0))),"PREVERIŤ","")),IF(AND(N462="Súkromná",IFERROR(INDEX('Vozidlá'!$O$6:$O$6,MATCH(B462,'Vozidlá'!$A$6:$A$6,0))="áno",FALSE)),"PREVERIŤ","")))</f>
        <v/>
      </c>
      <c r="T462" s="14">
        <f>IF(OR(D462="",E462="",F462="",G462=""),"",IFERROR(IF(OR(F462+G462&lt;D462+E462,D462&lt;DATE(2027,1,1),D462&gt;=DATE(2028,1,1)),"CHYBA",""),"CHYBA"))</f>
        <v/>
      </c>
      <c r="U462" s="14">
        <f>IF(OR(V462=0,A462=""),"",IF(COUNTIFS($A$6:$A$1505,A462&amp;"",$B$6:$B$1505,B462&amp;"")&gt;1,"CHYBA",IF(X462="","",IF(X462=0,"",IFERROR(IF(INDEX($A$1:$A$1505,X462)="","",IF(A462=INDEX($A$1:$A$1505,X462)+1,"","PREVERIŤ")),"PREVERIŤ")))))</f>
        <v/>
      </c>
      <c r="V462" s="14">
        <f>IF(OR(A462&lt;&gt;"",B462&lt;&gt;"",C462&lt;&gt;"",D462&lt;&gt;"",E462&lt;&gt;"",F462&lt;&gt;"",G462&lt;&gt;"",H462&lt;&gt;"",I462&lt;&gt;"",J462&lt;&gt;"",K462&lt;&gt;"",L462&lt;&gt;"",N462&lt;&gt;"",O462&lt;&gt;""),1,0)</f>
        <v/>
      </c>
      <c r="W462" s="14">
        <f>IF(OR(V462=0,B462=""),"",COUNTIFS($B$6:B462,B462&amp;""))</f>
        <v/>
      </c>
      <c r="X462" s="14">
        <f>IF(OR(V462=0,B462=""),"",IF(W462=1,0,SUMIFS($Y$5:Y461,$B$5:B461,B462&amp;"",$W$5:W461,W462-1)))</f>
        <v/>
      </c>
      <c r="Y462" s="14">
        <f>IF(V462=0,"",ROW($A462))</f>
        <v/>
      </c>
    </row>
    <row r="463">
      <c r="A463" s="10" t="n"/>
      <c r="B463" s="10" t="n"/>
      <c r="C463" s="10" t="n"/>
      <c r="D463" s="12" t="n"/>
      <c r="E463" s="18" t="n"/>
      <c r="F463" s="12" t="n"/>
      <c r="G463" s="18" t="n"/>
      <c r="H463" s="10" t="n"/>
      <c r="I463" s="10" t="n"/>
      <c r="J463" s="10" t="n"/>
      <c r="K463" s="13" t="n"/>
      <c r="L463" s="13" t="n"/>
      <c r="M463" s="19">
        <f>IF(OR(K463="",L463=""),"",IF(AND(ISNUMBER(K463),ISNUMBER(L463)),L463-K463,"CHYBA"))</f>
        <v/>
      </c>
      <c r="N463" s="10" t="n"/>
      <c r="O463" s="10" t="n"/>
      <c r="P463" s="14">
        <f>IF(M463="","",IF(ISNUMBER(M463),IF(M463&lt;=0,"CHYBA",""),"CHYBA"))</f>
        <v/>
      </c>
      <c r="Q463" s="14">
        <f>IF(OR(V463=0,B463="",K463=""),"",IFERROR(IF(X463=0,IF(AND(COUNTIFS('Vozidlá'!$A$6:$A$6,B463&amp;"",'Vozidlá'!$L$6:$L$6,"&lt;&gt;")=1,ROUND(K463,1)=ROUND(INDEX('Vozidlá'!$L$6:$L$6,MATCH(B463,'Vozidlá'!$A$6:$A$6,0)),1)),"","CHYBA"),IF(AND(INDEX($L$1:$L$1505,X463)&lt;&gt;"",ROUND(K463,1)=ROUND(INDEX($L$1:$L$1505,X463),1)),"","CHYBA")),"CHYBA"))</f>
        <v/>
      </c>
      <c r="R463" s="14">
        <f>IF(V463=0,"",IF(OR(NOT(ISNUMBER(A463)),B463="",C463="",NOT(ISNUMBER(D463)),NOT(ISNUMBER(E463)),NOT(ISNUMBER(F463)),NOT(ISNUMBER(G463)),I463="",J463="",NOT(ISNUMBER(K463)),NOT(ISNUMBER(L463)),AND(N463&lt;&gt;"Podnikateľská",N463&lt;&gt;"Súkromná"),AND(N463="Podnikateľská",H463=""),COUNTIFS('Vodiči'!$C$6:$C$8,C463&amp;"")&lt;&gt;1,COUNTIFS('Vozidlá'!$A$6:$A$6,B463&amp;"",'Vozidlá'!$B$6:$B$6,"&lt;&gt;")&lt;&gt;1,COUNTIFS('Vozidlá'!$A$6:$A$6,B463&amp;"",'Vozidlá'!$C$6:$C$6,"&lt;&gt;")&lt;&gt;1,COUNTIFS('Vozidlá'!$A$6:$A$6,B463&amp;"",'Vozidlá'!$D$6:$D$6,"&lt;&gt;")&lt;&gt;1,COUNTIFS('Vozidlá'!$A$6:$A$6,B463&amp;"",'Vozidlá'!$E$6:$E$6,"&lt;&gt;")&lt;&gt;1,COUNTIFS('Vozidlá'!$A$6:$A$6,B463&amp;"",'Vozidlá'!$K$6:$K$6,"&lt;&gt;")&lt;&gt;1,COUNTIFS('Vozidlá'!$A$6:$A$6,B463&amp;"",'Vozidlá'!$L$6:$L$6,"&lt;&gt;")&lt;&gt;1),"CHYBA",""))</f>
        <v/>
      </c>
      <c r="S463" s="14">
        <f>IF(V463=0,"",IF(N463="Podnikateľská",IF(H463="","",IF(OR(LEN(TRIM(SUBSTITUTE(SUBSTITUTE(H463,".",""),",","")))&lt;12,ISNUMBER(MATCH(TRIM(SUBSTITUTE(SUBSTITUTE(H463,".",""),",","")),'Zoznamy'!$G$2:$G$41,0))),"PREVERIŤ","")),IF(AND(N463="Súkromná",IFERROR(INDEX('Vozidlá'!$O$6:$O$6,MATCH(B463,'Vozidlá'!$A$6:$A$6,0))="áno",FALSE)),"PREVERIŤ","")))</f>
        <v/>
      </c>
      <c r="T463" s="14">
        <f>IF(OR(D463="",E463="",F463="",G463=""),"",IFERROR(IF(OR(F463+G463&lt;D463+E463,D463&lt;DATE(2027,1,1),D463&gt;=DATE(2028,1,1)),"CHYBA",""),"CHYBA"))</f>
        <v/>
      </c>
      <c r="U463" s="14">
        <f>IF(OR(V463=0,A463=""),"",IF(COUNTIFS($A$6:$A$1505,A463&amp;"",$B$6:$B$1505,B463&amp;"")&gt;1,"CHYBA",IF(X463="","",IF(X463=0,"",IFERROR(IF(INDEX($A$1:$A$1505,X463)="","",IF(A463=INDEX($A$1:$A$1505,X463)+1,"","PREVERIŤ")),"PREVERIŤ")))))</f>
        <v/>
      </c>
      <c r="V463" s="14">
        <f>IF(OR(A463&lt;&gt;"",B463&lt;&gt;"",C463&lt;&gt;"",D463&lt;&gt;"",E463&lt;&gt;"",F463&lt;&gt;"",G463&lt;&gt;"",H463&lt;&gt;"",I463&lt;&gt;"",J463&lt;&gt;"",K463&lt;&gt;"",L463&lt;&gt;"",N463&lt;&gt;"",O463&lt;&gt;""),1,0)</f>
        <v/>
      </c>
      <c r="W463" s="14">
        <f>IF(OR(V463=0,B463=""),"",COUNTIFS($B$6:B463,B463&amp;""))</f>
        <v/>
      </c>
      <c r="X463" s="14">
        <f>IF(OR(V463=0,B463=""),"",IF(W463=1,0,SUMIFS($Y$5:Y462,$B$5:B462,B463&amp;"",$W$5:W462,W463-1)))</f>
        <v/>
      </c>
      <c r="Y463" s="14">
        <f>IF(V463=0,"",ROW($A463))</f>
        <v/>
      </c>
    </row>
    <row r="464">
      <c r="A464" s="10" t="n"/>
      <c r="B464" s="10" t="n"/>
      <c r="C464" s="10" t="n"/>
      <c r="D464" s="12" t="n"/>
      <c r="E464" s="18" t="n"/>
      <c r="F464" s="12" t="n"/>
      <c r="G464" s="18" t="n"/>
      <c r="H464" s="10" t="n"/>
      <c r="I464" s="10" t="n"/>
      <c r="J464" s="10" t="n"/>
      <c r="K464" s="13" t="n"/>
      <c r="L464" s="13" t="n"/>
      <c r="M464" s="19">
        <f>IF(OR(K464="",L464=""),"",IF(AND(ISNUMBER(K464),ISNUMBER(L464)),L464-K464,"CHYBA"))</f>
        <v/>
      </c>
      <c r="N464" s="10" t="n"/>
      <c r="O464" s="10" t="n"/>
      <c r="P464" s="14">
        <f>IF(M464="","",IF(ISNUMBER(M464),IF(M464&lt;=0,"CHYBA",""),"CHYBA"))</f>
        <v/>
      </c>
      <c r="Q464" s="14">
        <f>IF(OR(V464=0,B464="",K464=""),"",IFERROR(IF(X464=0,IF(AND(COUNTIFS('Vozidlá'!$A$6:$A$6,B464&amp;"",'Vozidlá'!$L$6:$L$6,"&lt;&gt;")=1,ROUND(K464,1)=ROUND(INDEX('Vozidlá'!$L$6:$L$6,MATCH(B464,'Vozidlá'!$A$6:$A$6,0)),1)),"","CHYBA"),IF(AND(INDEX($L$1:$L$1505,X464)&lt;&gt;"",ROUND(K464,1)=ROUND(INDEX($L$1:$L$1505,X464),1)),"","CHYBA")),"CHYBA"))</f>
        <v/>
      </c>
      <c r="R464" s="14">
        <f>IF(V464=0,"",IF(OR(NOT(ISNUMBER(A464)),B464="",C464="",NOT(ISNUMBER(D464)),NOT(ISNUMBER(E464)),NOT(ISNUMBER(F464)),NOT(ISNUMBER(G464)),I464="",J464="",NOT(ISNUMBER(K464)),NOT(ISNUMBER(L464)),AND(N464&lt;&gt;"Podnikateľská",N464&lt;&gt;"Súkromná"),AND(N464="Podnikateľská",H464=""),COUNTIFS('Vodiči'!$C$6:$C$8,C464&amp;"")&lt;&gt;1,COUNTIFS('Vozidlá'!$A$6:$A$6,B464&amp;"",'Vozidlá'!$B$6:$B$6,"&lt;&gt;")&lt;&gt;1,COUNTIFS('Vozidlá'!$A$6:$A$6,B464&amp;"",'Vozidlá'!$C$6:$C$6,"&lt;&gt;")&lt;&gt;1,COUNTIFS('Vozidlá'!$A$6:$A$6,B464&amp;"",'Vozidlá'!$D$6:$D$6,"&lt;&gt;")&lt;&gt;1,COUNTIFS('Vozidlá'!$A$6:$A$6,B464&amp;"",'Vozidlá'!$E$6:$E$6,"&lt;&gt;")&lt;&gt;1,COUNTIFS('Vozidlá'!$A$6:$A$6,B464&amp;"",'Vozidlá'!$K$6:$K$6,"&lt;&gt;")&lt;&gt;1,COUNTIFS('Vozidlá'!$A$6:$A$6,B464&amp;"",'Vozidlá'!$L$6:$L$6,"&lt;&gt;")&lt;&gt;1),"CHYBA",""))</f>
        <v/>
      </c>
      <c r="S464" s="14">
        <f>IF(V464=0,"",IF(N464="Podnikateľská",IF(H464="","",IF(OR(LEN(TRIM(SUBSTITUTE(SUBSTITUTE(H464,".",""),",","")))&lt;12,ISNUMBER(MATCH(TRIM(SUBSTITUTE(SUBSTITUTE(H464,".",""),",","")),'Zoznamy'!$G$2:$G$41,0))),"PREVERIŤ","")),IF(AND(N464="Súkromná",IFERROR(INDEX('Vozidlá'!$O$6:$O$6,MATCH(B464,'Vozidlá'!$A$6:$A$6,0))="áno",FALSE)),"PREVERIŤ","")))</f>
        <v/>
      </c>
      <c r="T464" s="14">
        <f>IF(OR(D464="",E464="",F464="",G464=""),"",IFERROR(IF(OR(F464+G464&lt;D464+E464,D464&lt;DATE(2027,1,1),D464&gt;=DATE(2028,1,1)),"CHYBA",""),"CHYBA"))</f>
        <v/>
      </c>
      <c r="U464" s="14">
        <f>IF(OR(V464=0,A464=""),"",IF(COUNTIFS($A$6:$A$1505,A464&amp;"",$B$6:$B$1505,B464&amp;"")&gt;1,"CHYBA",IF(X464="","",IF(X464=0,"",IFERROR(IF(INDEX($A$1:$A$1505,X464)="","",IF(A464=INDEX($A$1:$A$1505,X464)+1,"","PREVERIŤ")),"PREVERIŤ")))))</f>
        <v/>
      </c>
      <c r="V464" s="14">
        <f>IF(OR(A464&lt;&gt;"",B464&lt;&gt;"",C464&lt;&gt;"",D464&lt;&gt;"",E464&lt;&gt;"",F464&lt;&gt;"",G464&lt;&gt;"",H464&lt;&gt;"",I464&lt;&gt;"",J464&lt;&gt;"",K464&lt;&gt;"",L464&lt;&gt;"",N464&lt;&gt;"",O464&lt;&gt;""),1,0)</f>
        <v/>
      </c>
      <c r="W464" s="14">
        <f>IF(OR(V464=0,B464=""),"",COUNTIFS($B$6:B464,B464&amp;""))</f>
        <v/>
      </c>
      <c r="X464" s="14">
        <f>IF(OR(V464=0,B464=""),"",IF(W464=1,0,SUMIFS($Y$5:Y463,$B$5:B463,B464&amp;"",$W$5:W463,W464-1)))</f>
        <v/>
      </c>
      <c r="Y464" s="14">
        <f>IF(V464=0,"",ROW($A464))</f>
        <v/>
      </c>
    </row>
    <row r="465">
      <c r="A465" s="10" t="n"/>
      <c r="B465" s="10" t="n"/>
      <c r="C465" s="10" t="n"/>
      <c r="D465" s="12" t="n"/>
      <c r="E465" s="18" t="n"/>
      <c r="F465" s="12" t="n"/>
      <c r="G465" s="18" t="n"/>
      <c r="H465" s="10" t="n"/>
      <c r="I465" s="10" t="n"/>
      <c r="J465" s="10" t="n"/>
      <c r="K465" s="13" t="n"/>
      <c r="L465" s="13" t="n"/>
      <c r="M465" s="19">
        <f>IF(OR(K465="",L465=""),"",IF(AND(ISNUMBER(K465),ISNUMBER(L465)),L465-K465,"CHYBA"))</f>
        <v/>
      </c>
      <c r="N465" s="10" t="n"/>
      <c r="O465" s="10" t="n"/>
      <c r="P465" s="14">
        <f>IF(M465="","",IF(ISNUMBER(M465),IF(M465&lt;=0,"CHYBA",""),"CHYBA"))</f>
        <v/>
      </c>
      <c r="Q465" s="14">
        <f>IF(OR(V465=0,B465="",K465=""),"",IFERROR(IF(X465=0,IF(AND(COUNTIFS('Vozidlá'!$A$6:$A$6,B465&amp;"",'Vozidlá'!$L$6:$L$6,"&lt;&gt;")=1,ROUND(K465,1)=ROUND(INDEX('Vozidlá'!$L$6:$L$6,MATCH(B465,'Vozidlá'!$A$6:$A$6,0)),1)),"","CHYBA"),IF(AND(INDEX($L$1:$L$1505,X465)&lt;&gt;"",ROUND(K465,1)=ROUND(INDEX($L$1:$L$1505,X465),1)),"","CHYBA")),"CHYBA"))</f>
        <v/>
      </c>
      <c r="R465" s="14">
        <f>IF(V465=0,"",IF(OR(NOT(ISNUMBER(A465)),B465="",C465="",NOT(ISNUMBER(D465)),NOT(ISNUMBER(E465)),NOT(ISNUMBER(F465)),NOT(ISNUMBER(G465)),I465="",J465="",NOT(ISNUMBER(K465)),NOT(ISNUMBER(L465)),AND(N465&lt;&gt;"Podnikateľská",N465&lt;&gt;"Súkromná"),AND(N465="Podnikateľská",H465=""),COUNTIFS('Vodiči'!$C$6:$C$8,C465&amp;"")&lt;&gt;1,COUNTIFS('Vozidlá'!$A$6:$A$6,B465&amp;"",'Vozidlá'!$B$6:$B$6,"&lt;&gt;")&lt;&gt;1,COUNTIFS('Vozidlá'!$A$6:$A$6,B465&amp;"",'Vozidlá'!$C$6:$C$6,"&lt;&gt;")&lt;&gt;1,COUNTIFS('Vozidlá'!$A$6:$A$6,B465&amp;"",'Vozidlá'!$D$6:$D$6,"&lt;&gt;")&lt;&gt;1,COUNTIFS('Vozidlá'!$A$6:$A$6,B465&amp;"",'Vozidlá'!$E$6:$E$6,"&lt;&gt;")&lt;&gt;1,COUNTIFS('Vozidlá'!$A$6:$A$6,B465&amp;"",'Vozidlá'!$K$6:$K$6,"&lt;&gt;")&lt;&gt;1,COUNTIFS('Vozidlá'!$A$6:$A$6,B465&amp;"",'Vozidlá'!$L$6:$L$6,"&lt;&gt;")&lt;&gt;1),"CHYBA",""))</f>
        <v/>
      </c>
      <c r="S465" s="14">
        <f>IF(V465=0,"",IF(N465="Podnikateľská",IF(H465="","",IF(OR(LEN(TRIM(SUBSTITUTE(SUBSTITUTE(H465,".",""),",","")))&lt;12,ISNUMBER(MATCH(TRIM(SUBSTITUTE(SUBSTITUTE(H465,".",""),",","")),'Zoznamy'!$G$2:$G$41,0))),"PREVERIŤ","")),IF(AND(N465="Súkromná",IFERROR(INDEX('Vozidlá'!$O$6:$O$6,MATCH(B465,'Vozidlá'!$A$6:$A$6,0))="áno",FALSE)),"PREVERIŤ","")))</f>
        <v/>
      </c>
      <c r="T465" s="14">
        <f>IF(OR(D465="",E465="",F465="",G465=""),"",IFERROR(IF(OR(F465+G465&lt;D465+E465,D465&lt;DATE(2027,1,1),D465&gt;=DATE(2028,1,1)),"CHYBA",""),"CHYBA"))</f>
        <v/>
      </c>
      <c r="U465" s="14">
        <f>IF(OR(V465=0,A465=""),"",IF(COUNTIFS($A$6:$A$1505,A465&amp;"",$B$6:$B$1505,B465&amp;"")&gt;1,"CHYBA",IF(X465="","",IF(X465=0,"",IFERROR(IF(INDEX($A$1:$A$1505,X465)="","",IF(A465=INDEX($A$1:$A$1505,X465)+1,"","PREVERIŤ")),"PREVERIŤ")))))</f>
        <v/>
      </c>
      <c r="V465" s="14">
        <f>IF(OR(A465&lt;&gt;"",B465&lt;&gt;"",C465&lt;&gt;"",D465&lt;&gt;"",E465&lt;&gt;"",F465&lt;&gt;"",G465&lt;&gt;"",H465&lt;&gt;"",I465&lt;&gt;"",J465&lt;&gt;"",K465&lt;&gt;"",L465&lt;&gt;"",N465&lt;&gt;"",O465&lt;&gt;""),1,0)</f>
        <v/>
      </c>
      <c r="W465" s="14">
        <f>IF(OR(V465=0,B465=""),"",COUNTIFS($B$6:B465,B465&amp;""))</f>
        <v/>
      </c>
      <c r="X465" s="14">
        <f>IF(OR(V465=0,B465=""),"",IF(W465=1,0,SUMIFS($Y$5:Y464,$B$5:B464,B465&amp;"",$W$5:W464,W465-1)))</f>
        <v/>
      </c>
      <c r="Y465" s="14">
        <f>IF(V465=0,"",ROW($A465))</f>
        <v/>
      </c>
    </row>
    <row r="466">
      <c r="A466" s="10" t="n"/>
      <c r="B466" s="10" t="n"/>
      <c r="C466" s="10" t="n"/>
      <c r="D466" s="12" t="n"/>
      <c r="E466" s="18" t="n"/>
      <c r="F466" s="12" t="n"/>
      <c r="G466" s="18" t="n"/>
      <c r="H466" s="10" t="n"/>
      <c r="I466" s="10" t="n"/>
      <c r="J466" s="10" t="n"/>
      <c r="K466" s="13" t="n"/>
      <c r="L466" s="13" t="n"/>
      <c r="M466" s="19">
        <f>IF(OR(K466="",L466=""),"",IF(AND(ISNUMBER(K466),ISNUMBER(L466)),L466-K466,"CHYBA"))</f>
        <v/>
      </c>
      <c r="N466" s="10" t="n"/>
      <c r="O466" s="10" t="n"/>
      <c r="P466" s="14">
        <f>IF(M466="","",IF(ISNUMBER(M466),IF(M466&lt;=0,"CHYBA",""),"CHYBA"))</f>
        <v/>
      </c>
      <c r="Q466" s="14">
        <f>IF(OR(V466=0,B466="",K466=""),"",IFERROR(IF(X466=0,IF(AND(COUNTIFS('Vozidlá'!$A$6:$A$6,B466&amp;"",'Vozidlá'!$L$6:$L$6,"&lt;&gt;")=1,ROUND(K466,1)=ROUND(INDEX('Vozidlá'!$L$6:$L$6,MATCH(B466,'Vozidlá'!$A$6:$A$6,0)),1)),"","CHYBA"),IF(AND(INDEX($L$1:$L$1505,X466)&lt;&gt;"",ROUND(K466,1)=ROUND(INDEX($L$1:$L$1505,X466),1)),"","CHYBA")),"CHYBA"))</f>
        <v/>
      </c>
      <c r="R466" s="14">
        <f>IF(V466=0,"",IF(OR(NOT(ISNUMBER(A466)),B466="",C466="",NOT(ISNUMBER(D466)),NOT(ISNUMBER(E466)),NOT(ISNUMBER(F466)),NOT(ISNUMBER(G466)),I466="",J466="",NOT(ISNUMBER(K466)),NOT(ISNUMBER(L466)),AND(N466&lt;&gt;"Podnikateľská",N466&lt;&gt;"Súkromná"),AND(N466="Podnikateľská",H466=""),COUNTIFS('Vodiči'!$C$6:$C$8,C466&amp;"")&lt;&gt;1,COUNTIFS('Vozidlá'!$A$6:$A$6,B466&amp;"",'Vozidlá'!$B$6:$B$6,"&lt;&gt;")&lt;&gt;1,COUNTIFS('Vozidlá'!$A$6:$A$6,B466&amp;"",'Vozidlá'!$C$6:$C$6,"&lt;&gt;")&lt;&gt;1,COUNTIFS('Vozidlá'!$A$6:$A$6,B466&amp;"",'Vozidlá'!$D$6:$D$6,"&lt;&gt;")&lt;&gt;1,COUNTIFS('Vozidlá'!$A$6:$A$6,B466&amp;"",'Vozidlá'!$E$6:$E$6,"&lt;&gt;")&lt;&gt;1,COUNTIFS('Vozidlá'!$A$6:$A$6,B466&amp;"",'Vozidlá'!$K$6:$K$6,"&lt;&gt;")&lt;&gt;1,COUNTIFS('Vozidlá'!$A$6:$A$6,B466&amp;"",'Vozidlá'!$L$6:$L$6,"&lt;&gt;")&lt;&gt;1),"CHYBA",""))</f>
        <v/>
      </c>
      <c r="S466" s="14">
        <f>IF(V466=0,"",IF(N466="Podnikateľská",IF(H466="","",IF(OR(LEN(TRIM(SUBSTITUTE(SUBSTITUTE(H466,".",""),",","")))&lt;12,ISNUMBER(MATCH(TRIM(SUBSTITUTE(SUBSTITUTE(H466,".",""),",","")),'Zoznamy'!$G$2:$G$41,0))),"PREVERIŤ","")),IF(AND(N466="Súkromná",IFERROR(INDEX('Vozidlá'!$O$6:$O$6,MATCH(B466,'Vozidlá'!$A$6:$A$6,0))="áno",FALSE)),"PREVERIŤ","")))</f>
        <v/>
      </c>
      <c r="T466" s="14">
        <f>IF(OR(D466="",E466="",F466="",G466=""),"",IFERROR(IF(OR(F466+G466&lt;D466+E466,D466&lt;DATE(2027,1,1),D466&gt;=DATE(2028,1,1)),"CHYBA",""),"CHYBA"))</f>
        <v/>
      </c>
      <c r="U466" s="14">
        <f>IF(OR(V466=0,A466=""),"",IF(COUNTIFS($A$6:$A$1505,A466&amp;"",$B$6:$B$1505,B466&amp;"")&gt;1,"CHYBA",IF(X466="","",IF(X466=0,"",IFERROR(IF(INDEX($A$1:$A$1505,X466)="","",IF(A466=INDEX($A$1:$A$1505,X466)+1,"","PREVERIŤ")),"PREVERIŤ")))))</f>
        <v/>
      </c>
      <c r="V466" s="14">
        <f>IF(OR(A466&lt;&gt;"",B466&lt;&gt;"",C466&lt;&gt;"",D466&lt;&gt;"",E466&lt;&gt;"",F466&lt;&gt;"",G466&lt;&gt;"",H466&lt;&gt;"",I466&lt;&gt;"",J466&lt;&gt;"",K466&lt;&gt;"",L466&lt;&gt;"",N466&lt;&gt;"",O466&lt;&gt;""),1,0)</f>
        <v/>
      </c>
      <c r="W466" s="14">
        <f>IF(OR(V466=0,B466=""),"",COUNTIFS($B$6:B466,B466&amp;""))</f>
        <v/>
      </c>
      <c r="X466" s="14">
        <f>IF(OR(V466=0,B466=""),"",IF(W466=1,0,SUMIFS($Y$5:Y465,$B$5:B465,B466&amp;"",$W$5:W465,W466-1)))</f>
        <v/>
      </c>
      <c r="Y466" s="14">
        <f>IF(V466=0,"",ROW($A466))</f>
        <v/>
      </c>
    </row>
    <row r="467">
      <c r="A467" s="10" t="n"/>
      <c r="B467" s="10" t="n"/>
      <c r="C467" s="10" t="n"/>
      <c r="D467" s="12" t="n"/>
      <c r="E467" s="18" t="n"/>
      <c r="F467" s="12" t="n"/>
      <c r="G467" s="18" t="n"/>
      <c r="H467" s="10" t="n"/>
      <c r="I467" s="10" t="n"/>
      <c r="J467" s="10" t="n"/>
      <c r="K467" s="13" t="n"/>
      <c r="L467" s="13" t="n"/>
      <c r="M467" s="19">
        <f>IF(OR(K467="",L467=""),"",IF(AND(ISNUMBER(K467),ISNUMBER(L467)),L467-K467,"CHYBA"))</f>
        <v/>
      </c>
      <c r="N467" s="10" t="n"/>
      <c r="O467" s="10" t="n"/>
      <c r="P467" s="14">
        <f>IF(M467="","",IF(ISNUMBER(M467),IF(M467&lt;=0,"CHYBA",""),"CHYBA"))</f>
        <v/>
      </c>
      <c r="Q467" s="14">
        <f>IF(OR(V467=0,B467="",K467=""),"",IFERROR(IF(X467=0,IF(AND(COUNTIFS('Vozidlá'!$A$6:$A$6,B467&amp;"",'Vozidlá'!$L$6:$L$6,"&lt;&gt;")=1,ROUND(K467,1)=ROUND(INDEX('Vozidlá'!$L$6:$L$6,MATCH(B467,'Vozidlá'!$A$6:$A$6,0)),1)),"","CHYBA"),IF(AND(INDEX($L$1:$L$1505,X467)&lt;&gt;"",ROUND(K467,1)=ROUND(INDEX($L$1:$L$1505,X467),1)),"","CHYBA")),"CHYBA"))</f>
        <v/>
      </c>
      <c r="R467" s="14">
        <f>IF(V467=0,"",IF(OR(NOT(ISNUMBER(A467)),B467="",C467="",NOT(ISNUMBER(D467)),NOT(ISNUMBER(E467)),NOT(ISNUMBER(F467)),NOT(ISNUMBER(G467)),I467="",J467="",NOT(ISNUMBER(K467)),NOT(ISNUMBER(L467)),AND(N467&lt;&gt;"Podnikateľská",N467&lt;&gt;"Súkromná"),AND(N467="Podnikateľská",H467=""),COUNTIFS('Vodiči'!$C$6:$C$8,C467&amp;"")&lt;&gt;1,COUNTIFS('Vozidlá'!$A$6:$A$6,B467&amp;"",'Vozidlá'!$B$6:$B$6,"&lt;&gt;")&lt;&gt;1,COUNTIFS('Vozidlá'!$A$6:$A$6,B467&amp;"",'Vozidlá'!$C$6:$C$6,"&lt;&gt;")&lt;&gt;1,COUNTIFS('Vozidlá'!$A$6:$A$6,B467&amp;"",'Vozidlá'!$D$6:$D$6,"&lt;&gt;")&lt;&gt;1,COUNTIFS('Vozidlá'!$A$6:$A$6,B467&amp;"",'Vozidlá'!$E$6:$E$6,"&lt;&gt;")&lt;&gt;1,COUNTIFS('Vozidlá'!$A$6:$A$6,B467&amp;"",'Vozidlá'!$K$6:$K$6,"&lt;&gt;")&lt;&gt;1,COUNTIFS('Vozidlá'!$A$6:$A$6,B467&amp;"",'Vozidlá'!$L$6:$L$6,"&lt;&gt;")&lt;&gt;1),"CHYBA",""))</f>
        <v/>
      </c>
      <c r="S467" s="14">
        <f>IF(V467=0,"",IF(N467="Podnikateľská",IF(H467="","",IF(OR(LEN(TRIM(SUBSTITUTE(SUBSTITUTE(H467,".",""),",","")))&lt;12,ISNUMBER(MATCH(TRIM(SUBSTITUTE(SUBSTITUTE(H467,".",""),",","")),'Zoznamy'!$G$2:$G$41,0))),"PREVERIŤ","")),IF(AND(N467="Súkromná",IFERROR(INDEX('Vozidlá'!$O$6:$O$6,MATCH(B467,'Vozidlá'!$A$6:$A$6,0))="áno",FALSE)),"PREVERIŤ","")))</f>
        <v/>
      </c>
      <c r="T467" s="14">
        <f>IF(OR(D467="",E467="",F467="",G467=""),"",IFERROR(IF(OR(F467+G467&lt;D467+E467,D467&lt;DATE(2027,1,1),D467&gt;=DATE(2028,1,1)),"CHYBA",""),"CHYBA"))</f>
        <v/>
      </c>
      <c r="U467" s="14">
        <f>IF(OR(V467=0,A467=""),"",IF(COUNTIFS($A$6:$A$1505,A467&amp;"",$B$6:$B$1505,B467&amp;"")&gt;1,"CHYBA",IF(X467="","",IF(X467=0,"",IFERROR(IF(INDEX($A$1:$A$1505,X467)="","",IF(A467=INDEX($A$1:$A$1505,X467)+1,"","PREVERIŤ")),"PREVERIŤ")))))</f>
        <v/>
      </c>
      <c r="V467" s="14">
        <f>IF(OR(A467&lt;&gt;"",B467&lt;&gt;"",C467&lt;&gt;"",D467&lt;&gt;"",E467&lt;&gt;"",F467&lt;&gt;"",G467&lt;&gt;"",H467&lt;&gt;"",I467&lt;&gt;"",J467&lt;&gt;"",K467&lt;&gt;"",L467&lt;&gt;"",N467&lt;&gt;"",O467&lt;&gt;""),1,0)</f>
        <v/>
      </c>
      <c r="W467" s="14">
        <f>IF(OR(V467=0,B467=""),"",COUNTIFS($B$6:B467,B467&amp;""))</f>
        <v/>
      </c>
      <c r="X467" s="14">
        <f>IF(OR(V467=0,B467=""),"",IF(W467=1,0,SUMIFS($Y$5:Y466,$B$5:B466,B467&amp;"",$W$5:W466,W467-1)))</f>
        <v/>
      </c>
      <c r="Y467" s="14">
        <f>IF(V467=0,"",ROW($A467))</f>
        <v/>
      </c>
    </row>
    <row r="468">
      <c r="A468" s="10" t="n"/>
      <c r="B468" s="10" t="n"/>
      <c r="C468" s="10" t="n"/>
      <c r="D468" s="12" t="n"/>
      <c r="E468" s="18" t="n"/>
      <c r="F468" s="12" t="n"/>
      <c r="G468" s="18" t="n"/>
      <c r="H468" s="10" t="n"/>
      <c r="I468" s="10" t="n"/>
      <c r="J468" s="10" t="n"/>
      <c r="K468" s="13" t="n"/>
      <c r="L468" s="13" t="n"/>
      <c r="M468" s="19">
        <f>IF(OR(K468="",L468=""),"",IF(AND(ISNUMBER(K468),ISNUMBER(L468)),L468-K468,"CHYBA"))</f>
        <v/>
      </c>
      <c r="N468" s="10" t="n"/>
      <c r="O468" s="10" t="n"/>
      <c r="P468" s="14">
        <f>IF(M468="","",IF(ISNUMBER(M468),IF(M468&lt;=0,"CHYBA",""),"CHYBA"))</f>
        <v/>
      </c>
      <c r="Q468" s="14">
        <f>IF(OR(V468=0,B468="",K468=""),"",IFERROR(IF(X468=0,IF(AND(COUNTIFS('Vozidlá'!$A$6:$A$6,B468&amp;"",'Vozidlá'!$L$6:$L$6,"&lt;&gt;")=1,ROUND(K468,1)=ROUND(INDEX('Vozidlá'!$L$6:$L$6,MATCH(B468,'Vozidlá'!$A$6:$A$6,0)),1)),"","CHYBA"),IF(AND(INDEX($L$1:$L$1505,X468)&lt;&gt;"",ROUND(K468,1)=ROUND(INDEX($L$1:$L$1505,X468),1)),"","CHYBA")),"CHYBA"))</f>
        <v/>
      </c>
      <c r="R468" s="14">
        <f>IF(V468=0,"",IF(OR(NOT(ISNUMBER(A468)),B468="",C468="",NOT(ISNUMBER(D468)),NOT(ISNUMBER(E468)),NOT(ISNUMBER(F468)),NOT(ISNUMBER(G468)),I468="",J468="",NOT(ISNUMBER(K468)),NOT(ISNUMBER(L468)),AND(N468&lt;&gt;"Podnikateľská",N468&lt;&gt;"Súkromná"),AND(N468="Podnikateľská",H468=""),COUNTIFS('Vodiči'!$C$6:$C$8,C468&amp;"")&lt;&gt;1,COUNTIFS('Vozidlá'!$A$6:$A$6,B468&amp;"",'Vozidlá'!$B$6:$B$6,"&lt;&gt;")&lt;&gt;1,COUNTIFS('Vozidlá'!$A$6:$A$6,B468&amp;"",'Vozidlá'!$C$6:$C$6,"&lt;&gt;")&lt;&gt;1,COUNTIFS('Vozidlá'!$A$6:$A$6,B468&amp;"",'Vozidlá'!$D$6:$D$6,"&lt;&gt;")&lt;&gt;1,COUNTIFS('Vozidlá'!$A$6:$A$6,B468&amp;"",'Vozidlá'!$E$6:$E$6,"&lt;&gt;")&lt;&gt;1,COUNTIFS('Vozidlá'!$A$6:$A$6,B468&amp;"",'Vozidlá'!$K$6:$K$6,"&lt;&gt;")&lt;&gt;1,COUNTIFS('Vozidlá'!$A$6:$A$6,B468&amp;"",'Vozidlá'!$L$6:$L$6,"&lt;&gt;")&lt;&gt;1),"CHYBA",""))</f>
        <v/>
      </c>
      <c r="S468" s="14">
        <f>IF(V468=0,"",IF(N468="Podnikateľská",IF(H468="","",IF(OR(LEN(TRIM(SUBSTITUTE(SUBSTITUTE(H468,".",""),",","")))&lt;12,ISNUMBER(MATCH(TRIM(SUBSTITUTE(SUBSTITUTE(H468,".",""),",","")),'Zoznamy'!$G$2:$G$41,0))),"PREVERIŤ","")),IF(AND(N468="Súkromná",IFERROR(INDEX('Vozidlá'!$O$6:$O$6,MATCH(B468,'Vozidlá'!$A$6:$A$6,0))="áno",FALSE)),"PREVERIŤ","")))</f>
        <v/>
      </c>
      <c r="T468" s="14">
        <f>IF(OR(D468="",E468="",F468="",G468=""),"",IFERROR(IF(OR(F468+G468&lt;D468+E468,D468&lt;DATE(2027,1,1),D468&gt;=DATE(2028,1,1)),"CHYBA",""),"CHYBA"))</f>
        <v/>
      </c>
      <c r="U468" s="14">
        <f>IF(OR(V468=0,A468=""),"",IF(COUNTIFS($A$6:$A$1505,A468&amp;"",$B$6:$B$1505,B468&amp;"")&gt;1,"CHYBA",IF(X468="","",IF(X468=0,"",IFERROR(IF(INDEX($A$1:$A$1505,X468)="","",IF(A468=INDEX($A$1:$A$1505,X468)+1,"","PREVERIŤ")),"PREVERIŤ")))))</f>
        <v/>
      </c>
      <c r="V468" s="14">
        <f>IF(OR(A468&lt;&gt;"",B468&lt;&gt;"",C468&lt;&gt;"",D468&lt;&gt;"",E468&lt;&gt;"",F468&lt;&gt;"",G468&lt;&gt;"",H468&lt;&gt;"",I468&lt;&gt;"",J468&lt;&gt;"",K468&lt;&gt;"",L468&lt;&gt;"",N468&lt;&gt;"",O468&lt;&gt;""),1,0)</f>
        <v/>
      </c>
      <c r="W468" s="14">
        <f>IF(OR(V468=0,B468=""),"",COUNTIFS($B$6:B468,B468&amp;""))</f>
        <v/>
      </c>
      <c r="X468" s="14">
        <f>IF(OR(V468=0,B468=""),"",IF(W468=1,0,SUMIFS($Y$5:Y467,$B$5:B467,B468&amp;"",$W$5:W467,W468-1)))</f>
        <v/>
      </c>
      <c r="Y468" s="14">
        <f>IF(V468=0,"",ROW($A468))</f>
        <v/>
      </c>
    </row>
    <row r="469">
      <c r="A469" s="10" t="n"/>
      <c r="B469" s="10" t="n"/>
      <c r="C469" s="10" t="n"/>
      <c r="D469" s="12" t="n"/>
      <c r="E469" s="18" t="n"/>
      <c r="F469" s="12" t="n"/>
      <c r="G469" s="18" t="n"/>
      <c r="H469" s="10" t="n"/>
      <c r="I469" s="10" t="n"/>
      <c r="J469" s="10" t="n"/>
      <c r="K469" s="13" t="n"/>
      <c r="L469" s="13" t="n"/>
      <c r="M469" s="19">
        <f>IF(OR(K469="",L469=""),"",IF(AND(ISNUMBER(K469),ISNUMBER(L469)),L469-K469,"CHYBA"))</f>
        <v/>
      </c>
      <c r="N469" s="10" t="n"/>
      <c r="O469" s="10" t="n"/>
      <c r="P469" s="14">
        <f>IF(M469="","",IF(ISNUMBER(M469),IF(M469&lt;=0,"CHYBA",""),"CHYBA"))</f>
        <v/>
      </c>
      <c r="Q469" s="14">
        <f>IF(OR(V469=0,B469="",K469=""),"",IFERROR(IF(X469=0,IF(AND(COUNTIFS('Vozidlá'!$A$6:$A$6,B469&amp;"",'Vozidlá'!$L$6:$L$6,"&lt;&gt;")=1,ROUND(K469,1)=ROUND(INDEX('Vozidlá'!$L$6:$L$6,MATCH(B469,'Vozidlá'!$A$6:$A$6,0)),1)),"","CHYBA"),IF(AND(INDEX($L$1:$L$1505,X469)&lt;&gt;"",ROUND(K469,1)=ROUND(INDEX($L$1:$L$1505,X469),1)),"","CHYBA")),"CHYBA"))</f>
        <v/>
      </c>
      <c r="R469" s="14">
        <f>IF(V469=0,"",IF(OR(NOT(ISNUMBER(A469)),B469="",C469="",NOT(ISNUMBER(D469)),NOT(ISNUMBER(E469)),NOT(ISNUMBER(F469)),NOT(ISNUMBER(G469)),I469="",J469="",NOT(ISNUMBER(K469)),NOT(ISNUMBER(L469)),AND(N469&lt;&gt;"Podnikateľská",N469&lt;&gt;"Súkromná"),AND(N469="Podnikateľská",H469=""),COUNTIFS('Vodiči'!$C$6:$C$8,C469&amp;"")&lt;&gt;1,COUNTIFS('Vozidlá'!$A$6:$A$6,B469&amp;"",'Vozidlá'!$B$6:$B$6,"&lt;&gt;")&lt;&gt;1,COUNTIFS('Vozidlá'!$A$6:$A$6,B469&amp;"",'Vozidlá'!$C$6:$C$6,"&lt;&gt;")&lt;&gt;1,COUNTIFS('Vozidlá'!$A$6:$A$6,B469&amp;"",'Vozidlá'!$D$6:$D$6,"&lt;&gt;")&lt;&gt;1,COUNTIFS('Vozidlá'!$A$6:$A$6,B469&amp;"",'Vozidlá'!$E$6:$E$6,"&lt;&gt;")&lt;&gt;1,COUNTIFS('Vozidlá'!$A$6:$A$6,B469&amp;"",'Vozidlá'!$K$6:$K$6,"&lt;&gt;")&lt;&gt;1,COUNTIFS('Vozidlá'!$A$6:$A$6,B469&amp;"",'Vozidlá'!$L$6:$L$6,"&lt;&gt;")&lt;&gt;1),"CHYBA",""))</f>
        <v/>
      </c>
      <c r="S469" s="14">
        <f>IF(V469=0,"",IF(N469="Podnikateľská",IF(H469="","",IF(OR(LEN(TRIM(SUBSTITUTE(SUBSTITUTE(H469,".",""),",","")))&lt;12,ISNUMBER(MATCH(TRIM(SUBSTITUTE(SUBSTITUTE(H469,".",""),",","")),'Zoznamy'!$G$2:$G$41,0))),"PREVERIŤ","")),IF(AND(N469="Súkromná",IFERROR(INDEX('Vozidlá'!$O$6:$O$6,MATCH(B469,'Vozidlá'!$A$6:$A$6,0))="áno",FALSE)),"PREVERIŤ","")))</f>
        <v/>
      </c>
      <c r="T469" s="14">
        <f>IF(OR(D469="",E469="",F469="",G469=""),"",IFERROR(IF(OR(F469+G469&lt;D469+E469,D469&lt;DATE(2027,1,1),D469&gt;=DATE(2028,1,1)),"CHYBA",""),"CHYBA"))</f>
        <v/>
      </c>
      <c r="U469" s="14">
        <f>IF(OR(V469=0,A469=""),"",IF(COUNTIFS($A$6:$A$1505,A469&amp;"",$B$6:$B$1505,B469&amp;"")&gt;1,"CHYBA",IF(X469="","",IF(X469=0,"",IFERROR(IF(INDEX($A$1:$A$1505,X469)="","",IF(A469=INDEX($A$1:$A$1505,X469)+1,"","PREVERIŤ")),"PREVERIŤ")))))</f>
        <v/>
      </c>
      <c r="V469" s="14">
        <f>IF(OR(A469&lt;&gt;"",B469&lt;&gt;"",C469&lt;&gt;"",D469&lt;&gt;"",E469&lt;&gt;"",F469&lt;&gt;"",G469&lt;&gt;"",H469&lt;&gt;"",I469&lt;&gt;"",J469&lt;&gt;"",K469&lt;&gt;"",L469&lt;&gt;"",N469&lt;&gt;"",O469&lt;&gt;""),1,0)</f>
        <v/>
      </c>
      <c r="W469" s="14">
        <f>IF(OR(V469=0,B469=""),"",COUNTIFS($B$6:B469,B469&amp;""))</f>
        <v/>
      </c>
      <c r="X469" s="14">
        <f>IF(OR(V469=0,B469=""),"",IF(W469=1,0,SUMIFS($Y$5:Y468,$B$5:B468,B469&amp;"",$W$5:W468,W469-1)))</f>
        <v/>
      </c>
      <c r="Y469" s="14">
        <f>IF(V469=0,"",ROW($A469))</f>
        <v/>
      </c>
    </row>
    <row r="470">
      <c r="A470" s="10" t="n"/>
      <c r="B470" s="10" t="n"/>
      <c r="C470" s="10" t="n"/>
      <c r="D470" s="12" t="n"/>
      <c r="E470" s="18" t="n"/>
      <c r="F470" s="12" t="n"/>
      <c r="G470" s="18" t="n"/>
      <c r="H470" s="10" t="n"/>
      <c r="I470" s="10" t="n"/>
      <c r="J470" s="10" t="n"/>
      <c r="K470" s="13" t="n"/>
      <c r="L470" s="13" t="n"/>
      <c r="M470" s="19">
        <f>IF(OR(K470="",L470=""),"",IF(AND(ISNUMBER(K470),ISNUMBER(L470)),L470-K470,"CHYBA"))</f>
        <v/>
      </c>
      <c r="N470" s="10" t="n"/>
      <c r="O470" s="10" t="n"/>
      <c r="P470" s="14">
        <f>IF(M470="","",IF(ISNUMBER(M470),IF(M470&lt;=0,"CHYBA",""),"CHYBA"))</f>
        <v/>
      </c>
      <c r="Q470" s="14">
        <f>IF(OR(V470=0,B470="",K470=""),"",IFERROR(IF(X470=0,IF(AND(COUNTIFS('Vozidlá'!$A$6:$A$6,B470&amp;"",'Vozidlá'!$L$6:$L$6,"&lt;&gt;")=1,ROUND(K470,1)=ROUND(INDEX('Vozidlá'!$L$6:$L$6,MATCH(B470,'Vozidlá'!$A$6:$A$6,0)),1)),"","CHYBA"),IF(AND(INDEX($L$1:$L$1505,X470)&lt;&gt;"",ROUND(K470,1)=ROUND(INDEX($L$1:$L$1505,X470),1)),"","CHYBA")),"CHYBA"))</f>
        <v/>
      </c>
      <c r="R470" s="14">
        <f>IF(V470=0,"",IF(OR(NOT(ISNUMBER(A470)),B470="",C470="",NOT(ISNUMBER(D470)),NOT(ISNUMBER(E470)),NOT(ISNUMBER(F470)),NOT(ISNUMBER(G470)),I470="",J470="",NOT(ISNUMBER(K470)),NOT(ISNUMBER(L470)),AND(N470&lt;&gt;"Podnikateľská",N470&lt;&gt;"Súkromná"),AND(N470="Podnikateľská",H470=""),COUNTIFS('Vodiči'!$C$6:$C$8,C470&amp;"")&lt;&gt;1,COUNTIFS('Vozidlá'!$A$6:$A$6,B470&amp;"",'Vozidlá'!$B$6:$B$6,"&lt;&gt;")&lt;&gt;1,COUNTIFS('Vozidlá'!$A$6:$A$6,B470&amp;"",'Vozidlá'!$C$6:$C$6,"&lt;&gt;")&lt;&gt;1,COUNTIFS('Vozidlá'!$A$6:$A$6,B470&amp;"",'Vozidlá'!$D$6:$D$6,"&lt;&gt;")&lt;&gt;1,COUNTIFS('Vozidlá'!$A$6:$A$6,B470&amp;"",'Vozidlá'!$E$6:$E$6,"&lt;&gt;")&lt;&gt;1,COUNTIFS('Vozidlá'!$A$6:$A$6,B470&amp;"",'Vozidlá'!$K$6:$K$6,"&lt;&gt;")&lt;&gt;1,COUNTIFS('Vozidlá'!$A$6:$A$6,B470&amp;"",'Vozidlá'!$L$6:$L$6,"&lt;&gt;")&lt;&gt;1),"CHYBA",""))</f>
        <v/>
      </c>
      <c r="S470" s="14">
        <f>IF(V470=0,"",IF(N470="Podnikateľská",IF(H470="","",IF(OR(LEN(TRIM(SUBSTITUTE(SUBSTITUTE(H470,".",""),",","")))&lt;12,ISNUMBER(MATCH(TRIM(SUBSTITUTE(SUBSTITUTE(H470,".",""),",","")),'Zoznamy'!$G$2:$G$41,0))),"PREVERIŤ","")),IF(AND(N470="Súkromná",IFERROR(INDEX('Vozidlá'!$O$6:$O$6,MATCH(B470,'Vozidlá'!$A$6:$A$6,0))="áno",FALSE)),"PREVERIŤ","")))</f>
        <v/>
      </c>
      <c r="T470" s="14">
        <f>IF(OR(D470="",E470="",F470="",G470=""),"",IFERROR(IF(OR(F470+G470&lt;D470+E470,D470&lt;DATE(2027,1,1),D470&gt;=DATE(2028,1,1)),"CHYBA",""),"CHYBA"))</f>
        <v/>
      </c>
      <c r="U470" s="14">
        <f>IF(OR(V470=0,A470=""),"",IF(COUNTIFS($A$6:$A$1505,A470&amp;"",$B$6:$B$1505,B470&amp;"")&gt;1,"CHYBA",IF(X470="","",IF(X470=0,"",IFERROR(IF(INDEX($A$1:$A$1505,X470)="","",IF(A470=INDEX($A$1:$A$1505,X470)+1,"","PREVERIŤ")),"PREVERIŤ")))))</f>
        <v/>
      </c>
      <c r="V470" s="14">
        <f>IF(OR(A470&lt;&gt;"",B470&lt;&gt;"",C470&lt;&gt;"",D470&lt;&gt;"",E470&lt;&gt;"",F470&lt;&gt;"",G470&lt;&gt;"",H470&lt;&gt;"",I470&lt;&gt;"",J470&lt;&gt;"",K470&lt;&gt;"",L470&lt;&gt;"",N470&lt;&gt;"",O470&lt;&gt;""),1,0)</f>
        <v/>
      </c>
      <c r="W470" s="14">
        <f>IF(OR(V470=0,B470=""),"",COUNTIFS($B$6:B470,B470&amp;""))</f>
        <v/>
      </c>
      <c r="X470" s="14">
        <f>IF(OR(V470=0,B470=""),"",IF(W470=1,0,SUMIFS($Y$5:Y469,$B$5:B469,B470&amp;"",$W$5:W469,W470-1)))</f>
        <v/>
      </c>
      <c r="Y470" s="14">
        <f>IF(V470=0,"",ROW($A470))</f>
        <v/>
      </c>
    </row>
    <row r="471">
      <c r="A471" s="10" t="n"/>
      <c r="B471" s="10" t="n"/>
      <c r="C471" s="10" t="n"/>
      <c r="D471" s="12" t="n"/>
      <c r="E471" s="18" t="n"/>
      <c r="F471" s="12" t="n"/>
      <c r="G471" s="18" t="n"/>
      <c r="H471" s="10" t="n"/>
      <c r="I471" s="10" t="n"/>
      <c r="J471" s="10" t="n"/>
      <c r="K471" s="13" t="n"/>
      <c r="L471" s="13" t="n"/>
      <c r="M471" s="19">
        <f>IF(OR(K471="",L471=""),"",IF(AND(ISNUMBER(K471),ISNUMBER(L471)),L471-K471,"CHYBA"))</f>
        <v/>
      </c>
      <c r="N471" s="10" t="n"/>
      <c r="O471" s="10" t="n"/>
      <c r="P471" s="14">
        <f>IF(M471="","",IF(ISNUMBER(M471),IF(M471&lt;=0,"CHYBA",""),"CHYBA"))</f>
        <v/>
      </c>
      <c r="Q471" s="14">
        <f>IF(OR(V471=0,B471="",K471=""),"",IFERROR(IF(X471=0,IF(AND(COUNTIFS('Vozidlá'!$A$6:$A$6,B471&amp;"",'Vozidlá'!$L$6:$L$6,"&lt;&gt;")=1,ROUND(K471,1)=ROUND(INDEX('Vozidlá'!$L$6:$L$6,MATCH(B471,'Vozidlá'!$A$6:$A$6,0)),1)),"","CHYBA"),IF(AND(INDEX($L$1:$L$1505,X471)&lt;&gt;"",ROUND(K471,1)=ROUND(INDEX($L$1:$L$1505,X471),1)),"","CHYBA")),"CHYBA"))</f>
        <v/>
      </c>
      <c r="R471" s="14">
        <f>IF(V471=0,"",IF(OR(NOT(ISNUMBER(A471)),B471="",C471="",NOT(ISNUMBER(D471)),NOT(ISNUMBER(E471)),NOT(ISNUMBER(F471)),NOT(ISNUMBER(G471)),I471="",J471="",NOT(ISNUMBER(K471)),NOT(ISNUMBER(L471)),AND(N471&lt;&gt;"Podnikateľská",N471&lt;&gt;"Súkromná"),AND(N471="Podnikateľská",H471=""),COUNTIFS('Vodiči'!$C$6:$C$8,C471&amp;"")&lt;&gt;1,COUNTIFS('Vozidlá'!$A$6:$A$6,B471&amp;"",'Vozidlá'!$B$6:$B$6,"&lt;&gt;")&lt;&gt;1,COUNTIFS('Vozidlá'!$A$6:$A$6,B471&amp;"",'Vozidlá'!$C$6:$C$6,"&lt;&gt;")&lt;&gt;1,COUNTIFS('Vozidlá'!$A$6:$A$6,B471&amp;"",'Vozidlá'!$D$6:$D$6,"&lt;&gt;")&lt;&gt;1,COUNTIFS('Vozidlá'!$A$6:$A$6,B471&amp;"",'Vozidlá'!$E$6:$E$6,"&lt;&gt;")&lt;&gt;1,COUNTIFS('Vozidlá'!$A$6:$A$6,B471&amp;"",'Vozidlá'!$K$6:$K$6,"&lt;&gt;")&lt;&gt;1,COUNTIFS('Vozidlá'!$A$6:$A$6,B471&amp;"",'Vozidlá'!$L$6:$L$6,"&lt;&gt;")&lt;&gt;1),"CHYBA",""))</f>
        <v/>
      </c>
      <c r="S471" s="14">
        <f>IF(V471=0,"",IF(N471="Podnikateľská",IF(H471="","",IF(OR(LEN(TRIM(SUBSTITUTE(SUBSTITUTE(H471,".",""),",","")))&lt;12,ISNUMBER(MATCH(TRIM(SUBSTITUTE(SUBSTITUTE(H471,".",""),",","")),'Zoznamy'!$G$2:$G$41,0))),"PREVERIŤ","")),IF(AND(N471="Súkromná",IFERROR(INDEX('Vozidlá'!$O$6:$O$6,MATCH(B471,'Vozidlá'!$A$6:$A$6,0))="áno",FALSE)),"PREVERIŤ","")))</f>
        <v/>
      </c>
      <c r="T471" s="14">
        <f>IF(OR(D471="",E471="",F471="",G471=""),"",IFERROR(IF(OR(F471+G471&lt;D471+E471,D471&lt;DATE(2027,1,1),D471&gt;=DATE(2028,1,1)),"CHYBA",""),"CHYBA"))</f>
        <v/>
      </c>
      <c r="U471" s="14">
        <f>IF(OR(V471=0,A471=""),"",IF(COUNTIFS($A$6:$A$1505,A471&amp;"",$B$6:$B$1505,B471&amp;"")&gt;1,"CHYBA",IF(X471="","",IF(X471=0,"",IFERROR(IF(INDEX($A$1:$A$1505,X471)="","",IF(A471=INDEX($A$1:$A$1505,X471)+1,"","PREVERIŤ")),"PREVERIŤ")))))</f>
        <v/>
      </c>
      <c r="V471" s="14">
        <f>IF(OR(A471&lt;&gt;"",B471&lt;&gt;"",C471&lt;&gt;"",D471&lt;&gt;"",E471&lt;&gt;"",F471&lt;&gt;"",G471&lt;&gt;"",H471&lt;&gt;"",I471&lt;&gt;"",J471&lt;&gt;"",K471&lt;&gt;"",L471&lt;&gt;"",N471&lt;&gt;"",O471&lt;&gt;""),1,0)</f>
        <v/>
      </c>
      <c r="W471" s="14">
        <f>IF(OR(V471=0,B471=""),"",COUNTIFS($B$6:B471,B471&amp;""))</f>
        <v/>
      </c>
      <c r="X471" s="14">
        <f>IF(OR(V471=0,B471=""),"",IF(W471=1,0,SUMIFS($Y$5:Y470,$B$5:B470,B471&amp;"",$W$5:W470,W471-1)))</f>
        <v/>
      </c>
      <c r="Y471" s="14">
        <f>IF(V471=0,"",ROW($A471))</f>
        <v/>
      </c>
    </row>
    <row r="472">
      <c r="A472" s="10" t="n"/>
      <c r="B472" s="10" t="n"/>
      <c r="C472" s="10" t="n"/>
      <c r="D472" s="12" t="n"/>
      <c r="E472" s="18" t="n"/>
      <c r="F472" s="12" t="n"/>
      <c r="G472" s="18" t="n"/>
      <c r="H472" s="10" t="n"/>
      <c r="I472" s="10" t="n"/>
      <c r="J472" s="10" t="n"/>
      <c r="K472" s="13" t="n"/>
      <c r="L472" s="13" t="n"/>
      <c r="M472" s="19">
        <f>IF(OR(K472="",L472=""),"",IF(AND(ISNUMBER(K472),ISNUMBER(L472)),L472-K472,"CHYBA"))</f>
        <v/>
      </c>
      <c r="N472" s="10" t="n"/>
      <c r="O472" s="10" t="n"/>
      <c r="P472" s="14">
        <f>IF(M472="","",IF(ISNUMBER(M472),IF(M472&lt;=0,"CHYBA",""),"CHYBA"))</f>
        <v/>
      </c>
      <c r="Q472" s="14">
        <f>IF(OR(V472=0,B472="",K472=""),"",IFERROR(IF(X472=0,IF(AND(COUNTIFS('Vozidlá'!$A$6:$A$6,B472&amp;"",'Vozidlá'!$L$6:$L$6,"&lt;&gt;")=1,ROUND(K472,1)=ROUND(INDEX('Vozidlá'!$L$6:$L$6,MATCH(B472,'Vozidlá'!$A$6:$A$6,0)),1)),"","CHYBA"),IF(AND(INDEX($L$1:$L$1505,X472)&lt;&gt;"",ROUND(K472,1)=ROUND(INDEX($L$1:$L$1505,X472),1)),"","CHYBA")),"CHYBA"))</f>
        <v/>
      </c>
      <c r="R472" s="14">
        <f>IF(V472=0,"",IF(OR(NOT(ISNUMBER(A472)),B472="",C472="",NOT(ISNUMBER(D472)),NOT(ISNUMBER(E472)),NOT(ISNUMBER(F472)),NOT(ISNUMBER(G472)),I472="",J472="",NOT(ISNUMBER(K472)),NOT(ISNUMBER(L472)),AND(N472&lt;&gt;"Podnikateľská",N472&lt;&gt;"Súkromná"),AND(N472="Podnikateľská",H472=""),COUNTIFS('Vodiči'!$C$6:$C$8,C472&amp;"")&lt;&gt;1,COUNTIFS('Vozidlá'!$A$6:$A$6,B472&amp;"",'Vozidlá'!$B$6:$B$6,"&lt;&gt;")&lt;&gt;1,COUNTIFS('Vozidlá'!$A$6:$A$6,B472&amp;"",'Vozidlá'!$C$6:$C$6,"&lt;&gt;")&lt;&gt;1,COUNTIFS('Vozidlá'!$A$6:$A$6,B472&amp;"",'Vozidlá'!$D$6:$D$6,"&lt;&gt;")&lt;&gt;1,COUNTIFS('Vozidlá'!$A$6:$A$6,B472&amp;"",'Vozidlá'!$E$6:$E$6,"&lt;&gt;")&lt;&gt;1,COUNTIFS('Vozidlá'!$A$6:$A$6,B472&amp;"",'Vozidlá'!$K$6:$K$6,"&lt;&gt;")&lt;&gt;1,COUNTIFS('Vozidlá'!$A$6:$A$6,B472&amp;"",'Vozidlá'!$L$6:$L$6,"&lt;&gt;")&lt;&gt;1),"CHYBA",""))</f>
        <v/>
      </c>
      <c r="S472" s="14">
        <f>IF(V472=0,"",IF(N472="Podnikateľská",IF(H472="","",IF(OR(LEN(TRIM(SUBSTITUTE(SUBSTITUTE(H472,".",""),",","")))&lt;12,ISNUMBER(MATCH(TRIM(SUBSTITUTE(SUBSTITUTE(H472,".",""),",","")),'Zoznamy'!$G$2:$G$41,0))),"PREVERIŤ","")),IF(AND(N472="Súkromná",IFERROR(INDEX('Vozidlá'!$O$6:$O$6,MATCH(B472,'Vozidlá'!$A$6:$A$6,0))="áno",FALSE)),"PREVERIŤ","")))</f>
        <v/>
      </c>
      <c r="T472" s="14">
        <f>IF(OR(D472="",E472="",F472="",G472=""),"",IFERROR(IF(OR(F472+G472&lt;D472+E472,D472&lt;DATE(2027,1,1),D472&gt;=DATE(2028,1,1)),"CHYBA",""),"CHYBA"))</f>
        <v/>
      </c>
      <c r="U472" s="14">
        <f>IF(OR(V472=0,A472=""),"",IF(COUNTIFS($A$6:$A$1505,A472&amp;"",$B$6:$B$1505,B472&amp;"")&gt;1,"CHYBA",IF(X472="","",IF(X472=0,"",IFERROR(IF(INDEX($A$1:$A$1505,X472)="","",IF(A472=INDEX($A$1:$A$1505,X472)+1,"","PREVERIŤ")),"PREVERIŤ")))))</f>
        <v/>
      </c>
      <c r="V472" s="14">
        <f>IF(OR(A472&lt;&gt;"",B472&lt;&gt;"",C472&lt;&gt;"",D472&lt;&gt;"",E472&lt;&gt;"",F472&lt;&gt;"",G472&lt;&gt;"",H472&lt;&gt;"",I472&lt;&gt;"",J472&lt;&gt;"",K472&lt;&gt;"",L472&lt;&gt;"",N472&lt;&gt;"",O472&lt;&gt;""),1,0)</f>
        <v/>
      </c>
      <c r="W472" s="14">
        <f>IF(OR(V472=0,B472=""),"",COUNTIFS($B$6:B472,B472&amp;""))</f>
        <v/>
      </c>
      <c r="X472" s="14">
        <f>IF(OR(V472=0,B472=""),"",IF(W472=1,0,SUMIFS($Y$5:Y471,$B$5:B471,B472&amp;"",$W$5:W471,W472-1)))</f>
        <v/>
      </c>
      <c r="Y472" s="14">
        <f>IF(V472=0,"",ROW($A472))</f>
        <v/>
      </c>
    </row>
    <row r="473">
      <c r="A473" s="10" t="n"/>
      <c r="B473" s="10" t="n"/>
      <c r="C473" s="10" t="n"/>
      <c r="D473" s="12" t="n"/>
      <c r="E473" s="18" t="n"/>
      <c r="F473" s="12" t="n"/>
      <c r="G473" s="18" t="n"/>
      <c r="H473" s="10" t="n"/>
      <c r="I473" s="10" t="n"/>
      <c r="J473" s="10" t="n"/>
      <c r="K473" s="13" t="n"/>
      <c r="L473" s="13" t="n"/>
      <c r="M473" s="19">
        <f>IF(OR(K473="",L473=""),"",IF(AND(ISNUMBER(K473),ISNUMBER(L473)),L473-K473,"CHYBA"))</f>
        <v/>
      </c>
      <c r="N473" s="10" t="n"/>
      <c r="O473" s="10" t="n"/>
      <c r="P473" s="14">
        <f>IF(M473="","",IF(ISNUMBER(M473),IF(M473&lt;=0,"CHYBA",""),"CHYBA"))</f>
        <v/>
      </c>
      <c r="Q473" s="14">
        <f>IF(OR(V473=0,B473="",K473=""),"",IFERROR(IF(X473=0,IF(AND(COUNTIFS('Vozidlá'!$A$6:$A$6,B473&amp;"",'Vozidlá'!$L$6:$L$6,"&lt;&gt;")=1,ROUND(K473,1)=ROUND(INDEX('Vozidlá'!$L$6:$L$6,MATCH(B473,'Vozidlá'!$A$6:$A$6,0)),1)),"","CHYBA"),IF(AND(INDEX($L$1:$L$1505,X473)&lt;&gt;"",ROUND(K473,1)=ROUND(INDEX($L$1:$L$1505,X473),1)),"","CHYBA")),"CHYBA"))</f>
        <v/>
      </c>
      <c r="R473" s="14">
        <f>IF(V473=0,"",IF(OR(NOT(ISNUMBER(A473)),B473="",C473="",NOT(ISNUMBER(D473)),NOT(ISNUMBER(E473)),NOT(ISNUMBER(F473)),NOT(ISNUMBER(G473)),I473="",J473="",NOT(ISNUMBER(K473)),NOT(ISNUMBER(L473)),AND(N473&lt;&gt;"Podnikateľská",N473&lt;&gt;"Súkromná"),AND(N473="Podnikateľská",H473=""),COUNTIFS('Vodiči'!$C$6:$C$8,C473&amp;"")&lt;&gt;1,COUNTIFS('Vozidlá'!$A$6:$A$6,B473&amp;"",'Vozidlá'!$B$6:$B$6,"&lt;&gt;")&lt;&gt;1,COUNTIFS('Vozidlá'!$A$6:$A$6,B473&amp;"",'Vozidlá'!$C$6:$C$6,"&lt;&gt;")&lt;&gt;1,COUNTIFS('Vozidlá'!$A$6:$A$6,B473&amp;"",'Vozidlá'!$D$6:$D$6,"&lt;&gt;")&lt;&gt;1,COUNTIFS('Vozidlá'!$A$6:$A$6,B473&amp;"",'Vozidlá'!$E$6:$E$6,"&lt;&gt;")&lt;&gt;1,COUNTIFS('Vozidlá'!$A$6:$A$6,B473&amp;"",'Vozidlá'!$K$6:$K$6,"&lt;&gt;")&lt;&gt;1,COUNTIFS('Vozidlá'!$A$6:$A$6,B473&amp;"",'Vozidlá'!$L$6:$L$6,"&lt;&gt;")&lt;&gt;1),"CHYBA",""))</f>
        <v/>
      </c>
      <c r="S473" s="14">
        <f>IF(V473=0,"",IF(N473="Podnikateľská",IF(H473="","",IF(OR(LEN(TRIM(SUBSTITUTE(SUBSTITUTE(H473,".",""),",","")))&lt;12,ISNUMBER(MATCH(TRIM(SUBSTITUTE(SUBSTITUTE(H473,".",""),",","")),'Zoznamy'!$G$2:$G$41,0))),"PREVERIŤ","")),IF(AND(N473="Súkromná",IFERROR(INDEX('Vozidlá'!$O$6:$O$6,MATCH(B473,'Vozidlá'!$A$6:$A$6,0))="áno",FALSE)),"PREVERIŤ","")))</f>
        <v/>
      </c>
      <c r="T473" s="14">
        <f>IF(OR(D473="",E473="",F473="",G473=""),"",IFERROR(IF(OR(F473+G473&lt;D473+E473,D473&lt;DATE(2027,1,1),D473&gt;=DATE(2028,1,1)),"CHYBA",""),"CHYBA"))</f>
        <v/>
      </c>
      <c r="U473" s="14">
        <f>IF(OR(V473=0,A473=""),"",IF(COUNTIFS($A$6:$A$1505,A473&amp;"",$B$6:$B$1505,B473&amp;"")&gt;1,"CHYBA",IF(X473="","",IF(X473=0,"",IFERROR(IF(INDEX($A$1:$A$1505,X473)="","",IF(A473=INDEX($A$1:$A$1505,X473)+1,"","PREVERIŤ")),"PREVERIŤ")))))</f>
        <v/>
      </c>
      <c r="V473" s="14">
        <f>IF(OR(A473&lt;&gt;"",B473&lt;&gt;"",C473&lt;&gt;"",D473&lt;&gt;"",E473&lt;&gt;"",F473&lt;&gt;"",G473&lt;&gt;"",H473&lt;&gt;"",I473&lt;&gt;"",J473&lt;&gt;"",K473&lt;&gt;"",L473&lt;&gt;"",N473&lt;&gt;"",O473&lt;&gt;""),1,0)</f>
        <v/>
      </c>
      <c r="W473" s="14">
        <f>IF(OR(V473=0,B473=""),"",COUNTIFS($B$6:B473,B473&amp;""))</f>
        <v/>
      </c>
      <c r="X473" s="14">
        <f>IF(OR(V473=0,B473=""),"",IF(W473=1,0,SUMIFS($Y$5:Y472,$B$5:B472,B473&amp;"",$W$5:W472,W473-1)))</f>
        <v/>
      </c>
      <c r="Y473" s="14">
        <f>IF(V473=0,"",ROW($A473))</f>
        <v/>
      </c>
    </row>
    <row r="474">
      <c r="A474" s="10" t="n"/>
      <c r="B474" s="10" t="n"/>
      <c r="C474" s="10" t="n"/>
      <c r="D474" s="12" t="n"/>
      <c r="E474" s="18" t="n"/>
      <c r="F474" s="12" t="n"/>
      <c r="G474" s="18" t="n"/>
      <c r="H474" s="10" t="n"/>
      <c r="I474" s="10" t="n"/>
      <c r="J474" s="10" t="n"/>
      <c r="K474" s="13" t="n"/>
      <c r="L474" s="13" t="n"/>
      <c r="M474" s="19">
        <f>IF(OR(K474="",L474=""),"",IF(AND(ISNUMBER(K474),ISNUMBER(L474)),L474-K474,"CHYBA"))</f>
        <v/>
      </c>
      <c r="N474" s="10" t="n"/>
      <c r="O474" s="10" t="n"/>
      <c r="P474" s="14">
        <f>IF(M474="","",IF(ISNUMBER(M474),IF(M474&lt;=0,"CHYBA",""),"CHYBA"))</f>
        <v/>
      </c>
      <c r="Q474" s="14">
        <f>IF(OR(V474=0,B474="",K474=""),"",IFERROR(IF(X474=0,IF(AND(COUNTIFS('Vozidlá'!$A$6:$A$6,B474&amp;"",'Vozidlá'!$L$6:$L$6,"&lt;&gt;")=1,ROUND(K474,1)=ROUND(INDEX('Vozidlá'!$L$6:$L$6,MATCH(B474,'Vozidlá'!$A$6:$A$6,0)),1)),"","CHYBA"),IF(AND(INDEX($L$1:$L$1505,X474)&lt;&gt;"",ROUND(K474,1)=ROUND(INDEX($L$1:$L$1505,X474),1)),"","CHYBA")),"CHYBA"))</f>
        <v/>
      </c>
      <c r="R474" s="14">
        <f>IF(V474=0,"",IF(OR(NOT(ISNUMBER(A474)),B474="",C474="",NOT(ISNUMBER(D474)),NOT(ISNUMBER(E474)),NOT(ISNUMBER(F474)),NOT(ISNUMBER(G474)),I474="",J474="",NOT(ISNUMBER(K474)),NOT(ISNUMBER(L474)),AND(N474&lt;&gt;"Podnikateľská",N474&lt;&gt;"Súkromná"),AND(N474="Podnikateľská",H474=""),COUNTIFS('Vodiči'!$C$6:$C$8,C474&amp;"")&lt;&gt;1,COUNTIFS('Vozidlá'!$A$6:$A$6,B474&amp;"",'Vozidlá'!$B$6:$B$6,"&lt;&gt;")&lt;&gt;1,COUNTIFS('Vozidlá'!$A$6:$A$6,B474&amp;"",'Vozidlá'!$C$6:$C$6,"&lt;&gt;")&lt;&gt;1,COUNTIFS('Vozidlá'!$A$6:$A$6,B474&amp;"",'Vozidlá'!$D$6:$D$6,"&lt;&gt;")&lt;&gt;1,COUNTIFS('Vozidlá'!$A$6:$A$6,B474&amp;"",'Vozidlá'!$E$6:$E$6,"&lt;&gt;")&lt;&gt;1,COUNTIFS('Vozidlá'!$A$6:$A$6,B474&amp;"",'Vozidlá'!$K$6:$K$6,"&lt;&gt;")&lt;&gt;1,COUNTIFS('Vozidlá'!$A$6:$A$6,B474&amp;"",'Vozidlá'!$L$6:$L$6,"&lt;&gt;")&lt;&gt;1),"CHYBA",""))</f>
        <v/>
      </c>
      <c r="S474" s="14">
        <f>IF(V474=0,"",IF(N474="Podnikateľská",IF(H474="","",IF(OR(LEN(TRIM(SUBSTITUTE(SUBSTITUTE(H474,".",""),",","")))&lt;12,ISNUMBER(MATCH(TRIM(SUBSTITUTE(SUBSTITUTE(H474,".",""),",","")),'Zoznamy'!$G$2:$G$41,0))),"PREVERIŤ","")),IF(AND(N474="Súkromná",IFERROR(INDEX('Vozidlá'!$O$6:$O$6,MATCH(B474,'Vozidlá'!$A$6:$A$6,0))="áno",FALSE)),"PREVERIŤ","")))</f>
        <v/>
      </c>
      <c r="T474" s="14">
        <f>IF(OR(D474="",E474="",F474="",G474=""),"",IFERROR(IF(OR(F474+G474&lt;D474+E474,D474&lt;DATE(2027,1,1),D474&gt;=DATE(2028,1,1)),"CHYBA",""),"CHYBA"))</f>
        <v/>
      </c>
      <c r="U474" s="14">
        <f>IF(OR(V474=0,A474=""),"",IF(COUNTIFS($A$6:$A$1505,A474&amp;"",$B$6:$B$1505,B474&amp;"")&gt;1,"CHYBA",IF(X474="","",IF(X474=0,"",IFERROR(IF(INDEX($A$1:$A$1505,X474)="","",IF(A474=INDEX($A$1:$A$1505,X474)+1,"","PREVERIŤ")),"PREVERIŤ")))))</f>
        <v/>
      </c>
      <c r="V474" s="14">
        <f>IF(OR(A474&lt;&gt;"",B474&lt;&gt;"",C474&lt;&gt;"",D474&lt;&gt;"",E474&lt;&gt;"",F474&lt;&gt;"",G474&lt;&gt;"",H474&lt;&gt;"",I474&lt;&gt;"",J474&lt;&gt;"",K474&lt;&gt;"",L474&lt;&gt;"",N474&lt;&gt;"",O474&lt;&gt;""),1,0)</f>
        <v/>
      </c>
      <c r="W474" s="14">
        <f>IF(OR(V474=0,B474=""),"",COUNTIFS($B$6:B474,B474&amp;""))</f>
        <v/>
      </c>
      <c r="X474" s="14">
        <f>IF(OR(V474=0,B474=""),"",IF(W474=1,0,SUMIFS($Y$5:Y473,$B$5:B473,B474&amp;"",$W$5:W473,W474-1)))</f>
        <v/>
      </c>
      <c r="Y474" s="14">
        <f>IF(V474=0,"",ROW($A474))</f>
        <v/>
      </c>
    </row>
    <row r="475">
      <c r="A475" s="10" t="n"/>
      <c r="B475" s="10" t="n"/>
      <c r="C475" s="10" t="n"/>
      <c r="D475" s="12" t="n"/>
      <c r="E475" s="18" t="n"/>
      <c r="F475" s="12" t="n"/>
      <c r="G475" s="18" t="n"/>
      <c r="H475" s="10" t="n"/>
      <c r="I475" s="10" t="n"/>
      <c r="J475" s="10" t="n"/>
      <c r="K475" s="13" t="n"/>
      <c r="L475" s="13" t="n"/>
      <c r="M475" s="19">
        <f>IF(OR(K475="",L475=""),"",IF(AND(ISNUMBER(K475),ISNUMBER(L475)),L475-K475,"CHYBA"))</f>
        <v/>
      </c>
      <c r="N475" s="10" t="n"/>
      <c r="O475" s="10" t="n"/>
      <c r="P475" s="14">
        <f>IF(M475="","",IF(ISNUMBER(M475),IF(M475&lt;=0,"CHYBA",""),"CHYBA"))</f>
        <v/>
      </c>
      <c r="Q475" s="14">
        <f>IF(OR(V475=0,B475="",K475=""),"",IFERROR(IF(X475=0,IF(AND(COUNTIFS('Vozidlá'!$A$6:$A$6,B475&amp;"",'Vozidlá'!$L$6:$L$6,"&lt;&gt;")=1,ROUND(K475,1)=ROUND(INDEX('Vozidlá'!$L$6:$L$6,MATCH(B475,'Vozidlá'!$A$6:$A$6,0)),1)),"","CHYBA"),IF(AND(INDEX($L$1:$L$1505,X475)&lt;&gt;"",ROUND(K475,1)=ROUND(INDEX($L$1:$L$1505,X475),1)),"","CHYBA")),"CHYBA"))</f>
        <v/>
      </c>
      <c r="R475" s="14">
        <f>IF(V475=0,"",IF(OR(NOT(ISNUMBER(A475)),B475="",C475="",NOT(ISNUMBER(D475)),NOT(ISNUMBER(E475)),NOT(ISNUMBER(F475)),NOT(ISNUMBER(G475)),I475="",J475="",NOT(ISNUMBER(K475)),NOT(ISNUMBER(L475)),AND(N475&lt;&gt;"Podnikateľská",N475&lt;&gt;"Súkromná"),AND(N475="Podnikateľská",H475=""),COUNTIFS('Vodiči'!$C$6:$C$8,C475&amp;"")&lt;&gt;1,COUNTIFS('Vozidlá'!$A$6:$A$6,B475&amp;"",'Vozidlá'!$B$6:$B$6,"&lt;&gt;")&lt;&gt;1,COUNTIFS('Vozidlá'!$A$6:$A$6,B475&amp;"",'Vozidlá'!$C$6:$C$6,"&lt;&gt;")&lt;&gt;1,COUNTIFS('Vozidlá'!$A$6:$A$6,B475&amp;"",'Vozidlá'!$D$6:$D$6,"&lt;&gt;")&lt;&gt;1,COUNTIFS('Vozidlá'!$A$6:$A$6,B475&amp;"",'Vozidlá'!$E$6:$E$6,"&lt;&gt;")&lt;&gt;1,COUNTIFS('Vozidlá'!$A$6:$A$6,B475&amp;"",'Vozidlá'!$K$6:$K$6,"&lt;&gt;")&lt;&gt;1,COUNTIFS('Vozidlá'!$A$6:$A$6,B475&amp;"",'Vozidlá'!$L$6:$L$6,"&lt;&gt;")&lt;&gt;1),"CHYBA",""))</f>
        <v/>
      </c>
      <c r="S475" s="14">
        <f>IF(V475=0,"",IF(N475="Podnikateľská",IF(H475="","",IF(OR(LEN(TRIM(SUBSTITUTE(SUBSTITUTE(H475,".",""),",","")))&lt;12,ISNUMBER(MATCH(TRIM(SUBSTITUTE(SUBSTITUTE(H475,".",""),",","")),'Zoznamy'!$G$2:$G$41,0))),"PREVERIŤ","")),IF(AND(N475="Súkromná",IFERROR(INDEX('Vozidlá'!$O$6:$O$6,MATCH(B475,'Vozidlá'!$A$6:$A$6,0))="áno",FALSE)),"PREVERIŤ","")))</f>
        <v/>
      </c>
      <c r="T475" s="14">
        <f>IF(OR(D475="",E475="",F475="",G475=""),"",IFERROR(IF(OR(F475+G475&lt;D475+E475,D475&lt;DATE(2027,1,1),D475&gt;=DATE(2028,1,1)),"CHYBA",""),"CHYBA"))</f>
        <v/>
      </c>
      <c r="U475" s="14">
        <f>IF(OR(V475=0,A475=""),"",IF(COUNTIFS($A$6:$A$1505,A475&amp;"",$B$6:$B$1505,B475&amp;"")&gt;1,"CHYBA",IF(X475="","",IF(X475=0,"",IFERROR(IF(INDEX($A$1:$A$1505,X475)="","",IF(A475=INDEX($A$1:$A$1505,X475)+1,"","PREVERIŤ")),"PREVERIŤ")))))</f>
        <v/>
      </c>
      <c r="V475" s="14">
        <f>IF(OR(A475&lt;&gt;"",B475&lt;&gt;"",C475&lt;&gt;"",D475&lt;&gt;"",E475&lt;&gt;"",F475&lt;&gt;"",G475&lt;&gt;"",H475&lt;&gt;"",I475&lt;&gt;"",J475&lt;&gt;"",K475&lt;&gt;"",L475&lt;&gt;"",N475&lt;&gt;"",O475&lt;&gt;""),1,0)</f>
        <v/>
      </c>
      <c r="W475" s="14">
        <f>IF(OR(V475=0,B475=""),"",COUNTIFS($B$6:B475,B475&amp;""))</f>
        <v/>
      </c>
      <c r="X475" s="14">
        <f>IF(OR(V475=0,B475=""),"",IF(W475=1,0,SUMIFS($Y$5:Y474,$B$5:B474,B475&amp;"",$W$5:W474,W475-1)))</f>
        <v/>
      </c>
      <c r="Y475" s="14">
        <f>IF(V475=0,"",ROW($A475))</f>
        <v/>
      </c>
    </row>
    <row r="476">
      <c r="A476" s="10" t="n"/>
      <c r="B476" s="10" t="n"/>
      <c r="C476" s="10" t="n"/>
      <c r="D476" s="12" t="n"/>
      <c r="E476" s="18" t="n"/>
      <c r="F476" s="12" t="n"/>
      <c r="G476" s="18" t="n"/>
      <c r="H476" s="10" t="n"/>
      <c r="I476" s="10" t="n"/>
      <c r="J476" s="10" t="n"/>
      <c r="K476" s="13" t="n"/>
      <c r="L476" s="13" t="n"/>
      <c r="M476" s="19">
        <f>IF(OR(K476="",L476=""),"",IF(AND(ISNUMBER(K476),ISNUMBER(L476)),L476-K476,"CHYBA"))</f>
        <v/>
      </c>
      <c r="N476" s="10" t="n"/>
      <c r="O476" s="10" t="n"/>
      <c r="P476" s="14">
        <f>IF(M476="","",IF(ISNUMBER(M476),IF(M476&lt;=0,"CHYBA",""),"CHYBA"))</f>
        <v/>
      </c>
      <c r="Q476" s="14">
        <f>IF(OR(V476=0,B476="",K476=""),"",IFERROR(IF(X476=0,IF(AND(COUNTIFS('Vozidlá'!$A$6:$A$6,B476&amp;"",'Vozidlá'!$L$6:$L$6,"&lt;&gt;")=1,ROUND(K476,1)=ROUND(INDEX('Vozidlá'!$L$6:$L$6,MATCH(B476,'Vozidlá'!$A$6:$A$6,0)),1)),"","CHYBA"),IF(AND(INDEX($L$1:$L$1505,X476)&lt;&gt;"",ROUND(K476,1)=ROUND(INDEX($L$1:$L$1505,X476),1)),"","CHYBA")),"CHYBA"))</f>
        <v/>
      </c>
      <c r="R476" s="14">
        <f>IF(V476=0,"",IF(OR(NOT(ISNUMBER(A476)),B476="",C476="",NOT(ISNUMBER(D476)),NOT(ISNUMBER(E476)),NOT(ISNUMBER(F476)),NOT(ISNUMBER(G476)),I476="",J476="",NOT(ISNUMBER(K476)),NOT(ISNUMBER(L476)),AND(N476&lt;&gt;"Podnikateľská",N476&lt;&gt;"Súkromná"),AND(N476="Podnikateľská",H476=""),COUNTIFS('Vodiči'!$C$6:$C$8,C476&amp;"")&lt;&gt;1,COUNTIFS('Vozidlá'!$A$6:$A$6,B476&amp;"",'Vozidlá'!$B$6:$B$6,"&lt;&gt;")&lt;&gt;1,COUNTIFS('Vozidlá'!$A$6:$A$6,B476&amp;"",'Vozidlá'!$C$6:$C$6,"&lt;&gt;")&lt;&gt;1,COUNTIFS('Vozidlá'!$A$6:$A$6,B476&amp;"",'Vozidlá'!$D$6:$D$6,"&lt;&gt;")&lt;&gt;1,COUNTIFS('Vozidlá'!$A$6:$A$6,B476&amp;"",'Vozidlá'!$E$6:$E$6,"&lt;&gt;")&lt;&gt;1,COUNTIFS('Vozidlá'!$A$6:$A$6,B476&amp;"",'Vozidlá'!$K$6:$K$6,"&lt;&gt;")&lt;&gt;1,COUNTIFS('Vozidlá'!$A$6:$A$6,B476&amp;"",'Vozidlá'!$L$6:$L$6,"&lt;&gt;")&lt;&gt;1),"CHYBA",""))</f>
        <v/>
      </c>
      <c r="S476" s="14">
        <f>IF(V476=0,"",IF(N476="Podnikateľská",IF(H476="","",IF(OR(LEN(TRIM(SUBSTITUTE(SUBSTITUTE(H476,".",""),",","")))&lt;12,ISNUMBER(MATCH(TRIM(SUBSTITUTE(SUBSTITUTE(H476,".",""),",","")),'Zoznamy'!$G$2:$G$41,0))),"PREVERIŤ","")),IF(AND(N476="Súkromná",IFERROR(INDEX('Vozidlá'!$O$6:$O$6,MATCH(B476,'Vozidlá'!$A$6:$A$6,0))="áno",FALSE)),"PREVERIŤ","")))</f>
        <v/>
      </c>
      <c r="T476" s="14">
        <f>IF(OR(D476="",E476="",F476="",G476=""),"",IFERROR(IF(OR(F476+G476&lt;D476+E476,D476&lt;DATE(2027,1,1),D476&gt;=DATE(2028,1,1)),"CHYBA",""),"CHYBA"))</f>
        <v/>
      </c>
      <c r="U476" s="14">
        <f>IF(OR(V476=0,A476=""),"",IF(COUNTIFS($A$6:$A$1505,A476&amp;"",$B$6:$B$1505,B476&amp;"")&gt;1,"CHYBA",IF(X476="","",IF(X476=0,"",IFERROR(IF(INDEX($A$1:$A$1505,X476)="","",IF(A476=INDEX($A$1:$A$1505,X476)+1,"","PREVERIŤ")),"PREVERIŤ")))))</f>
        <v/>
      </c>
      <c r="V476" s="14">
        <f>IF(OR(A476&lt;&gt;"",B476&lt;&gt;"",C476&lt;&gt;"",D476&lt;&gt;"",E476&lt;&gt;"",F476&lt;&gt;"",G476&lt;&gt;"",H476&lt;&gt;"",I476&lt;&gt;"",J476&lt;&gt;"",K476&lt;&gt;"",L476&lt;&gt;"",N476&lt;&gt;"",O476&lt;&gt;""),1,0)</f>
        <v/>
      </c>
      <c r="W476" s="14">
        <f>IF(OR(V476=0,B476=""),"",COUNTIFS($B$6:B476,B476&amp;""))</f>
        <v/>
      </c>
      <c r="X476" s="14">
        <f>IF(OR(V476=0,B476=""),"",IF(W476=1,0,SUMIFS($Y$5:Y475,$B$5:B475,B476&amp;"",$W$5:W475,W476-1)))</f>
        <v/>
      </c>
      <c r="Y476" s="14">
        <f>IF(V476=0,"",ROW($A476))</f>
        <v/>
      </c>
    </row>
    <row r="477">
      <c r="A477" s="10" t="n"/>
      <c r="B477" s="10" t="n"/>
      <c r="C477" s="10" t="n"/>
      <c r="D477" s="12" t="n"/>
      <c r="E477" s="18" t="n"/>
      <c r="F477" s="12" t="n"/>
      <c r="G477" s="18" t="n"/>
      <c r="H477" s="10" t="n"/>
      <c r="I477" s="10" t="n"/>
      <c r="J477" s="10" t="n"/>
      <c r="K477" s="13" t="n"/>
      <c r="L477" s="13" t="n"/>
      <c r="M477" s="19">
        <f>IF(OR(K477="",L477=""),"",IF(AND(ISNUMBER(K477),ISNUMBER(L477)),L477-K477,"CHYBA"))</f>
        <v/>
      </c>
      <c r="N477" s="10" t="n"/>
      <c r="O477" s="10" t="n"/>
      <c r="P477" s="14">
        <f>IF(M477="","",IF(ISNUMBER(M477),IF(M477&lt;=0,"CHYBA",""),"CHYBA"))</f>
        <v/>
      </c>
      <c r="Q477" s="14">
        <f>IF(OR(V477=0,B477="",K477=""),"",IFERROR(IF(X477=0,IF(AND(COUNTIFS('Vozidlá'!$A$6:$A$6,B477&amp;"",'Vozidlá'!$L$6:$L$6,"&lt;&gt;")=1,ROUND(K477,1)=ROUND(INDEX('Vozidlá'!$L$6:$L$6,MATCH(B477,'Vozidlá'!$A$6:$A$6,0)),1)),"","CHYBA"),IF(AND(INDEX($L$1:$L$1505,X477)&lt;&gt;"",ROUND(K477,1)=ROUND(INDEX($L$1:$L$1505,X477),1)),"","CHYBA")),"CHYBA"))</f>
        <v/>
      </c>
      <c r="R477" s="14">
        <f>IF(V477=0,"",IF(OR(NOT(ISNUMBER(A477)),B477="",C477="",NOT(ISNUMBER(D477)),NOT(ISNUMBER(E477)),NOT(ISNUMBER(F477)),NOT(ISNUMBER(G477)),I477="",J477="",NOT(ISNUMBER(K477)),NOT(ISNUMBER(L477)),AND(N477&lt;&gt;"Podnikateľská",N477&lt;&gt;"Súkromná"),AND(N477="Podnikateľská",H477=""),COUNTIFS('Vodiči'!$C$6:$C$8,C477&amp;"")&lt;&gt;1,COUNTIFS('Vozidlá'!$A$6:$A$6,B477&amp;"",'Vozidlá'!$B$6:$B$6,"&lt;&gt;")&lt;&gt;1,COUNTIFS('Vozidlá'!$A$6:$A$6,B477&amp;"",'Vozidlá'!$C$6:$C$6,"&lt;&gt;")&lt;&gt;1,COUNTIFS('Vozidlá'!$A$6:$A$6,B477&amp;"",'Vozidlá'!$D$6:$D$6,"&lt;&gt;")&lt;&gt;1,COUNTIFS('Vozidlá'!$A$6:$A$6,B477&amp;"",'Vozidlá'!$E$6:$E$6,"&lt;&gt;")&lt;&gt;1,COUNTIFS('Vozidlá'!$A$6:$A$6,B477&amp;"",'Vozidlá'!$K$6:$K$6,"&lt;&gt;")&lt;&gt;1,COUNTIFS('Vozidlá'!$A$6:$A$6,B477&amp;"",'Vozidlá'!$L$6:$L$6,"&lt;&gt;")&lt;&gt;1),"CHYBA",""))</f>
        <v/>
      </c>
      <c r="S477" s="14">
        <f>IF(V477=0,"",IF(N477="Podnikateľská",IF(H477="","",IF(OR(LEN(TRIM(SUBSTITUTE(SUBSTITUTE(H477,".",""),",","")))&lt;12,ISNUMBER(MATCH(TRIM(SUBSTITUTE(SUBSTITUTE(H477,".",""),",","")),'Zoznamy'!$G$2:$G$41,0))),"PREVERIŤ","")),IF(AND(N477="Súkromná",IFERROR(INDEX('Vozidlá'!$O$6:$O$6,MATCH(B477,'Vozidlá'!$A$6:$A$6,0))="áno",FALSE)),"PREVERIŤ","")))</f>
        <v/>
      </c>
      <c r="T477" s="14">
        <f>IF(OR(D477="",E477="",F477="",G477=""),"",IFERROR(IF(OR(F477+G477&lt;D477+E477,D477&lt;DATE(2027,1,1),D477&gt;=DATE(2028,1,1)),"CHYBA",""),"CHYBA"))</f>
        <v/>
      </c>
      <c r="U477" s="14">
        <f>IF(OR(V477=0,A477=""),"",IF(COUNTIFS($A$6:$A$1505,A477&amp;"",$B$6:$B$1505,B477&amp;"")&gt;1,"CHYBA",IF(X477="","",IF(X477=0,"",IFERROR(IF(INDEX($A$1:$A$1505,X477)="","",IF(A477=INDEX($A$1:$A$1505,X477)+1,"","PREVERIŤ")),"PREVERIŤ")))))</f>
        <v/>
      </c>
      <c r="V477" s="14">
        <f>IF(OR(A477&lt;&gt;"",B477&lt;&gt;"",C477&lt;&gt;"",D477&lt;&gt;"",E477&lt;&gt;"",F477&lt;&gt;"",G477&lt;&gt;"",H477&lt;&gt;"",I477&lt;&gt;"",J477&lt;&gt;"",K477&lt;&gt;"",L477&lt;&gt;"",N477&lt;&gt;"",O477&lt;&gt;""),1,0)</f>
        <v/>
      </c>
      <c r="W477" s="14">
        <f>IF(OR(V477=0,B477=""),"",COUNTIFS($B$6:B477,B477&amp;""))</f>
        <v/>
      </c>
      <c r="X477" s="14">
        <f>IF(OR(V477=0,B477=""),"",IF(W477=1,0,SUMIFS($Y$5:Y476,$B$5:B476,B477&amp;"",$W$5:W476,W477-1)))</f>
        <v/>
      </c>
      <c r="Y477" s="14">
        <f>IF(V477=0,"",ROW($A477))</f>
        <v/>
      </c>
    </row>
    <row r="478">
      <c r="A478" s="10" t="n"/>
      <c r="B478" s="10" t="n"/>
      <c r="C478" s="10" t="n"/>
      <c r="D478" s="12" t="n"/>
      <c r="E478" s="18" t="n"/>
      <c r="F478" s="12" t="n"/>
      <c r="G478" s="18" t="n"/>
      <c r="H478" s="10" t="n"/>
      <c r="I478" s="10" t="n"/>
      <c r="J478" s="10" t="n"/>
      <c r="K478" s="13" t="n"/>
      <c r="L478" s="13" t="n"/>
      <c r="M478" s="19">
        <f>IF(OR(K478="",L478=""),"",IF(AND(ISNUMBER(K478),ISNUMBER(L478)),L478-K478,"CHYBA"))</f>
        <v/>
      </c>
      <c r="N478" s="10" t="n"/>
      <c r="O478" s="10" t="n"/>
      <c r="P478" s="14">
        <f>IF(M478="","",IF(ISNUMBER(M478),IF(M478&lt;=0,"CHYBA",""),"CHYBA"))</f>
        <v/>
      </c>
      <c r="Q478" s="14">
        <f>IF(OR(V478=0,B478="",K478=""),"",IFERROR(IF(X478=0,IF(AND(COUNTIFS('Vozidlá'!$A$6:$A$6,B478&amp;"",'Vozidlá'!$L$6:$L$6,"&lt;&gt;")=1,ROUND(K478,1)=ROUND(INDEX('Vozidlá'!$L$6:$L$6,MATCH(B478,'Vozidlá'!$A$6:$A$6,0)),1)),"","CHYBA"),IF(AND(INDEX($L$1:$L$1505,X478)&lt;&gt;"",ROUND(K478,1)=ROUND(INDEX($L$1:$L$1505,X478),1)),"","CHYBA")),"CHYBA"))</f>
        <v/>
      </c>
      <c r="R478" s="14">
        <f>IF(V478=0,"",IF(OR(NOT(ISNUMBER(A478)),B478="",C478="",NOT(ISNUMBER(D478)),NOT(ISNUMBER(E478)),NOT(ISNUMBER(F478)),NOT(ISNUMBER(G478)),I478="",J478="",NOT(ISNUMBER(K478)),NOT(ISNUMBER(L478)),AND(N478&lt;&gt;"Podnikateľská",N478&lt;&gt;"Súkromná"),AND(N478="Podnikateľská",H478=""),COUNTIFS('Vodiči'!$C$6:$C$8,C478&amp;"")&lt;&gt;1,COUNTIFS('Vozidlá'!$A$6:$A$6,B478&amp;"",'Vozidlá'!$B$6:$B$6,"&lt;&gt;")&lt;&gt;1,COUNTIFS('Vozidlá'!$A$6:$A$6,B478&amp;"",'Vozidlá'!$C$6:$C$6,"&lt;&gt;")&lt;&gt;1,COUNTIFS('Vozidlá'!$A$6:$A$6,B478&amp;"",'Vozidlá'!$D$6:$D$6,"&lt;&gt;")&lt;&gt;1,COUNTIFS('Vozidlá'!$A$6:$A$6,B478&amp;"",'Vozidlá'!$E$6:$E$6,"&lt;&gt;")&lt;&gt;1,COUNTIFS('Vozidlá'!$A$6:$A$6,B478&amp;"",'Vozidlá'!$K$6:$K$6,"&lt;&gt;")&lt;&gt;1,COUNTIFS('Vozidlá'!$A$6:$A$6,B478&amp;"",'Vozidlá'!$L$6:$L$6,"&lt;&gt;")&lt;&gt;1),"CHYBA",""))</f>
        <v/>
      </c>
      <c r="S478" s="14">
        <f>IF(V478=0,"",IF(N478="Podnikateľská",IF(H478="","",IF(OR(LEN(TRIM(SUBSTITUTE(SUBSTITUTE(H478,".",""),",","")))&lt;12,ISNUMBER(MATCH(TRIM(SUBSTITUTE(SUBSTITUTE(H478,".",""),",","")),'Zoznamy'!$G$2:$G$41,0))),"PREVERIŤ","")),IF(AND(N478="Súkromná",IFERROR(INDEX('Vozidlá'!$O$6:$O$6,MATCH(B478,'Vozidlá'!$A$6:$A$6,0))="áno",FALSE)),"PREVERIŤ","")))</f>
        <v/>
      </c>
      <c r="T478" s="14">
        <f>IF(OR(D478="",E478="",F478="",G478=""),"",IFERROR(IF(OR(F478+G478&lt;D478+E478,D478&lt;DATE(2027,1,1),D478&gt;=DATE(2028,1,1)),"CHYBA",""),"CHYBA"))</f>
        <v/>
      </c>
      <c r="U478" s="14">
        <f>IF(OR(V478=0,A478=""),"",IF(COUNTIFS($A$6:$A$1505,A478&amp;"",$B$6:$B$1505,B478&amp;"")&gt;1,"CHYBA",IF(X478="","",IF(X478=0,"",IFERROR(IF(INDEX($A$1:$A$1505,X478)="","",IF(A478=INDEX($A$1:$A$1505,X478)+1,"","PREVERIŤ")),"PREVERIŤ")))))</f>
        <v/>
      </c>
      <c r="V478" s="14">
        <f>IF(OR(A478&lt;&gt;"",B478&lt;&gt;"",C478&lt;&gt;"",D478&lt;&gt;"",E478&lt;&gt;"",F478&lt;&gt;"",G478&lt;&gt;"",H478&lt;&gt;"",I478&lt;&gt;"",J478&lt;&gt;"",K478&lt;&gt;"",L478&lt;&gt;"",N478&lt;&gt;"",O478&lt;&gt;""),1,0)</f>
        <v/>
      </c>
      <c r="W478" s="14">
        <f>IF(OR(V478=0,B478=""),"",COUNTIFS($B$6:B478,B478&amp;""))</f>
        <v/>
      </c>
      <c r="X478" s="14">
        <f>IF(OR(V478=0,B478=""),"",IF(W478=1,0,SUMIFS($Y$5:Y477,$B$5:B477,B478&amp;"",$W$5:W477,W478-1)))</f>
        <v/>
      </c>
      <c r="Y478" s="14">
        <f>IF(V478=0,"",ROW($A478))</f>
        <v/>
      </c>
    </row>
    <row r="479">
      <c r="A479" s="10" t="n"/>
      <c r="B479" s="10" t="n"/>
      <c r="C479" s="10" t="n"/>
      <c r="D479" s="12" t="n"/>
      <c r="E479" s="18" t="n"/>
      <c r="F479" s="12" t="n"/>
      <c r="G479" s="18" t="n"/>
      <c r="H479" s="10" t="n"/>
      <c r="I479" s="10" t="n"/>
      <c r="J479" s="10" t="n"/>
      <c r="K479" s="13" t="n"/>
      <c r="L479" s="13" t="n"/>
      <c r="M479" s="19">
        <f>IF(OR(K479="",L479=""),"",IF(AND(ISNUMBER(K479),ISNUMBER(L479)),L479-K479,"CHYBA"))</f>
        <v/>
      </c>
      <c r="N479" s="10" t="n"/>
      <c r="O479" s="10" t="n"/>
      <c r="P479" s="14">
        <f>IF(M479="","",IF(ISNUMBER(M479),IF(M479&lt;=0,"CHYBA",""),"CHYBA"))</f>
        <v/>
      </c>
      <c r="Q479" s="14">
        <f>IF(OR(V479=0,B479="",K479=""),"",IFERROR(IF(X479=0,IF(AND(COUNTIFS('Vozidlá'!$A$6:$A$6,B479&amp;"",'Vozidlá'!$L$6:$L$6,"&lt;&gt;")=1,ROUND(K479,1)=ROUND(INDEX('Vozidlá'!$L$6:$L$6,MATCH(B479,'Vozidlá'!$A$6:$A$6,0)),1)),"","CHYBA"),IF(AND(INDEX($L$1:$L$1505,X479)&lt;&gt;"",ROUND(K479,1)=ROUND(INDEX($L$1:$L$1505,X479),1)),"","CHYBA")),"CHYBA"))</f>
        <v/>
      </c>
      <c r="R479" s="14">
        <f>IF(V479=0,"",IF(OR(NOT(ISNUMBER(A479)),B479="",C479="",NOT(ISNUMBER(D479)),NOT(ISNUMBER(E479)),NOT(ISNUMBER(F479)),NOT(ISNUMBER(G479)),I479="",J479="",NOT(ISNUMBER(K479)),NOT(ISNUMBER(L479)),AND(N479&lt;&gt;"Podnikateľská",N479&lt;&gt;"Súkromná"),AND(N479="Podnikateľská",H479=""),COUNTIFS('Vodiči'!$C$6:$C$8,C479&amp;"")&lt;&gt;1,COUNTIFS('Vozidlá'!$A$6:$A$6,B479&amp;"",'Vozidlá'!$B$6:$B$6,"&lt;&gt;")&lt;&gt;1,COUNTIFS('Vozidlá'!$A$6:$A$6,B479&amp;"",'Vozidlá'!$C$6:$C$6,"&lt;&gt;")&lt;&gt;1,COUNTIFS('Vozidlá'!$A$6:$A$6,B479&amp;"",'Vozidlá'!$D$6:$D$6,"&lt;&gt;")&lt;&gt;1,COUNTIFS('Vozidlá'!$A$6:$A$6,B479&amp;"",'Vozidlá'!$E$6:$E$6,"&lt;&gt;")&lt;&gt;1,COUNTIFS('Vozidlá'!$A$6:$A$6,B479&amp;"",'Vozidlá'!$K$6:$K$6,"&lt;&gt;")&lt;&gt;1,COUNTIFS('Vozidlá'!$A$6:$A$6,B479&amp;"",'Vozidlá'!$L$6:$L$6,"&lt;&gt;")&lt;&gt;1),"CHYBA",""))</f>
        <v/>
      </c>
      <c r="S479" s="14">
        <f>IF(V479=0,"",IF(N479="Podnikateľská",IF(H479="","",IF(OR(LEN(TRIM(SUBSTITUTE(SUBSTITUTE(H479,".",""),",","")))&lt;12,ISNUMBER(MATCH(TRIM(SUBSTITUTE(SUBSTITUTE(H479,".",""),",","")),'Zoznamy'!$G$2:$G$41,0))),"PREVERIŤ","")),IF(AND(N479="Súkromná",IFERROR(INDEX('Vozidlá'!$O$6:$O$6,MATCH(B479,'Vozidlá'!$A$6:$A$6,0))="áno",FALSE)),"PREVERIŤ","")))</f>
        <v/>
      </c>
      <c r="T479" s="14">
        <f>IF(OR(D479="",E479="",F479="",G479=""),"",IFERROR(IF(OR(F479+G479&lt;D479+E479,D479&lt;DATE(2027,1,1),D479&gt;=DATE(2028,1,1)),"CHYBA",""),"CHYBA"))</f>
        <v/>
      </c>
      <c r="U479" s="14">
        <f>IF(OR(V479=0,A479=""),"",IF(COUNTIFS($A$6:$A$1505,A479&amp;"",$B$6:$B$1505,B479&amp;"")&gt;1,"CHYBA",IF(X479="","",IF(X479=0,"",IFERROR(IF(INDEX($A$1:$A$1505,X479)="","",IF(A479=INDEX($A$1:$A$1505,X479)+1,"","PREVERIŤ")),"PREVERIŤ")))))</f>
        <v/>
      </c>
      <c r="V479" s="14">
        <f>IF(OR(A479&lt;&gt;"",B479&lt;&gt;"",C479&lt;&gt;"",D479&lt;&gt;"",E479&lt;&gt;"",F479&lt;&gt;"",G479&lt;&gt;"",H479&lt;&gt;"",I479&lt;&gt;"",J479&lt;&gt;"",K479&lt;&gt;"",L479&lt;&gt;"",N479&lt;&gt;"",O479&lt;&gt;""),1,0)</f>
        <v/>
      </c>
      <c r="W479" s="14">
        <f>IF(OR(V479=0,B479=""),"",COUNTIFS($B$6:B479,B479&amp;""))</f>
        <v/>
      </c>
      <c r="X479" s="14">
        <f>IF(OR(V479=0,B479=""),"",IF(W479=1,0,SUMIFS($Y$5:Y478,$B$5:B478,B479&amp;"",$W$5:W478,W479-1)))</f>
        <v/>
      </c>
      <c r="Y479" s="14">
        <f>IF(V479=0,"",ROW($A479))</f>
        <v/>
      </c>
    </row>
    <row r="480">
      <c r="A480" s="10" t="n"/>
      <c r="B480" s="10" t="n"/>
      <c r="C480" s="10" t="n"/>
      <c r="D480" s="12" t="n"/>
      <c r="E480" s="18" t="n"/>
      <c r="F480" s="12" t="n"/>
      <c r="G480" s="18" t="n"/>
      <c r="H480" s="10" t="n"/>
      <c r="I480" s="10" t="n"/>
      <c r="J480" s="10" t="n"/>
      <c r="K480" s="13" t="n"/>
      <c r="L480" s="13" t="n"/>
      <c r="M480" s="19">
        <f>IF(OR(K480="",L480=""),"",IF(AND(ISNUMBER(K480),ISNUMBER(L480)),L480-K480,"CHYBA"))</f>
        <v/>
      </c>
      <c r="N480" s="10" t="n"/>
      <c r="O480" s="10" t="n"/>
      <c r="P480" s="14">
        <f>IF(M480="","",IF(ISNUMBER(M480),IF(M480&lt;=0,"CHYBA",""),"CHYBA"))</f>
        <v/>
      </c>
      <c r="Q480" s="14">
        <f>IF(OR(V480=0,B480="",K480=""),"",IFERROR(IF(X480=0,IF(AND(COUNTIFS('Vozidlá'!$A$6:$A$6,B480&amp;"",'Vozidlá'!$L$6:$L$6,"&lt;&gt;")=1,ROUND(K480,1)=ROUND(INDEX('Vozidlá'!$L$6:$L$6,MATCH(B480,'Vozidlá'!$A$6:$A$6,0)),1)),"","CHYBA"),IF(AND(INDEX($L$1:$L$1505,X480)&lt;&gt;"",ROUND(K480,1)=ROUND(INDEX($L$1:$L$1505,X480),1)),"","CHYBA")),"CHYBA"))</f>
        <v/>
      </c>
      <c r="R480" s="14">
        <f>IF(V480=0,"",IF(OR(NOT(ISNUMBER(A480)),B480="",C480="",NOT(ISNUMBER(D480)),NOT(ISNUMBER(E480)),NOT(ISNUMBER(F480)),NOT(ISNUMBER(G480)),I480="",J480="",NOT(ISNUMBER(K480)),NOT(ISNUMBER(L480)),AND(N480&lt;&gt;"Podnikateľská",N480&lt;&gt;"Súkromná"),AND(N480="Podnikateľská",H480=""),COUNTIFS('Vodiči'!$C$6:$C$8,C480&amp;"")&lt;&gt;1,COUNTIFS('Vozidlá'!$A$6:$A$6,B480&amp;"",'Vozidlá'!$B$6:$B$6,"&lt;&gt;")&lt;&gt;1,COUNTIFS('Vozidlá'!$A$6:$A$6,B480&amp;"",'Vozidlá'!$C$6:$C$6,"&lt;&gt;")&lt;&gt;1,COUNTIFS('Vozidlá'!$A$6:$A$6,B480&amp;"",'Vozidlá'!$D$6:$D$6,"&lt;&gt;")&lt;&gt;1,COUNTIFS('Vozidlá'!$A$6:$A$6,B480&amp;"",'Vozidlá'!$E$6:$E$6,"&lt;&gt;")&lt;&gt;1,COUNTIFS('Vozidlá'!$A$6:$A$6,B480&amp;"",'Vozidlá'!$K$6:$K$6,"&lt;&gt;")&lt;&gt;1,COUNTIFS('Vozidlá'!$A$6:$A$6,B480&amp;"",'Vozidlá'!$L$6:$L$6,"&lt;&gt;")&lt;&gt;1),"CHYBA",""))</f>
        <v/>
      </c>
      <c r="S480" s="14">
        <f>IF(V480=0,"",IF(N480="Podnikateľská",IF(H480="","",IF(OR(LEN(TRIM(SUBSTITUTE(SUBSTITUTE(H480,".",""),",","")))&lt;12,ISNUMBER(MATCH(TRIM(SUBSTITUTE(SUBSTITUTE(H480,".",""),",","")),'Zoznamy'!$G$2:$G$41,0))),"PREVERIŤ","")),IF(AND(N480="Súkromná",IFERROR(INDEX('Vozidlá'!$O$6:$O$6,MATCH(B480,'Vozidlá'!$A$6:$A$6,0))="áno",FALSE)),"PREVERIŤ","")))</f>
        <v/>
      </c>
      <c r="T480" s="14">
        <f>IF(OR(D480="",E480="",F480="",G480=""),"",IFERROR(IF(OR(F480+G480&lt;D480+E480,D480&lt;DATE(2027,1,1),D480&gt;=DATE(2028,1,1)),"CHYBA",""),"CHYBA"))</f>
        <v/>
      </c>
      <c r="U480" s="14">
        <f>IF(OR(V480=0,A480=""),"",IF(COUNTIFS($A$6:$A$1505,A480&amp;"",$B$6:$B$1505,B480&amp;"")&gt;1,"CHYBA",IF(X480="","",IF(X480=0,"",IFERROR(IF(INDEX($A$1:$A$1505,X480)="","",IF(A480=INDEX($A$1:$A$1505,X480)+1,"","PREVERIŤ")),"PREVERIŤ")))))</f>
        <v/>
      </c>
      <c r="V480" s="14">
        <f>IF(OR(A480&lt;&gt;"",B480&lt;&gt;"",C480&lt;&gt;"",D480&lt;&gt;"",E480&lt;&gt;"",F480&lt;&gt;"",G480&lt;&gt;"",H480&lt;&gt;"",I480&lt;&gt;"",J480&lt;&gt;"",K480&lt;&gt;"",L480&lt;&gt;"",N480&lt;&gt;"",O480&lt;&gt;""),1,0)</f>
        <v/>
      </c>
      <c r="W480" s="14">
        <f>IF(OR(V480=0,B480=""),"",COUNTIFS($B$6:B480,B480&amp;""))</f>
        <v/>
      </c>
      <c r="X480" s="14">
        <f>IF(OR(V480=0,B480=""),"",IF(W480=1,0,SUMIFS($Y$5:Y479,$B$5:B479,B480&amp;"",$W$5:W479,W480-1)))</f>
        <v/>
      </c>
      <c r="Y480" s="14">
        <f>IF(V480=0,"",ROW($A480))</f>
        <v/>
      </c>
    </row>
    <row r="481">
      <c r="A481" s="10" t="n"/>
      <c r="B481" s="10" t="n"/>
      <c r="C481" s="10" t="n"/>
      <c r="D481" s="12" t="n"/>
      <c r="E481" s="18" t="n"/>
      <c r="F481" s="12" t="n"/>
      <c r="G481" s="18" t="n"/>
      <c r="H481" s="10" t="n"/>
      <c r="I481" s="10" t="n"/>
      <c r="J481" s="10" t="n"/>
      <c r="K481" s="13" t="n"/>
      <c r="L481" s="13" t="n"/>
      <c r="M481" s="19">
        <f>IF(OR(K481="",L481=""),"",IF(AND(ISNUMBER(K481),ISNUMBER(L481)),L481-K481,"CHYBA"))</f>
        <v/>
      </c>
      <c r="N481" s="10" t="n"/>
      <c r="O481" s="10" t="n"/>
      <c r="P481" s="14">
        <f>IF(M481="","",IF(ISNUMBER(M481),IF(M481&lt;=0,"CHYBA",""),"CHYBA"))</f>
        <v/>
      </c>
      <c r="Q481" s="14">
        <f>IF(OR(V481=0,B481="",K481=""),"",IFERROR(IF(X481=0,IF(AND(COUNTIFS('Vozidlá'!$A$6:$A$6,B481&amp;"",'Vozidlá'!$L$6:$L$6,"&lt;&gt;")=1,ROUND(K481,1)=ROUND(INDEX('Vozidlá'!$L$6:$L$6,MATCH(B481,'Vozidlá'!$A$6:$A$6,0)),1)),"","CHYBA"),IF(AND(INDEX($L$1:$L$1505,X481)&lt;&gt;"",ROUND(K481,1)=ROUND(INDEX($L$1:$L$1505,X481),1)),"","CHYBA")),"CHYBA"))</f>
        <v/>
      </c>
      <c r="R481" s="14">
        <f>IF(V481=0,"",IF(OR(NOT(ISNUMBER(A481)),B481="",C481="",NOT(ISNUMBER(D481)),NOT(ISNUMBER(E481)),NOT(ISNUMBER(F481)),NOT(ISNUMBER(G481)),I481="",J481="",NOT(ISNUMBER(K481)),NOT(ISNUMBER(L481)),AND(N481&lt;&gt;"Podnikateľská",N481&lt;&gt;"Súkromná"),AND(N481="Podnikateľská",H481=""),COUNTIFS('Vodiči'!$C$6:$C$8,C481&amp;"")&lt;&gt;1,COUNTIFS('Vozidlá'!$A$6:$A$6,B481&amp;"",'Vozidlá'!$B$6:$B$6,"&lt;&gt;")&lt;&gt;1,COUNTIFS('Vozidlá'!$A$6:$A$6,B481&amp;"",'Vozidlá'!$C$6:$C$6,"&lt;&gt;")&lt;&gt;1,COUNTIFS('Vozidlá'!$A$6:$A$6,B481&amp;"",'Vozidlá'!$D$6:$D$6,"&lt;&gt;")&lt;&gt;1,COUNTIFS('Vozidlá'!$A$6:$A$6,B481&amp;"",'Vozidlá'!$E$6:$E$6,"&lt;&gt;")&lt;&gt;1,COUNTIFS('Vozidlá'!$A$6:$A$6,B481&amp;"",'Vozidlá'!$K$6:$K$6,"&lt;&gt;")&lt;&gt;1,COUNTIFS('Vozidlá'!$A$6:$A$6,B481&amp;"",'Vozidlá'!$L$6:$L$6,"&lt;&gt;")&lt;&gt;1),"CHYBA",""))</f>
        <v/>
      </c>
      <c r="S481" s="14">
        <f>IF(V481=0,"",IF(N481="Podnikateľská",IF(H481="","",IF(OR(LEN(TRIM(SUBSTITUTE(SUBSTITUTE(H481,".",""),",","")))&lt;12,ISNUMBER(MATCH(TRIM(SUBSTITUTE(SUBSTITUTE(H481,".",""),",","")),'Zoznamy'!$G$2:$G$41,0))),"PREVERIŤ","")),IF(AND(N481="Súkromná",IFERROR(INDEX('Vozidlá'!$O$6:$O$6,MATCH(B481,'Vozidlá'!$A$6:$A$6,0))="áno",FALSE)),"PREVERIŤ","")))</f>
        <v/>
      </c>
      <c r="T481" s="14">
        <f>IF(OR(D481="",E481="",F481="",G481=""),"",IFERROR(IF(OR(F481+G481&lt;D481+E481,D481&lt;DATE(2027,1,1),D481&gt;=DATE(2028,1,1)),"CHYBA",""),"CHYBA"))</f>
        <v/>
      </c>
      <c r="U481" s="14">
        <f>IF(OR(V481=0,A481=""),"",IF(COUNTIFS($A$6:$A$1505,A481&amp;"",$B$6:$B$1505,B481&amp;"")&gt;1,"CHYBA",IF(X481="","",IF(X481=0,"",IFERROR(IF(INDEX($A$1:$A$1505,X481)="","",IF(A481=INDEX($A$1:$A$1505,X481)+1,"","PREVERIŤ")),"PREVERIŤ")))))</f>
        <v/>
      </c>
      <c r="V481" s="14">
        <f>IF(OR(A481&lt;&gt;"",B481&lt;&gt;"",C481&lt;&gt;"",D481&lt;&gt;"",E481&lt;&gt;"",F481&lt;&gt;"",G481&lt;&gt;"",H481&lt;&gt;"",I481&lt;&gt;"",J481&lt;&gt;"",K481&lt;&gt;"",L481&lt;&gt;"",N481&lt;&gt;"",O481&lt;&gt;""),1,0)</f>
        <v/>
      </c>
      <c r="W481" s="14">
        <f>IF(OR(V481=0,B481=""),"",COUNTIFS($B$6:B481,B481&amp;""))</f>
        <v/>
      </c>
      <c r="X481" s="14">
        <f>IF(OR(V481=0,B481=""),"",IF(W481=1,0,SUMIFS($Y$5:Y480,$B$5:B480,B481&amp;"",$W$5:W480,W481-1)))</f>
        <v/>
      </c>
      <c r="Y481" s="14">
        <f>IF(V481=0,"",ROW($A481))</f>
        <v/>
      </c>
    </row>
    <row r="482">
      <c r="A482" s="10" t="n"/>
      <c r="B482" s="10" t="n"/>
      <c r="C482" s="10" t="n"/>
      <c r="D482" s="12" t="n"/>
      <c r="E482" s="18" t="n"/>
      <c r="F482" s="12" t="n"/>
      <c r="G482" s="18" t="n"/>
      <c r="H482" s="10" t="n"/>
      <c r="I482" s="10" t="n"/>
      <c r="J482" s="10" t="n"/>
      <c r="K482" s="13" t="n"/>
      <c r="L482" s="13" t="n"/>
      <c r="M482" s="19">
        <f>IF(OR(K482="",L482=""),"",IF(AND(ISNUMBER(K482),ISNUMBER(L482)),L482-K482,"CHYBA"))</f>
        <v/>
      </c>
      <c r="N482" s="10" t="n"/>
      <c r="O482" s="10" t="n"/>
      <c r="P482" s="14">
        <f>IF(M482="","",IF(ISNUMBER(M482),IF(M482&lt;=0,"CHYBA",""),"CHYBA"))</f>
        <v/>
      </c>
      <c r="Q482" s="14">
        <f>IF(OR(V482=0,B482="",K482=""),"",IFERROR(IF(X482=0,IF(AND(COUNTIFS('Vozidlá'!$A$6:$A$6,B482&amp;"",'Vozidlá'!$L$6:$L$6,"&lt;&gt;")=1,ROUND(K482,1)=ROUND(INDEX('Vozidlá'!$L$6:$L$6,MATCH(B482,'Vozidlá'!$A$6:$A$6,0)),1)),"","CHYBA"),IF(AND(INDEX($L$1:$L$1505,X482)&lt;&gt;"",ROUND(K482,1)=ROUND(INDEX($L$1:$L$1505,X482),1)),"","CHYBA")),"CHYBA"))</f>
        <v/>
      </c>
      <c r="R482" s="14">
        <f>IF(V482=0,"",IF(OR(NOT(ISNUMBER(A482)),B482="",C482="",NOT(ISNUMBER(D482)),NOT(ISNUMBER(E482)),NOT(ISNUMBER(F482)),NOT(ISNUMBER(G482)),I482="",J482="",NOT(ISNUMBER(K482)),NOT(ISNUMBER(L482)),AND(N482&lt;&gt;"Podnikateľská",N482&lt;&gt;"Súkromná"),AND(N482="Podnikateľská",H482=""),COUNTIFS('Vodiči'!$C$6:$C$8,C482&amp;"")&lt;&gt;1,COUNTIFS('Vozidlá'!$A$6:$A$6,B482&amp;"",'Vozidlá'!$B$6:$B$6,"&lt;&gt;")&lt;&gt;1,COUNTIFS('Vozidlá'!$A$6:$A$6,B482&amp;"",'Vozidlá'!$C$6:$C$6,"&lt;&gt;")&lt;&gt;1,COUNTIFS('Vozidlá'!$A$6:$A$6,B482&amp;"",'Vozidlá'!$D$6:$D$6,"&lt;&gt;")&lt;&gt;1,COUNTIFS('Vozidlá'!$A$6:$A$6,B482&amp;"",'Vozidlá'!$E$6:$E$6,"&lt;&gt;")&lt;&gt;1,COUNTIFS('Vozidlá'!$A$6:$A$6,B482&amp;"",'Vozidlá'!$K$6:$K$6,"&lt;&gt;")&lt;&gt;1,COUNTIFS('Vozidlá'!$A$6:$A$6,B482&amp;"",'Vozidlá'!$L$6:$L$6,"&lt;&gt;")&lt;&gt;1),"CHYBA",""))</f>
        <v/>
      </c>
      <c r="S482" s="14">
        <f>IF(V482=0,"",IF(N482="Podnikateľská",IF(H482="","",IF(OR(LEN(TRIM(SUBSTITUTE(SUBSTITUTE(H482,".",""),",","")))&lt;12,ISNUMBER(MATCH(TRIM(SUBSTITUTE(SUBSTITUTE(H482,".",""),",","")),'Zoznamy'!$G$2:$G$41,0))),"PREVERIŤ","")),IF(AND(N482="Súkromná",IFERROR(INDEX('Vozidlá'!$O$6:$O$6,MATCH(B482,'Vozidlá'!$A$6:$A$6,0))="áno",FALSE)),"PREVERIŤ","")))</f>
        <v/>
      </c>
      <c r="T482" s="14">
        <f>IF(OR(D482="",E482="",F482="",G482=""),"",IFERROR(IF(OR(F482+G482&lt;D482+E482,D482&lt;DATE(2027,1,1),D482&gt;=DATE(2028,1,1)),"CHYBA",""),"CHYBA"))</f>
        <v/>
      </c>
      <c r="U482" s="14">
        <f>IF(OR(V482=0,A482=""),"",IF(COUNTIFS($A$6:$A$1505,A482&amp;"",$B$6:$B$1505,B482&amp;"")&gt;1,"CHYBA",IF(X482="","",IF(X482=0,"",IFERROR(IF(INDEX($A$1:$A$1505,X482)="","",IF(A482=INDEX($A$1:$A$1505,X482)+1,"","PREVERIŤ")),"PREVERIŤ")))))</f>
        <v/>
      </c>
      <c r="V482" s="14">
        <f>IF(OR(A482&lt;&gt;"",B482&lt;&gt;"",C482&lt;&gt;"",D482&lt;&gt;"",E482&lt;&gt;"",F482&lt;&gt;"",G482&lt;&gt;"",H482&lt;&gt;"",I482&lt;&gt;"",J482&lt;&gt;"",K482&lt;&gt;"",L482&lt;&gt;"",N482&lt;&gt;"",O482&lt;&gt;""),1,0)</f>
        <v/>
      </c>
      <c r="W482" s="14">
        <f>IF(OR(V482=0,B482=""),"",COUNTIFS($B$6:B482,B482&amp;""))</f>
        <v/>
      </c>
      <c r="X482" s="14">
        <f>IF(OR(V482=0,B482=""),"",IF(W482=1,0,SUMIFS($Y$5:Y481,$B$5:B481,B482&amp;"",$W$5:W481,W482-1)))</f>
        <v/>
      </c>
      <c r="Y482" s="14">
        <f>IF(V482=0,"",ROW($A482))</f>
        <v/>
      </c>
    </row>
    <row r="483">
      <c r="A483" s="10" t="n"/>
      <c r="B483" s="10" t="n"/>
      <c r="C483" s="10" t="n"/>
      <c r="D483" s="12" t="n"/>
      <c r="E483" s="18" t="n"/>
      <c r="F483" s="12" t="n"/>
      <c r="G483" s="18" t="n"/>
      <c r="H483" s="10" t="n"/>
      <c r="I483" s="10" t="n"/>
      <c r="J483" s="10" t="n"/>
      <c r="K483" s="13" t="n"/>
      <c r="L483" s="13" t="n"/>
      <c r="M483" s="19">
        <f>IF(OR(K483="",L483=""),"",IF(AND(ISNUMBER(K483),ISNUMBER(L483)),L483-K483,"CHYBA"))</f>
        <v/>
      </c>
      <c r="N483" s="10" t="n"/>
      <c r="O483" s="10" t="n"/>
      <c r="P483" s="14">
        <f>IF(M483="","",IF(ISNUMBER(M483),IF(M483&lt;=0,"CHYBA",""),"CHYBA"))</f>
        <v/>
      </c>
      <c r="Q483" s="14">
        <f>IF(OR(V483=0,B483="",K483=""),"",IFERROR(IF(X483=0,IF(AND(COUNTIFS('Vozidlá'!$A$6:$A$6,B483&amp;"",'Vozidlá'!$L$6:$L$6,"&lt;&gt;")=1,ROUND(K483,1)=ROUND(INDEX('Vozidlá'!$L$6:$L$6,MATCH(B483,'Vozidlá'!$A$6:$A$6,0)),1)),"","CHYBA"),IF(AND(INDEX($L$1:$L$1505,X483)&lt;&gt;"",ROUND(K483,1)=ROUND(INDEX($L$1:$L$1505,X483),1)),"","CHYBA")),"CHYBA"))</f>
        <v/>
      </c>
      <c r="R483" s="14">
        <f>IF(V483=0,"",IF(OR(NOT(ISNUMBER(A483)),B483="",C483="",NOT(ISNUMBER(D483)),NOT(ISNUMBER(E483)),NOT(ISNUMBER(F483)),NOT(ISNUMBER(G483)),I483="",J483="",NOT(ISNUMBER(K483)),NOT(ISNUMBER(L483)),AND(N483&lt;&gt;"Podnikateľská",N483&lt;&gt;"Súkromná"),AND(N483="Podnikateľská",H483=""),COUNTIFS('Vodiči'!$C$6:$C$8,C483&amp;"")&lt;&gt;1,COUNTIFS('Vozidlá'!$A$6:$A$6,B483&amp;"",'Vozidlá'!$B$6:$B$6,"&lt;&gt;")&lt;&gt;1,COUNTIFS('Vozidlá'!$A$6:$A$6,B483&amp;"",'Vozidlá'!$C$6:$C$6,"&lt;&gt;")&lt;&gt;1,COUNTIFS('Vozidlá'!$A$6:$A$6,B483&amp;"",'Vozidlá'!$D$6:$D$6,"&lt;&gt;")&lt;&gt;1,COUNTIFS('Vozidlá'!$A$6:$A$6,B483&amp;"",'Vozidlá'!$E$6:$E$6,"&lt;&gt;")&lt;&gt;1,COUNTIFS('Vozidlá'!$A$6:$A$6,B483&amp;"",'Vozidlá'!$K$6:$K$6,"&lt;&gt;")&lt;&gt;1,COUNTIFS('Vozidlá'!$A$6:$A$6,B483&amp;"",'Vozidlá'!$L$6:$L$6,"&lt;&gt;")&lt;&gt;1),"CHYBA",""))</f>
        <v/>
      </c>
      <c r="S483" s="14">
        <f>IF(V483=0,"",IF(N483="Podnikateľská",IF(H483="","",IF(OR(LEN(TRIM(SUBSTITUTE(SUBSTITUTE(H483,".",""),",","")))&lt;12,ISNUMBER(MATCH(TRIM(SUBSTITUTE(SUBSTITUTE(H483,".",""),",","")),'Zoznamy'!$G$2:$G$41,0))),"PREVERIŤ","")),IF(AND(N483="Súkromná",IFERROR(INDEX('Vozidlá'!$O$6:$O$6,MATCH(B483,'Vozidlá'!$A$6:$A$6,0))="áno",FALSE)),"PREVERIŤ","")))</f>
        <v/>
      </c>
      <c r="T483" s="14">
        <f>IF(OR(D483="",E483="",F483="",G483=""),"",IFERROR(IF(OR(F483+G483&lt;D483+E483,D483&lt;DATE(2027,1,1),D483&gt;=DATE(2028,1,1)),"CHYBA",""),"CHYBA"))</f>
        <v/>
      </c>
      <c r="U483" s="14">
        <f>IF(OR(V483=0,A483=""),"",IF(COUNTIFS($A$6:$A$1505,A483&amp;"",$B$6:$B$1505,B483&amp;"")&gt;1,"CHYBA",IF(X483="","",IF(X483=0,"",IFERROR(IF(INDEX($A$1:$A$1505,X483)="","",IF(A483=INDEX($A$1:$A$1505,X483)+1,"","PREVERIŤ")),"PREVERIŤ")))))</f>
        <v/>
      </c>
      <c r="V483" s="14">
        <f>IF(OR(A483&lt;&gt;"",B483&lt;&gt;"",C483&lt;&gt;"",D483&lt;&gt;"",E483&lt;&gt;"",F483&lt;&gt;"",G483&lt;&gt;"",H483&lt;&gt;"",I483&lt;&gt;"",J483&lt;&gt;"",K483&lt;&gt;"",L483&lt;&gt;"",N483&lt;&gt;"",O483&lt;&gt;""),1,0)</f>
        <v/>
      </c>
      <c r="W483" s="14">
        <f>IF(OR(V483=0,B483=""),"",COUNTIFS($B$6:B483,B483&amp;""))</f>
        <v/>
      </c>
      <c r="X483" s="14">
        <f>IF(OR(V483=0,B483=""),"",IF(W483=1,0,SUMIFS($Y$5:Y482,$B$5:B482,B483&amp;"",$W$5:W482,W483-1)))</f>
        <v/>
      </c>
      <c r="Y483" s="14">
        <f>IF(V483=0,"",ROW($A483))</f>
        <v/>
      </c>
    </row>
    <row r="484">
      <c r="A484" s="10" t="n"/>
      <c r="B484" s="10" t="n"/>
      <c r="C484" s="10" t="n"/>
      <c r="D484" s="12" t="n"/>
      <c r="E484" s="18" t="n"/>
      <c r="F484" s="12" t="n"/>
      <c r="G484" s="18" t="n"/>
      <c r="H484" s="10" t="n"/>
      <c r="I484" s="10" t="n"/>
      <c r="J484" s="10" t="n"/>
      <c r="K484" s="13" t="n"/>
      <c r="L484" s="13" t="n"/>
      <c r="M484" s="19">
        <f>IF(OR(K484="",L484=""),"",IF(AND(ISNUMBER(K484),ISNUMBER(L484)),L484-K484,"CHYBA"))</f>
        <v/>
      </c>
      <c r="N484" s="10" t="n"/>
      <c r="O484" s="10" t="n"/>
      <c r="P484" s="14">
        <f>IF(M484="","",IF(ISNUMBER(M484),IF(M484&lt;=0,"CHYBA",""),"CHYBA"))</f>
        <v/>
      </c>
      <c r="Q484" s="14">
        <f>IF(OR(V484=0,B484="",K484=""),"",IFERROR(IF(X484=0,IF(AND(COUNTIFS('Vozidlá'!$A$6:$A$6,B484&amp;"",'Vozidlá'!$L$6:$L$6,"&lt;&gt;")=1,ROUND(K484,1)=ROUND(INDEX('Vozidlá'!$L$6:$L$6,MATCH(B484,'Vozidlá'!$A$6:$A$6,0)),1)),"","CHYBA"),IF(AND(INDEX($L$1:$L$1505,X484)&lt;&gt;"",ROUND(K484,1)=ROUND(INDEX($L$1:$L$1505,X484),1)),"","CHYBA")),"CHYBA"))</f>
        <v/>
      </c>
      <c r="R484" s="14">
        <f>IF(V484=0,"",IF(OR(NOT(ISNUMBER(A484)),B484="",C484="",NOT(ISNUMBER(D484)),NOT(ISNUMBER(E484)),NOT(ISNUMBER(F484)),NOT(ISNUMBER(G484)),I484="",J484="",NOT(ISNUMBER(K484)),NOT(ISNUMBER(L484)),AND(N484&lt;&gt;"Podnikateľská",N484&lt;&gt;"Súkromná"),AND(N484="Podnikateľská",H484=""),COUNTIFS('Vodiči'!$C$6:$C$8,C484&amp;"")&lt;&gt;1,COUNTIFS('Vozidlá'!$A$6:$A$6,B484&amp;"",'Vozidlá'!$B$6:$B$6,"&lt;&gt;")&lt;&gt;1,COUNTIFS('Vozidlá'!$A$6:$A$6,B484&amp;"",'Vozidlá'!$C$6:$C$6,"&lt;&gt;")&lt;&gt;1,COUNTIFS('Vozidlá'!$A$6:$A$6,B484&amp;"",'Vozidlá'!$D$6:$D$6,"&lt;&gt;")&lt;&gt;1,COUNTIFS('Vozidlá'!$A$6:$A$6,B484&amp;"",'Vozidlá'!$E$6:$E$6,"&lt;&gt;")&lt;&gt;1,COUNTIFS('Vozidlá'!$A$6:$A$6,B484&amp;"",'Vozidlá'!$K$6:$K$6,"&lt;&gt;")&lt;&gt;1,COUNTIFS('Vozidlá'!$A$6:$A$6,B484&amp;"",'Vozidlá'!$L$6:$L$6,"&lt;&gt;")&lt;&gt;1),"CHYBA",""))</f>
        <v/>
      </c>
      <c r="S484" s="14">
        <f>IF(V484=0,"",IF(N484="Podnikateľská",IF(H484="","",IF(OR(LEN(TRIM(SUBSTITUTE(SUBSTITUTE(H484,".",""),",","")))&lt;12,ISNUMBER(MATCH(TRIM(SUBSTITUTE(SUBSTITUTE(H484,".",""),",","")),'Zoznamy'!$G$2:$G$41,0))),"PREVERIŤ","")),IF(AND(N484="Súkromná",IFERROR(INDEX('Vozidlá'!$O$6:$O$6,MATCH(B484,'Vozidlá'!$A$6:$A$6,0))="áno",FALSE)),"PREVERIŤ","")))</f>
        <v/>
      </c>
      <c r="T484" s="14">
        <f>IF(OR(D484="",E484="",F484="",G484=""),"",IFERROR(IF(OR(F484+G484&lt;D484+E484,D484&lt;DATE(2027,1,1),D484&gt;=DATE(2028,1,1)),"CHYBA",""),"CHYBA"))</f>
        <v/>
      </c>
      <c r="U484" s="14">
        <f>IF(OR(V484=0,A484=""),"",IF(COUNTIFS($A$6:$A$1505,A484&amp;"",$B$6:$B$1505,B484&amp;"")&gt;1,"CHYBA",IF(X484="","",IF(X484=0,"",IFERROR(IF(INDEX($A$1:$A$1505,X484)="","",IF(A484=INDEX($A$1:$A$1505,X484)+1,"","PREVERIŤ")),"PREVERIŤ")))))</f>
        <v/>
      </c>
      <c r="V484" s="14">
        <f>IF(OR(A484&lt;&gt;"",B484&lt;&gt;"",C484&lt;&gt;"",D484&lt;&gt;"",E484&lt;&gt;"",F484&lt;&gt;"",G484&lt;&gt;"",H484&lt;&gt;"",I484&lt;&gt;"",J484&lt;&gt;"",K484&lt;&gt;"",L484&lt;&gt;"",N484&lt;&gt;"",O484&lt;&gt;""),1,0)</f>
        <v/>
      </c>
      <c r="W484" s="14">
        <f>IF(OR(V484=0,B484=""),"",COUNTIFS($B$6:B484,B484&amp;""))</f>
        <v/>
      </c>
      <c r="X484" s="14">
        <f>IF(OR(V484=0,B484=""),"",IF(W484=1,0,SUMIFS($Y$5:Y483,$B$5:B483,B484&amp;"",$W$5:W483,W484-1)))</f>
        <v/>
      </c>
      <c r="Y484" s="14">
        <f>IF(V484=0,"",ROW($A484))</f>
        <v/>
      </c>
    </row>
    <row r="485">
      <c r="A485" s="10" t="n"/>
      <c r="B485" s="10" t="n"/>
      <c r="C485" s="10" t="n"/>
      <c r="D485" s="12" t="n"/>
      <c r="E485" s="18" t="n"/>
      <c r="F485" s="12" t="n"/>
      <c r="G485" s="18" t="n"/>
      <c r="H485" s="10" t="n"/>
      <c r="I485" s="10" t="n"/>
      <c r="J485" s="10" t="n"/>
      <c r="K485" s="13" t="n"/>
      <c r="L485" s="13" t="n"/>
      <c r="M485" s="19">
        <f>IF(OR(K485="",L485=""),"",IF(AND(ISNUMBER(K485),ISNUMBER(L485)),L485-K485,"CHYBA"))</f>
        <v/>
      </c>
      <c r="N485" s="10" t="n"/>
      <c r="O485" s="10" t="n"/>
      <c r="P485" s="14">
        <f>IF(M485="","",IF(ISNUMBER(M485),IF(M485&lt;=0,"CHYBA",""),"CHYBA"))</f>
        <v/>
      </c>
      <c r="Q485" s="14">
        <f>IF(OR(V485=0,B485="",K485=""),"",IFERROR(IF(X485=0,IF(AND(COUNTIFS('Vozidlá'!$A$6:$A$6,B485&amp;"",'Vozidlá'!$L$6:$L$6,"&lt;&gt;")=1,ROUND(K485,1)=ROUND(INDEX('Vozidlá'!$L$6:$L$6,MATCH(B485,'Vozidlá'!$A$6:$A$6,0)),1)),"","CHYBA"),IF(AND(INDEX($L$1:$L$1505,X485)&lt;&gt;"",ROUND(K485,1)=ROUND(INDEX($L$1:$L$1505,X485),1)),"","CHYBA")),"CHYBA"))</f>
        <v/>
      </c>
      <c r="R485" s="14">
        <f>IF(V485=0,"",IF(OR(NOT(ISNUMBER(A485)),B485="",C485="",NOT(ISNUMBER(D485)),NOT(ISNUMBER(E485)),NOT(ISNUMBER(F485)),NOT(ISNUMBER(G485)),I485="",J485="",NOT(ISNUMBER(K485)),NOT(ISNUMBER(L485)),AND(N485&lt;&gt;"Podnikateľská",N485&lt;&gt;"Súkromná"),AND(N485="Podnikateľská",H485=""),COUNTIFS('Vodiči'!$C$6:$C$8,C485&amp;"")&lt;&gt;1,COUNTIFS('Vozidlá'!$A$6:$A$6,B485&amp;"",'Vozidlá'!$B$6:$B$6,"&lt;&gt;")&lt;&gt;1,COUNTIFS('Vozidlá'!$A$6:$A$6,B485&amp;"",'Vozidlá'!$C$6:$C$6,"&lt;&gt;")&lt;&gt;1,COUNTIFS('Vozidlá'!$A$6:$A$6,B485&amp;"",'Vozidlá'!$D$6:$D$6,"&lt;&gt;")&lt;&gt;1,COUNTIFS('Vozidlá'!$A$6:$A$6,B485&amp;"",'Vozidlá'!$E$6:$E$6,"&lt;&gt;")&lt;&gt;1,COUNTIFS('Vozidlá'!$A$6:$A$6,B485&amp;"",'Vozidlá'!$K$6:$K$6,"&lt;&gt;")&lt;&gt;1,COUNTIFS('Vozidlá'!$A$6:$A$6,B485&amp;"",'Vozidlá'!$L$6:$L$6,"&lt;&gt;")&lt;&gt;1),"CHYBA",""))</f>
        <v/>
      </c>
      <c r="S485" s="14">
        <f>IF(V485=0,"",IF(N485="Podnikateľská",IF(H485="","",IF(OR(LEN(TRIM(SUBSTITUTE(SUBSTITUTE(H485,".",""),",","")))&lt;12,ISNUMBER(MATCH(TRIM(SUBSTITUTE(SUBSTITUTE(H485,".",""),",","")),'Zoznamy'!$G$2:$G$41,0))),"PREVERIŤ","")),IF(AND(N485="Súkromná",IFERROR(INDEX('Vozidlá'!$O$6:$O$6,MATCH(B485,'Vozidlá'!$A$6:$A$6,0))="áno",FALSE)),"PREVERIŤ","")))</f>
        <v/>
      </c>
      <c r="T485" s="14">
        <f>IF(OR(D485="",E485="",F485="",G485=""),"",IFERROR(IF(OR(F485+G485&lt;D485+E485,D485&lt;DATE(2027,1,1),D485&gt;=DATE(2028,1,1)),"CHYBA",""),"CHYBA"))</f>
        <v/>
      </c>
      <c r="U485" s="14">
        <f>IF(OR(V485=0,A485=""),"",IF(COUNTIFS($A$6:$A$1505,A485&amp;"",$B$6:$B$1505,B485&amp;"")&gt;1,"CHYBA",IF(X485="","",IF(X485=0,"",IFERROR(IF(INDEX($A$1:$A$1505,X485)="","",IF(A485=INDEX($A$1:$A$1505,X485)+1,"","PREVERIŤ")),"PREVERIŤ")))))</f>
        <v/>
      </c>
      <c r="V485" s="14">
        <f>IF(OR(A485&lt;&gt;"",B485&lt;&gt;"",C485&lt;&gt;"",D485&lt;&gt;"",E485&lt;&gt;"",F485&lt;&gt;"",G485&lt;&gt;"",H485&lt;&gt;"",I485&lt;&gt;"",J485&lt;&gt;"",K485&lt;&gt;"",L485&lt;&gt;"",N485&lt;&gt;"",O485&lt;&gt;""),1,0)</f>
        <v/>
      </c>
      <c r="W485" s="14">
        <f>IF(OR(V485=0,B485=""),"",COUNTIFS($B$6:B485,B485&amp;""))</f>
        <v/>
      </c>
      <c r="X485" s="14">
        <f>IF(OR(V485=0,B485=""),"",IF(W485=1,0,SUMIFS($Y$5:Y484,$B$5:B484,B485&amp;"",$W$5:W484,W485-1)))</f>
        <v/>
      </c>
      <c r="Y485" s="14">
        <f>IF(V485=0,"",ROW($A485))</f>
        <v/>
      </c>
    </row>
    <row r="486">
      <c r="A486" s="10" t="n"/>
      <c r="B486" s="10" t="n"/>
      <c r="C486" s="10" t="n"/>
      <c r="D486" s="12" t="n"/>
      <c r="E486" s="18" t="n"/>
      <c r="F486" s="12" t="n"/>
      <c r="G486" s="18" t="n"/>
      <c r="H486" s="10" t="n"/>
      <c r="I486" s="10" t="n"/>
      <c r="J486" s="10" t="n"/>
      <c r="K486" s="13" t="n"/>
      <c r="L486" s="13" t="n"/>
      <c r="M486" s="19">
        <f>IF(OR(K486="",L486=""),"",IF(AND(ISNUMBER(K486),ISNUMBER(L486)),L486-K486,"CHYBA"))</f>
        <v/>
      </c>
      <c r="N486" s="10" t="n"/>
      <c r="O486" s="10" t="n"/>
      <c r="P486" s="14">
        <f>IF(M486="","",IF(ISNUMBER(M486),IF(M486&lt;=0,"CHYBA",""),"CHYBA"))</f>
        <v/>
      </c>
      <c r="Q486" s="14">
        <f>IF(OR(V486=0,B486="",K486=""),"",IFERROR(IF(X486=0,IF(AND(COUNTIFS('Vozidlá'!$A$6:$A$6,B486&amp;"",'Vozidlá'!$L$6:$L$6,"&lt;&gt;")=1,ROUND(K486,1)=ROUND(INDEX('Vozidlá'!$L$6:$L$6,MATCH(B486,'Vozidlá'!$A$6:$A$6,0)),1)),"","CHYBA"),IF(AND(INDEX($L$1:$L$1505,X486)&lt;&gt;"",ROUND(K486,1)=ROUND(INDEX($L$1:$L$1505,X486),1)),"","CHYBA")),"CHYBA"))</f>
        <v/>
      </c>
      <c r="R486" s="14">
        <f>IF(V486=0,"",IF(OR(NOT(ISNUMBER(A486)),B486="",C486="",NOT(ISNUMBER(D486)),NOT(ISNUMBER(E486)),NOT(ISNUMBER(F486)),NOT(ISNUMBER(G486)),I486="",J486="",NOT(ISNUMBER(K486)),NOT(ISNUMBER(L486)),AND(N486&lt;&gt;"Podnikateľská",N486&lt;&gt;"Súkromná"),AND(N486="Podnikateľská",H486=""),COUNTIFS('Vodiči'!$C$6:$C$8,C486&amp;"")&lt;&gt;1,COUNTIFS('Vozidlá'!$A$6:$A$6,B486&amp;"",'Vozidlá'!$B$6:$B$6,"&lt;&gt;")&lt;&gt;1,COUNTIFS('Vozidlá'!$A$6:$A$6,B486&amp;"",'Vozidlá'!$C$6:$C$6,"&lt;&gt;")&lt;&gt;1,COUNTIFS('Vozidlá'!$A$6:$A$6,B486&amp;"",'Vozidlá'!$D$6:$D$6,"&lt;&gt;")&lt;&gt;1,COUNTIFS('Vozidlá'!$A$6:$A$6,B486&amp;"",'Vozidlá'!$E$6:$E$6,"&lt;&gt;")&lt;&gt;1,COUNTIFS('Vozidlá'!$A$6:$A$6,B486&amp;"",'Vozidlá'!$K$6:$K$6,"&lt;&gt;")&lt;&gt;1,COUNTIFS('Vozidlá'!$A$6:$A$6,B486&amp;"",'Vozidlá'!$L$6:$L$6,"&lt;&gt;")&lt;&gt;1),"CHYBA",""))</f>
        <v/>
      </c>
      <c r="S486" s="14">
        <f>IF(V486=0,"",IF(N486="Podnikateľská",IF(H486="","",IF(OR(LEN(TRIM(SUBSTITUTE(SUBSTITUTE(H486,".",""),",","")))&lt;12,ISNUMBER(MATCH(TRIM(SUBSTITUTE(SUBSTITUTE(H486,".",""),",","")),'Zoznamy'!$G$2:$G$41,0))),"PREVERIŤ","")),IF(AND(N486="Súkromná",IFERROR(INDEX('Vozidlá'!$O$6:$O$6,MATCH(B486,'Vozidlá'!$A$6:$A$6,0))="áno",FALSE)),"PREVERIŤ","")))</f>
        <v/>
      </c>
      <c r="T486" s="14">
        <f>IF(OR(D486="",E486="",F486="",G486=""),"",IFERROR(IF(OR(F486+G486&lt;D486+E486,D486&lt;DATE(2027,1,1),D486&gt;=DATE(2028,1,1)),"CHYBA",""),"CHYBA"))</f>
        <v/>
      </c>
      <c r="U486" s="14">
        <f>IF(OR(V486=0,A486=""),"",IF(COUNTIFS($A$6:$A$1505,A486&amp;"",$B$6:$B$1505,B486&amp;"")&gt;1,"CHYBA",IF(X486="","",IF(X486=0,"",IFERROR(IF(INDEX($A$1:$A$1505,X486)="","",IF(A486=INDEX($A$1:$A$1505,X486)+1,"","PREVERIŤ")),"PREVERIŤ")))))</f>
        <v/>
      </c>
      <c r="V486" s="14">
        <f>IF(OR(A486&lt;&gt;"",B486&lt;&gt;"",C486&lt;&gt;"",D486&lt;&gt;"",E486&lt;&gt;"",F486&lt;&gt;"",G486&lt;&gt;"",H486&lt;&gt;"",I486&lt;&gt;"",J486&lt;&gt;"",K486&lt;&gt;"",L486&lt;&gt;"",N486&lt;&gt;"",O486&lt;&gt;""),1,0)</f>
        <v/>
      </c>
      <c r="W486" s="14">
        <f>IF(OR(V486=0,B486=""),"",COUNTIFS($B$6:B486,B486&amp;""))</f>
        <v/>
      </c>
      <c r="X486" s="14">
        <f>IF(OR(V486=0,B486=""),"",IF(W486=1,0,SUMIFS($Y$5:Y485,$B$5:B485,B486&amp;"",$W$5:W485,W486-1)))</f>
        <v/>
      </c>
      <c r="Y486" s="14">
        <f>IF(V486=0,"",ROW($A486))</f>
        <v/>
      </c>
    </row>
    <row r="487">
      <c r="A487" s="10" t="n"/>
      <c r="B487" s="10" t="n"/>
      <c r="C487" s="10" t="n"/>
      <c r="D487" s="12" t="n"/>
      <c r="E487" s="18" t="n"/>
      <c r="F487" s="12" t="n"/>
      <c r="G487" s="18" t="n"/>
      <c r="H487" s="10" t="n"/>
      <c r="I487" s="10" t="n"/>
      <c r="J487" s="10" t="n"/>
      <c r="K487" s="13" t="n"/>
      <c r="L487" s="13" t="n"/>
      <c r="M487" s="19">
        <f>IF(OR(K487="",L487=""),"",IF(AND(ISNUMBER(K487),ISNUMBER(L487)),L487-K487,"CHYBA"))</f>
        <v/>
      </c>
      <c r="N487" s="10" t="n"/>
      <c r="O487" s="10" t="n"/>
      <c r="P487" s="14">
        <f>IF(M487="","",IF(ISNUMBER(M487),IF(M487&lt;=0,"CHYBA",""),"CHYBA"))</f>
        <v/>
      </c>
      <c r="Q487" s="14">
        <f>IF(OR(V487=0,B487="",K487=""),"",IFERROR(IF(X487=0,IF(AND(COUNTIFS('Vozidlá'!$A$6:$A$6,B487&amp;"",'Vozidlá'!$L$6:$L$6,"&lt;&gt;")=1,ROUND(K487,1)=ROUND(INDEX('Vozidlá'!$L$6:$L$6,MATCH(B487,'Vozidlá'!$A$6:$A$6,0)),1)),"","CHYBA"),IF(AND(INDEX($L$1:$L$1505,X487)&lt;&gt;"",ROUND(K487,1)=ROUND(INDEX($L$1:$L$1505,X487),1)),"","CHYBA")),"CHYBA"))</f>
        <v/>
      </c>
      <c r="R487" s="14">
        <f>IF(V487=0,"",IF(OR(NOT(ISNUMBER(A487)),B487="",C487="",NOT(ISNUMBER(D487)),NOT(ISNUMBER(E487)),NOT(ISNUMBER(F487)),NOT(ISNUMBER(G487)),I487="",J487="",NOT(ISNUMBER(K487)),NOT(ISNUMBER(L487)),AND(N487&lt;&gt;"Podnikateľská",N487&lt;&gt;"Súkromná"),AND(N487="Podnikateľská",H487=""),COUNTIFS('Vodiči'!$C$6:$C$8,C487&amp;"")&lt;&gt;1,COUNTIFS('Vozidlá'!$A$6:$A$6,B487&amp;"",'Vozidlá'!$B$6:$B$6,"&lt;&gt;")&lt;&gt;1,COUNTIFS('Vozidlá'!$A$6:$A$6,B487&amp;"",'Vozidlá'!$C$6:$C$6,"&lt;&gt;")&lt;&gt;1,COUNTIFS('Vozidlá'!$A$6:$A$6,B487&amp;"",'Vozidlá'!$D$6:$D$6,"&lt;&gt;")&lt;&gt;1,COUNTIFS('Vozidlá'!$A$6:$A$6,B487&amp;"",'Vozidlá'!$E$6:$E$6,"&lt;&gt;")&lt;&gt;1,COUNTIFS('Vozidlá'!$A$6:$A$6,B487&amp;"",'Vozidlá'!$K$6:$K$6,"&lt;&gt;")&lt;&gt;1,COUNTIFS('Vozidlá'!$A$6:$A$6,B487&amp;"",'Vozidlá'!$L$6:$L$6,"&lt;&gt;")&lt;&gt;1),"CHYBA",""))</f>
        <v/>
      </c>
      <c r="S487" s="14">
        <f>IF(V487=0,"",IF(N487="Podnikateľská",IF(H487="","",IF(OR(LEN(TRIM(SUBSTITUTE(SUBSTITUTE(H487,".",""),",","")))&lt;12,ISNUMBER(MATCH(TRIM(SUBSTITUTE(SUBSTITUTE(H487,".",""),",","")),'Zoznamy'!$G$2:$G$41,0))),"PREVERIŤ","")),IF(AND(N487="Súkromná",IFERROR(INDEX('Vozidlá'!$O$6:$O$6,MATCH(B487,'Vozidlá'!$A$6:$A$6,0))="áno",FALSE)),"PREVERIŤ","")))</f>
        <v/>
      </c>
      <c r="T487" s="14">
        <f>IF(OR(D487="",E487="",F487="",G487=""),"",IFERROR(IF(OR(F487+G487&lt;D487+E487,D487&lt;DATE(2027,1,1),D487&gt;=DATE(2028,1,1)),"CHYBA",""),"CHYBA"))</f>
        <v/>
      </c>
      <c r="U487" s="14">
        <f>IF(OR(V487=0,A487=""),"",IF(COUNTIFS($A$6:$A$1505,A487&amp;"",$B$6:$B$1505,B487&amp;"")&gt;1,"CHYBA",IF(X487="","",IF(X487=0,"",IFERROR(IF(INDEX($A$1:$A$1505,X487)="","",IF(A487=INDEX($A$1:$A$1505,X487)+1,"","PREVERIŤ")),"PREVERIŤ")))))</f>
        <v/>
      </c>
      <c r="V487" s="14">
        <f>IF(OR(A487&lt;&gt;"",B487&lt;&gt;"",C487&lt;&gt;"",D487&lt;&gt;"",E487&lt;&gt;"",F487&lt;&gt;"",G487&lt;&gt;"",H487&lt;&gt;"",I487&lt;&gt;"",J487&lt;&gt;"",K487&lt;&gt;"",L487&lt;&gt;"",N487&lt;&gt;"",O487&lt;&gt;""),1,0)</f>
        <v/>
      </c>
      <c r="W487" s="14">
        <f>IF(OR(V487=0,B487=""),"",COUNTIFS($B$6:B487,B487&amp;""))</f>
        <v/>
      </c>
      <c r="X487" s="14">
        <f>IF(OR(V487=0,B487=""),"",IF(W487=1,0,SUMIFS($Y$5:Y486,$B$5:B486,B487&amp;"",$W$5:W486,W487-1)))</f>
        <v/>
      </c>
      <c r="Y487" s="14">
        <f>IF(V487=0,"",ROW($A487))</f>
        <v/>
      </c>
    </row>
    <row r="488">
      <c r="A488" s="10" t="n"/>
      <c r="B488" s="10" t="n"/>
      <c r="C488" s="10" t="n"/>
      <c r="D488" s="12" t="n"/>
      <c r="E488" s="18" t="n"/>
      <c r="F488" s="12" t="n"/>
      <c r="G488" s="18" t="n"/>
      <c r="H488" s="10" t="n"/>
      <c r="I488" s="10" t="n"/>
      <c r="J488" s="10" t="n"/>
      <c r="K488" s="13" t="n"/>
      <c r="L488" s="13" t="n"/>
      <c r="M488" s="19">
        <f>IF(OR(K488="",L488=""),"",IF(AND(ISNUMBER(K488),ISNUMBER(L488)),L488-K488,"CHYBA"))</f>
        <v/>
      </c>
      <c r="N488" s="10" t="n"/>
      <c r="O488" s="10" t="n"/>
      <c r="P488" s="14">
        <f>IF(M488="","",IF(ISNUMBER(M488),IF(M488&lt;=0,"CHYBA",""),"CHYBA"))</f>
        <v/>
      </c>
      <c r="Q488" s="14">
        <f>IF(OR(V488=0,B488="",K488=""),"",IFERROR(IF(X488=0,IF(AND(COUNTIFS('Vozidlá'!$A$6:$A$6,B488&amp;"",'Vozidlá'!$L$6:$L$6,"&lt;&gt;")=1,ROUND(K488,1)=ROUND(INDEX('Vozidlá'!$L$6:$L$6,MATCH(B488,'Vozidlá'!$A$6:$A$6,0)),1)),"","CHYBA"),IF(AND(INDEX($L$1:$L$1505,X488)&lt;&gt;"",ROUND(K488,1)=ROUND(INDEX($L$1:$L$1505,X488),1)),"","CHYBA")),"CHYBA"))</f>
        <v/>
      </c>
      <c r="R488" s="14">
        <f>IF(V488=0,"",IF(OR(NOT(ISNUMBER(A488)),B488="",C488="",NOT(ISNUMBER(D488)),NOT(ISNUMBER(E488)),NOT(ISNUMBER(F488)),NOT(ISNUMBER(G488)),I488="",J488="",NOT(ISNUMBER(K488)),NOT(ISNUMBER(L488)),AND(N488&lt;&gt;"Podnikateľská",N488&lt;&gt;"Súkromná"),AND(N488="Podnikateľská",H488=""),COUNTIFS('Vodiči'!$C$6:$C$8,C488&amp;"")&lt;&gt;1,COUNTIFS('Vozidlá'!$A$6:$A$6,B488&amp;"",'Vozidlá'!$B$6:$B$6,"&lt;&gt;")&lt;&gt;1,COUNTIFS('Vozidlá'!$A$6:$A$6,B488&amp;"",'Vozidlá'!$C$6:$C$6,"&lt;&gt;")&lt;&gt;1,COUNTIFS('Vozidlá'!$A$6:$A$6,B488&amp;"",'Vozidlá'!$D$6:$D$6,"&lt;&gt;")&lt;&gt;1,COUNTIFS('Vozidlá'!$A$6:$A$6,B488&amp;"",'Vozidlá'!$E$6:$E$6,"&lt;&gt;")&lt;&gt;1,COUNTIFS('Vozidlá'!$A$6:$A$6,B488&amp;"",'Vozidlá'!$K$6:$K$6,"&lt;&gt;")&lt;&gt;1,COUNTIFS('Vozidlá'!$A$6:$A$6,B488&amp;"",'Vozidlá'!$L$6:$L$6,"&lt;&gt;")&lt;&gt;1),"CHYBA",""))</f>
        <v/>
      </c>
      <c r="S488" s="14">
        <f>IF(V488=0,"",IF(N488="Podnikateľská",IF(H488="","",IF(OR(LEN(TRIM(SUBSTITUTE(SUBSTITUTE(H488,".",""),",","")))&lt;12,ISNUMBER(MATCH(TRIM(SUBSTITUTE(SUBSTITUTE(H488,".",""),",","")),'Zoznamy'!$G$2:$G$41,0))),"PREVERIŤ","")),IF(AND(N488="Súkromná",IFERROR(INDEX('Vozidlá'!$O$6:$O$6,MATCH(B488,'Vozidlá'!$A$6:$A$6,0))="áno",FALSE)),"PREVERIŤ","")))</f>
        <v/>
      </c>
      <c r="T488" s="14">
        <f>IF(OR(D488="",E488="",F488="",G488=""),"",IFERROR(IF(OR(F488+G488&lt;D488+E488,D488&lt;DATE(2027,1,1),D488&gt;=DATE(2028,1,1)),"CHYBA",""),"CHYBA"))</f>
        <v/>
      </c>
      <c r="U488" s="14">
        <f>IF(OR(V488=0,A488=""),"",IF(COUNTIFS($A$6:$A$1505,A488&amp;"",$B$6:$B$1505,B488&amp;"")&gt;1,"CHYBA",IF(X488="","",IF(X488=0,"",IFERROR(IF(INDEX($A$1:$A$1505,X488)="","",IF(A488=INDEX($A$1:$A$1505,X488)+1,"","PREVERIŤ")),"PREVERIŤ")))))</f>
        <v/>
      </c>
      <c r="V488" s="14">
        <f>IF(OR(A488&lt;&gt;"",B488&lt;&gt;"",C488&lt;&gt;"",D488&lt;&gt;"",E488&lt;&gt;"",F488&lt;&gt;"",G488&lt;&gt;"",H488&lt;&gt;"",I488&lt;&gt;"",J488&lt;&gt;"",K488&lt;&gt;"",L488&lt;&gt;"",N488&lt;&gt;"",O488&lt;&gt;""),1,0)</f>
        <v/>
      </c>
      <c r="W488" s="14">
        <f>IF(OR(V488=0,B488=""),"",COUNTIFS($B$6:B488,B488&amp;""))</f>
        <v/>
      </c>
      <c r="X488" s="14">
        <f>IF(OR(V488=0,B488=""),"",IF(W488=1,0,SUMIFS($Y$5:Y487,$B$5:B487,B488&amp;"",$W$5:W487,W488-1)))</f>
        <v/>
      </c>
      <c r="Y488" s="14">
        <f>IF(V488=0,"",ROW($A488))</f>
        <v/>
      </c>
    </row>
    <row r="489">
      <c r="A489" s="10" t="n"/>
      <c r="B489" s="10" t="n"/>
      <c r="C489" s="10" t="n"/>
      <c r="D489" s="12" t="n"/>
      <c r="E489" s="18" t="n"/>
      <c r="F489" s="12" t="n"/>
      <c r="G489" s="18" t="n"/>
      <c r="H489" s="10" t="n"/>
      <c r="I489" s="10" t="n"/>
      <c r="J489" s="10" t="n"/>
      <c r="K489" s="13" t="n"/>
      <c r="L489" s="13" t="n"/>
      <c r="M489" s="19">
        <f>IF(OR(K489="",L489=""),"",IF(AND(ISNUMBER(K489),ISNUMBER(L489)),L489-K489,"CHYBA"))</f>
        <v/>
      </c>
      <c r="N489" s="10" t="n"/>
      <c r="O489" s="10" t="n"/>
      <c r="P489" s="14">
        <f>IF(M489="","",IF(ISNUMBER(M489),IF(M489&lt;=0,"CHYBA",""),"CHYBA"))</f>
        <v/>
      </c>
      <c r="Q489" s="14">
        <f>IF(OR(V489=0,B489="",K489=""),"",IFERROR(IF(X489=0,IF(AND(COUNTIFS('Vozidlá'!$A$6:$A$6,B489&amp;"",'Vozidlá'!$L$6:$L$6,"&lt;&gt;")=1,ROUND(K489,1)=ROUND(INDEX('Vozidlá'!$L$6:$L$6,MATCH(B489,'Vozidlá'!$A$6:$A$6,0)),1)),"","CHYBA"),IF(AND(INDEX($L$1:$L$1505,X489)&lt;&gt;"",ROUND(K489,1)=ROUND(INDEX($L$1:$L$1505,X489),1)),"","CHYBA")),"CHYBA"))</f>
        <v/>
      </c>
      <c r="R489" s="14">
        <f>IF(V489=0,"",IF(OR(NOT(ISNUMBER(A489)),B489="",C489="",NOT(ISNUMBER(D489)),NOT(ISNUMBER(E489)),NOT(ISNUMBER(F489)),NOT(ISNUMBER(G489)),I489="",J489="",NOT(ISNUMBER(K489)),NOT(ISNUMBER(L489)),AND(N489&lt;&gt;"Podnikateľská",N489&lt;&gt;"Súkromná"),AND(N489="Podnikateľská",H489=""),COUNTIFS('Vodiči'!$C$6:$C$8,C489&amp;"")&lt;&gt;1,COUNTIFS('Vozidlá'!$A$6:$A$6,B489&amp;"",'Vozidlá'!$B$6:$B$6,"&lt;&gt;")&lt;&gt;1,COUNTIFS('Vozidlá'!$A$6:$A$6,B489&amp;"",'Vozidlá'!$C$6:$C$6,"&lt;&gt;")&lt;&gt;1,COUNTIFS('Vozidlá'!$A$6:$A$6,B489&amp;"",'Vozidlá'!$D$6:$D$6,"&lt;&gt;")&lt;&gt;1,COUNTIFS('Vozidlá'!$A$6:$A$6,B489&amp;"",'Vozidlá'!$E$6:$E$6,"&lt;&gt;")&lt;&gt;1,COUNTIFS('Vozidlá'!$A$6:$A$6,B489&amp;"",'Vozidlá'!$K$6:$K$6,"&lt;&gt;")&lt;&gt;1,COUNTIFS('Vozidlá'!$A$6:$A$6,B489&amp;"",'Vozidlá'!$L$6:$L$6,"&lt;&gt;")&lt;&gt;1),"CHYBA",""))</f>
        <v/>
      </c>
      <c r="S489" s="14">
        <f>IF(V489=0,"",IF(N489="Podnikateľská",IF(H489="","",IF(OR(LEN(TRIM(SUBSTITUTE(SUBSTITUTE(H489,".",""),",","")))&lt;12,ISNUMBER(MATCH(TRIM(SUBSTITUTE(SUBSTITUTE(H489,".",""),",","")),'Zoznamy'!$G$2:$G$41,0))),"PREVERIŤ","")),IF(AND(N489="Súkromná",IFERROR(INDEX('Vozidlá'!$O$6:$O$6,MATCH(B489,'Vozidlá'!$A$6:$A$6,0))="áno",FALSE)),"PREVERIŤ","")))</f>
        <v/>
      </c>
      <c r="T489" s="14">
        <f>IF(OR(D489="",E489="",F489="",G489=""),"",IFERROR(IF(OR(F489+G489&lt;D489+E489,D489&lt;DATE(2027,1,1),D489&gt;=DATE(2028,1,1)),"CHYBA",""),"CHYBA"))</f>
        <v/>
      </c>
      <c r="U489" s="14">
        <f>IF(OR(V489=0,A489=""),"",IF(COUNTIFS($A$6:$A$1505,A489&amp;"",$B$6:$B$1505,B489&amp;"")&gt;1,"CHYBA",IF(X489="","",IF(X489=0,"",IFERROR(IF(INDEX($A$1:$A$1505,X489)="","",IF(A489=INDEX($A$1:$A$1505,X489)+1,"","PREVERIŤ")),"PREVERIŤ")))))</f>
        <v/>
      </c>
      <c r="V489" s="14">
        <f>IF(OR(A489&lt;&gt;"",B489&lt;&gt;"",C489&lt;&gt;"",D489&lt;&gt;"",E489&lt;&gt;"",F489&lt;&gt;"",G489&lt;&gt;"",H489&lt;&gt;"",I489&lt;&gt;"",J489&lt;&gt;"",K489&lt;&gt;"",L489&lt;&gt;"",N489&lt;&gt;"",O489&lt;&gt;""),1,0)</f>
        <v/>
      </c>
      <c r="W489" s="14">
        <f>IF(OR(V489=0,B489=""),"",COUNTIFS($B$6:B489,B489&amp;""))</f>
        <v/>
      </c>
      <c r="X489" s="14">
        <f>IF(OR(V489=0,B489=""),"",IF(W489=1,0,SUMIFS($Y$5:Y488,$B$5:B488,B489&amp;"",$W$5:W488,W489-1)))</f>
        <v/>
      </c>
      <c r="Y489" s="14">
        <f>IF(V489=0,"",ROW($A489))</f>
        <v/>
      </c>
    </row>
    <row r="490">
      <c r="A490" s="10" t="n"/>
      <c r="B490" s="10" t="n"/>
      <c r="C490" s="10" t="n"/>
      <c r="D490" s="12" t="n"/>
      <c r="E490" s="18" t="n"/>
      <c r="F490" s="12" t="n"/>
      <c r="G490" s="18" t="n"/>
      <c r="H490" s="10" t="n"/>
      <c r="I490" s="10" t="n"/>
      <c r="J490" s="10" t="n"/>
      <c r="K490" s="13" t="n"/>
      <c r="L490" s="13" t="n"/>
      <c r="M490" s="19">
        <f>IF(OR(K490="",L490=""),"",IF(AND(ISNUMBER(K490),ISNUMBER(L490)),L490-K490,"CHYBA"))</f>
        <v/>
      </c>
      <c r="N490" s="10" t="n"/>
      <c r="O490" s="10" t="n"/>
      <c r="P490" s="14">
        <f>IF(M490="","",IF(ISNUMBER(M490),IF(M490&lt;=0,"CHYBA",""),"CHYBA"))</f>
        <v/>
      </c>
      <c r="Q490" s="14">
        <f>IF(OR(V490=0,B490="",K490=""),"",IFERROR(IF(X490=0,IF(AND(COUNTIFS('Vozidlá'!$A$6:$A$6,B490&amp;"",'Vozidlá'!$L$6:$L$6,"&lt;&gt;")=1,ROUND(K490,1)=ROUND(INDEX('Vozidlá'!$L$6:$L$6,MATCH(B490,'Vozidlá'!$A$6:$A$6,0)),1)),"","CHYBA"),IF(AND(INDEX($L$1:$L$1505,X490)&lt;&gt;"",ROUND(K490,1)=ROUND(INDEX($L$1:$L$1505,X490),1)),"","CHYBA")),"CHYBA"))</f>
        <v/>
      </c>
      <c r="R490" s="14">
        <f>IF(V490=0,"",IF(OR(NOT(ISNUMBER(A490)),B490="",C490="",NOT(ISNUMBER(D490)),NOT(ISNUMBER(E490)),NOT(ISNUMBER(F490)),NOT(ISNUMBER(G490)),I490="",J490="",NOT(ISNUMBER(K490)),NOT(ISNUMBER(L490)),AND(N490&lt;&gt;"Podnikateľská",N490&lt;&gt;"Súkromná"),AND(N490="Podnikateľská",H490=""),COUNTIFS('Vodiči'!$C$6:$C$8,C490&amp;"")&lt;&gt;1,COUNTIFS('Vozidlá'!$A$6:$A$6,B490&amp;"",'Vozidlá'!$B$6:$B$6,"&lt;&gt;")&lt;&gt;1,COUNTIFS('Vozidlá'!$A$6:$A$6,B490&amp;"",'Vozidlá'!$C$6:$C$6,"&lt;&gt;")&lt;&gt;1,COUNTIFS('Vozidlá'!$A$6:$A$6,B490&amp;"",'Vozidlá'!$D$6:$D$6,"&lt;&gt;")&lt;&gt;1,COUNTIFS('Vozidlá'!$A$6:$A$6,B490&amp;"",'Vozidlá'!$E$6:$E$6,"&lt;&gt;")&lt;&gt;1,COUNTIFS('Vozidlá'!$A$6:$A$6,B490&amp;"",'Vozidlá'!$K$6:$K$6,"&lt;&gt;")&lt;&gt;1,COUNTIFS('Vozidlá'!$A$6:$A$6,B490&amp;"",'Vozidlá'!$L$6:$L$6,"&lt;&gt;")&lt;&gt;1),"CHYBA",""))</f>
        <v/>
      </c>
      <c r="S490" s="14">
        <f>IF(V490=0,"",IF(N490="Podnikateľská",IF(H490="","",IF(OR(LEN(TRIM(SUBSTITUTE(SUBSTITUTE(H490,".",""),",","")))&lt;12,ISNUMBER(MATCH(TRIM(SUBSTITUTE(SUBSTITUTE(H490,".",""),",","")),'Zoznamy'!$G$2:$G$41,0))),"PREVERIŤ","")),IF(AND(N490="Súkromná",IFERROR(INDEX('Vozidlá'!$O$6:$O$6,MATCH(B490,'Vozidlá'!$A$6:$A$6,0))="áno",FALSE)),"PREVERIŤ","")))</f>
        <v/>
      </c>
      <c r="T490" s="14">
        <f>IF(OR(D490="",E490="",F490="",G490=""),"",IFERROR(IF(OR(F490+G490&lt;D490+E490,D490&lt;DATE(2027,1,1),D490&gt;=DATE(2028,1,1)),"CHYBA",""),"CHYBA"))</f>
        <v/>
      </c>
      <c r="U490" s="14">
        <f>IF(OR(V490=0,A490=""),"",IF(COUNTIFS($A$6:$A$1505,A490&amp;"",$B$6:$B$1505,B490&amp;"")&gt;1,"CHYBA",IF(X490="","",IF(X490=0,"",IFERROR(IF(INDEX($A$1:$A$1505,X490)="","",IF(A490=INDEX($A$1:$A$1505,X490)+1,"","PREVERIŤ")),"PREVERIŤ")))))</f>
        <v/>
      </c>
      <c r="V490" s="14">
        <f>IF(OR(A490&lt;&gt;"",B490&lt;&gt;"",C490&lt;&gt;"",D490&lt;&gt;"",E490&lt;&gt;"",F490&lt;&gt;"",G490&lt;&gt;"",H490&lt;&gt;"",I490&lt;&gt;"",J490&lt;&gt;"",K490&lt;&gt;"",L490&lt;&gt;"",N490&lt;&gt;"",O490&lt;&gt;""),1,0)</f>
        <v/>
      </c>
      <c r="W490" s="14">
        <f>IF(OR(V490=0,B490=""),"",COUNTIFS($B$6:B490,B490&amp;""))</f>
        <v/>
      </c>
      <c r="X490" s="14">
        <f>IF(OR(V490=0,B490=""),"",IF(W490=1,0,SUMIFS($Y$5:Y489,$B$5:B489,B490&amp;"",$W$5:W489,W490-1)))</f>
        <v/>
      </c>
      <c r="Y490" s="14">
        <f>IF(V490=0,"",ROW($A490))</f>
        <v/>
      </c>
    </row>
    <row r="491">
      <c r="A491" s="10" t="n"/>
      <c r="B491" s="10" t="n"/>
      <c r="C491" s="10" t="n"/>
      <c r="D491" s="12" t="n"/>
      <c r="E491" s="18" t="n"/>
      <c r="F491" s="12" t="n"/>
      <c r="G491" s="18" t="n"/>
      <c r="H491" s="10" t="n"/>
      <c r="I491" s="10" t="n"/>
      <c r="J491" s="10" t="n"/>
      <c r="K491" s="13" t="n"/>
      <c r="L491" s="13" t="n"/>
      <c r="M491" s="19">
        <f>IF(OR(K491="",L491=""),"",IF(AND(ISNUMBER(K491),ISNUMBER(L491)),L491-K491,"CHYBA"))</f>
        <v/>
      </c>
      <c r="N491" s="10" t="n"/>
      <c r="O491" s="10" t="n"/>
      <c r="P491" s="14">
        <f>IF(M491="","",IF(ISNUMBER(M491),IF(M491&lt;=0,"CHYBA",""),"CHYBA"))</f>
        <v/>
      </c>
      <c r="Q491" s="14">
        <f>IF(OR(V491=0,B491="",K491=""),"",IFERROR(IF(X491=0,IF(AND(COUNTIFS('Vozidlá'!$A$6:$A$6,B491&amp;"",'Vozidlá'!$L$6:$L$6,"&lt;&gt;")=1,ROUND(K491,1)=ROUND(INDEX('Vozidlá'!$L$6:$L$6,MATCH(B491,'Vozidlá'!$A$6:$A$6,0)),1)),"","CHYBA"),IF(AND(INDEX($L$1:$L$1505,X491)&lt;&gt;"",ROUND(K491,1)=ROUND(INDEX($L$1:$L$1505,X491),1)),"","CHYBA")),"CHYBA"))</f>
        <v/>
      </c>
      <c r="R491" s="14">
        <f>IF(V491=0,"",IF(OR(NOT(ISNUMBER(A491)),B491="",C491="",NOT(ISNUMBER(D491)),NOT(ISNUMBER(E491)),NOT(ISNUMBER(F491)),NOT(ISNUMBER(G491)),I491="",J491="",NOT(ISNUMBER(K491)),NOT(ISNUMBER(L491)),AND(N491&lt;&gt;"Podnikateľská",N491&lt;&gt;"Súkromná"),AND(N491="Podnikateľská",H491=""),COUNTIFS('Vodiči'!$C$6:$C$8,C491&amp;"")&lt;&gt;1,COUNTIFS('Vozidlá'!$A$6:$A$6,B491&amp;"",'Vozidlá'!$B$6:$B$6,"&lt;&gt;")&lt;&gt;1,COUNTIFS('Vozidlá'!$A$6:$A$6,B491&amp;"",'Vozidlá'!$C$6:$C$6,"&lt;&gt;")&lt;&gt;1,COUNTIFS('Vozidlá'!$A$6:$A$6,B491&amp;"",'Vozidlá'!$D$6:$D$6,"&lt;&gt;")&lt;&gt;1,COUNTIFS('Vozidlá'!$A$6:$A$6,B491&amp;"",'Vozidlá'!$E$6:$E$6,"&lt;&gt;")&lt;&gt;1,COUNTIFS('Vozidlá'!$A$6:$A$6,B491&amp;"",'Vozidlá'!$K$6:$K$6,"&lt;&gt;")&lt;&gt;1,COUNTIFS('Vozidlá'!$A$6:$A$6,B491&amp;"",'Vozidlá'!$L$6:$L$6,"&lt;&gt;")&lt;&gt;1),"CHYBA",""))</f>
        <v/>
      </c>
      <c r="S491" s="14">
        <f>IF(V491=0,"",IF(N491="Podnikateľská",IF(H491="","",IF(OR(LEN(TRIM(SUBSTITUTE(SUBSTITUTE(H491,".",""),",","")))&lt;12,ISNUMBER(MATCH(TRIM(SUBSTITUTE(SUBSTITUTE(H491,".",""),",","")),'Zoznamy'!$G$2:$G$41,0))),"PREVERIŤ","")),IF(AND(N491="Súkromná",IFERROR(INDEX('Vozidlá'!$O$6:$O$6,MATCH(B491,'Vozidlá'!$A$6:$A$6,0))="áno",FALSE)),"PREVERIŤ","")))</f>
        <v/>
      </c>
      <c r="T491" s="14">
        <f>IF(OR(D491="",E491="",F491="",G491=""),"",IFERROR(IF(OR(F491+G491&lt;D491+E491,D491&lt;DATE(2027,1,1),D491&gt;=DATE(2028,1,1)),"CHYBA",""),"CHYBA"))</f>
        <v/>
      </c>
      <c r="U491" s="14">
        <f>IF(OR(V491=0,A491=""),"",IF(COUNTIFS($A$6:$A$1505,A491&amp;"",$B$6:$B$1505,B491&amp;"")&gt;1,"CHYBA",IF(X491="","",IF(X491=0,"",IFERROR(IF(INDEX($A$1:$A$1505,X491)="","",IF(A491=INDEX($A$1:$A$1505,X491)+1,"","PREVERIŤ")),"PREVERIŤ")))))</f>
        <v/>
      </c>
      <c r="V491" s="14">
        <f>IF(OR(A491&lt;&gt;"",B491&lt;&gt;"",C491&lt;&gt;"",D491&lt;&gt;"",E491&lt;&gt;"",F491&lt;&gt;"",G491&lt;&gt;"",H491&lt;&gt;"",I491&lt;&gt;"",J491&lt;&gt;"",K491&lt;&gt;"",L491&lt;&gt;"",N491&lt;&gt;"",O491&lt;&gt;""),1,0)</f>
        <v/>
      </c>
      <c r="W491" s="14">
        <f>IF(OR(V491=0,B491=""),"",COUNTIFS($B$6:B491,B491&amp;""))</f>
        <v/>
      </c>
      <c r="X491" s="14">
        <f>IF(OR(V491=0,B491=""),"",IF(W491=1,0,SUMIFS($Y$5:Y490,$B$5:B490,B491&amp;"",$W$5:W490,W491-1)))</f>
        <v/>
      </c>
      <c r="Y491" s="14">
        <f>IF(V491=0,"",ROW($A491))</f>
        <v/>
      </c>
    </row>
    <row r="492">
      <c r="A492" s="10" t="n"/>
      <c r="B492" s="10" t="n"/>
      <c r="C492" s="10" t="n"/>
      <c r="D492" s="12" t="n"/>
      <c r="E492" s="18" t="n"/>
      <c r="F492" s="12" t="n"/>
      <c r="G492" s="18" t="n"/>
      <c r="H492" s="10" t="n"/>
      <c r="I492" s="10" t="n"/>
      <c r="J492" s="10" t="n"/>
      <c r="K492" s="13" t="n"/>
      <c r="L492" s="13" t="n"/>
      <c r="M492" s="19">
        <f>IF(OR(K492="",L492=""),"",IF(AND(ISNUMBER(K492),ISNUMBER(L492)),L492-K492,"CHYBA"))</f>
        <v/>
      </c>
      <c r="N492" s="10" t="n"/>
      <c r="O492" s="10" t="n"/>
      <c r="P492" s="14">
        <f>IF(M492="","",IF(ISNUMBER(M492),IF(M492&lt;=0,"CHYBA",""),"CHYBA"))</f>
        <v/>
      </c>
      <c r="Q492" s="14">
        <f>IF(OR(V492=0,B492="",K492=""),"",IFERROR(IF(X492=0,IF(AND(COUNTIFS('Vozidlá'!$A$6:$A$6,B492&amp;"",'Vozidlá'!$L$6:$L$6,"&lt;&gt;")=1,ROUND(K492,1)=ROUND(INDEX('Vozidlá'!$L$6:$L$6,MATCH(B492,'Vozidlá'!$A$6:$A$6,0)),1)),"","CHYBA"),IF(AND(INDEX($L$1:$L$1505,X492)&lt;&gt;"",ROUND(K492,1)=ROUND(INDEX($L$1:$L$1505,X492),1)),"","CHYBA")),"CHYBA"))</f>
        <v/>
      </c>
      <c r="R492" s="14">
        <f>IF(V492=0,"",IF(OR(NOT(ISNUMBER(A492)),B492="",C492="",NOT(ISNUMBER(D492)),NOT(ISNUMBER(E492)),NOT(ISNUMBER(F492)),NOT(ISNUMBER(G492)),I492="",J492="",NOT(ISNUMBER(K492)),NOT(ISNUMBER(L492)),AND(N492&lt;&gt;"Podnikateľská",N492&lt;&gt;"Súkromná"),AND(N492="Podnikateľská",H492=""),COUNTIFS('Vodiči'!$C$6:$C$8,C492&amp;"")&lt;&gt;1,COUNTIFS('Vozidlá'!$A$6:$A$6,B492&amp;"",'Vozidlá'!$B$6:$B$6,"&lt;&gt;")&lt;&gt;1,COUNTIFS('Vozidlá'!$A$6:$A$6,B492&amp;"",'Vozidlá'!$C$6:$C$6,"&lt;&gt;")&lt;&gt;1,COUNTIFS('Vozidlá'!$A$6:$A$6,B492&amp;"",'Vozidlá'!$D$6:$D$6,"&lt;&gt;")&lt;&gt;1,COUNTIFS('Vozidlá'!$A$6:$A$6,B492&amp;"",'Vozidlá'!$E$6:$E$6,"&lt;&gt;")&lt;&gt;1,COUNTIFS('Vozidlá'!$A$6:$A$6,B492&amp;"",'Vozidlá'!$K$6:$K$6,"&lt;&gt;")&lt;&gt;1,COUNTIFS('Vozidlá'!$A$6:$A$6,B492&amp;"",'Vozidlá'!$L$6:$L$6,"&lt;&gt;")&lt;&gt;1),"CHYBA",""))</f>
        <v/>
      </c>
      <c r="S492" s="14">
        <f>IF(V492=0,"",IF(N492="Podnikateľská",IF(H492="","",IF(OR(LEN(TRIM(SUBSTITUTE(SUBSTITUTE(H492,".",""),",","")))&lt;12,ISNUMBER(MATCH(TRIM(SUBSTITUTE(SUBSTITUTE(H492,".",""),",","")),'Zoznamy'!$G$2:$G$41,0))),"PREVERIŤ","")),IF(AND(N492="Súkromná",IFERROR(INDEX('Vozidlá'!$O$6:$O$6,MATCH(B492,'Vozidlá'!$A$6:$A$6,0))="áno",FALSE)),"PREVERIŤ","")))</f>
        <v/>
      </c>
      <c r="T492" s="14">
        <f>IF(OR(D492="",E492="",F492="",G492=""),"",IFERROR(IF(OR(F492+G492&lt;D492+E492,D492&lt;DATE(2027,1,1),D492&gt;=DATE(2028,1,1)),"CHYBA",""),"CHYBA"))</f>
        <v/>
      </c>
      <c r="U492" s="14">
        <f>IF(OR(V492=0,A492=""),"",IF(COUNTIFS($A$6:$A$1505,A492&amp;"",$B$6:$B$1505,B492&amp;"")&gt;1,"CHYBA",IF(X492="","",IF(X492=0,"",IFERROR(IF(INDEX($A$1:$A$1505,X492)="","",IF(A492=INDEX($A$1:$A$1505,X492)+1,"","PREVERIŤ")),"PREVERIŤ")))))</f>
        <v/>
      </c>
      <c r="V492" s="14">
        <f>IF(OR(A492&lt;&gt;"",B492&lt;&gt;"",C492&lt;&gt;"",D492&lt;&gt;"",E492&lt;&gt;"",F492&lt;&gt;"",G492&lt;&gt;"",H492&lt;&gt;"",I492&lt;&gt;"",J492&lt;&gt;"",K492&lt;&gt;"",L492&lt;&gt;"",N492&lt;&gt;"",O492&lt;&gt;""),1,0)</f>
        <v/>
      </c>
      <c r="W492" s="14">
        <f>IF(OR(V492=0,B492=""),"",COUNTIFS($B$6:B492,B492&amp;""))</f>
        <v/>
      </c>
      <c r="X492" s="14">
        <f>IF(OR(V492=0,B492=""),"",IF(W492=1,0,SUMIFS($Y$5:Y491,$B$5:B491,B492&amp;"",$W$5:W491,W492-1)))</f>
        <v/>
      </c>
      <c r="Y492" s="14">
        <f>IF(V492=0,"",ROW($A492))</f>
        <v/>
      </c>
    </row>
    <row r="493">
      <c r="A493" s="10" t="n"/>
      <c r="B493" s="10" t="n"/>
      <c r="C493" s="10" t="n"/>
      <c r="D493" s="12" t="n"/>
      <c r="E493" s="18" t="n"/>
      <c r="F493" s="12" t="n"/>
      <c r="G493" s="18" t="n"/>
      <c r="H493" s="10" t="n"/>
      <c r="I493" s="10" t="n"/>
      <c r="J493" s="10" t="n"/>
      <c r="K493" s="13" t="n"/>
      <c r="L493" s="13" t="n"/>
      <c r="M493" s="19">
        <f>IF(OR(K493="",L493=""),"",IF(AND(ISNUMBER(K493),ISNUMBER(L493)),L493-K493,"CHYBA"))</f>
        <v/>
      </c>
      <c r="N493" s="10" t="n"/>
      <c r="O493" s="10" t="n"/>
      <c r="P493" s="14">
        <f>IF(M493="","",IF(ISNUMBER(M493),IF(M493&lt;=0,"CHYBA",""),"CHYBA"))</f>
        <v/>
      </c>
      <c r="Q493" s="14">
        <f>IF(OR(V493=0,B493="",K493=""),"",IFERROR(IF(X493=0,IF(AND(COUNTIFS('Vozidlá'!$A$6:$A$6,B493&amp;"",'Vozidlá'!$L$6:$L$6,"&lt;&gt;")=1,ROUND(K493,1)=ROUND(INDEX('Vozidlá'!$L$6:$L$6,MATCH(B493,'Vozidlá'!$A$6:$A$6,0)),1)),"","CHYBA"),IF(AND(INDEX($L$1:$L$1505,X493)&lt;&gt;"",ROUND(K493,1)=ROUND(INDEX($L$1:$L$1505,X493),1)),"","CHYBA")),"CHYBA"))</f>
        <v/>
      </c>
      <c r="R493" s="14">
        <f>IF(V493=0,"",IF(OR(NOT(ISNUMBER(A493)),B493="",C493="",NOT(ISNUMBER(D493)),NOT(ISNUMBER(E493)),NOT(ISNUMBER(F493)),NOT(ISNUMBER(G493)),I493="",J493="",NOT(ISNUMBER(K493)),NOT(ISNUMBER(L493)),AND(N493&lt;&gt;"Podnikateľská",N493&lt;&gt;"Súkromná"),AND(N493="Podnikateľská",H493=""),COUNTIFS('Vodiči'!$C$6:$C$8,C493&amp;"")&lt;&gt;1,COUNTIFS('Vozidlá'!$A$6:$A$6,B493&amp;"",'Vozidlá'!$B$6:$B$6,"&lt;&gt;")&lt;&gt;1,COUNTIFS('Vozidlá'!$A$6:$A$6,B493&amp;"",'Vozidlá'!$C$6:$C$6,"&lt;&gt;")&lt;&gt;1,COUNTIFS('Vozidlá'!$A$6:$A$6,B493&amp;"",'Vozidlá'!$D$6:$D$6,"&lt;&gt;")&lt;&gt;1,COUNTIFS('Vozidlá'!$A$6:$A$6,B493&amp;"",'Vozidlá'!$E$6:$E$6,"&lt;&gt;")&lt;&gt;1,COUNTIFS('Vozidlá'!$A$6:$A$6,B493&amp;"",'Vozidlá'!$K$6:$K$6,"&lt;&gt;")&lt;&gt;1,COUNTIFS('Vozidlá'!$A$6:$A$6,B493&amp;"",'Vozidlá'!$L$6:$L$6,"&lt;&gt;")&lt;&gt;1),"CHYBA",""))</f>
        <v/>
      </c>
      <c r="S493" s="14">
        <f>IF(V493=0,"",IF(N493="Podnikateľská",IF(H493="","",IF(OR(LEN(TRIM(SUBSTITUTE(SUBSTITUTE(H493,".",""),",","")))&lt;12,ISNUMBER(MATCH(TRIM(SUBSTITUTE(SUBSTITUTE(H493,".",""),",","")),'Zoznamy'!$G$2:$G$41,0))),"PREVERIŤ","")),IF(AND(N493="Súkromná",IFERROR(INDEX('Vozidlá'!$O$6:$O$6,MATCH(B493,'Vozidlá'!$A$6:$A$6,0))="áno",FALSE)),"PREVERIŤ","")))</f>
        <v/>
      </c>
      <c r="T493" s="14">
        <f>IF(OR(D493="",E493="",F493="",G493=""),"",IFERROR(IF(OR(F493+G493&lt;D493+E493,D493&lt;DATE(2027,1,1),D493&gt;=DATE(2028,1,1)),"CHYBA",""),"CHYBA"))</f>
        <v/>
      </c>
      <c r="U493" s="14">
        <f>IF(OR(V493=0,A493=""),"",IF(COUNTIFS($A$6:$A$1505,A493&amp;"",$B$6:$B$1505,B493&amp;"")&gt;1,"CHYBA",IF(X493="","",IF(X493=0,"",IFERROR(IF(INDEX($A$1:$A$1505,X493)="","",IF(A493=INDEX($A$1:$A$1505,X493)+1,"","PREVERIŤ")),"PREVERIŤ")))))</f>
        <v/>
      </c>
      <c r="V493" s="14">
        <f>IF(OR(A493&lt;&gt;"",B493&lt;&gt;"",C493&lt;&gt;"",D493&lt;&gt;"",E493&lt;&gt;"",F493&lt;&gt;"",G493&lt;&gt;"",H493&lt;&gt;"",I493&lt;&gt;"",J493&lt;&gt;"",K493&lt;&gt;"",L493&lt;&gt;"",N493&lt;&gt;"",O493&lt;&gt;""),1,0)</f>
        <v/>
      </c>
      <c r="W493" s="14">
        <f>IF(OR(V493=0,B493=""),"",COUNTIFS($B$6:B493,B493&amp;""))</f>
        <v/>
      </c>
      <c r="X493" s="14">
        <f>IF(OR(V493=0,B493=""),"",IF(W493=1,0,SUMIFS($Y$5:Y492,$B$5:B492,B493&amp;"",$W$5:W492,W493-1)))</f>
        <v/>
      </c>
      <c r="Y493" s="14">
        <f>IF(V493=0,"",ROW($A493))</f>
        <v/>
      </c>
    </row>
    <row r="494">
      <c r="A494" s="10" t="n"/>
      <c r="B494" s="10" t="n"/>
      <c r="C494" s="10" t="n"/>
      <c r="D494" s="12" t="n"/>
      <c r="E494" s="18" t="n"/>
      <c r="F494" s="12" t="n"/>
      <c r="G494" s="18" t="n"/>
      <c r="H494" s="10" t="n"/>
      <c r="I494" s="10" t="n"/>
      <c r="J494" s="10" t="n"/>
      <c r="K494" s="13" t="n"/>
      <c r="L494" s="13" t="n"/>
      <c r="M494" s="19">
        <f>IF(OR(K494="",L494=""),"",IF(AND(ISNUMBER(K494),ISNUMBER(L494)),L494-K494,"CHYBA"))</f>
        <v/>
      </c>
      <c r="N494" s="10" t="n"/>
      <c r="O494" s="10" t="n"/>
      <c r="P494" s="14">
        <f>IF(M494="","",IF(ISNUMBER(M494),IF(M494&lt;=0,"CHYBA",""),"CHYBA"))</f>
        <v/>
      </c>
      <c r="Q494" s="14">
        <f>IF(OR(V494=0,B494="",K494=""),"",IFERROR(IF(X494=0,IF(AND(COUNTIFS('Vozidlá'!$A$6:$A$6,B494&amp;"",'Vozidlá'!$L$6:$L$6,"&lt;&gt;")=1,ROUND(K494,1)=ROUND(INDEX('Vozidlá'!$L$6:$L$6,MATCH(B494,'Vozidlá'!$A$6:$A$6,0)),1)),"","CHYBA"),IF(AND(INDEX($L$1:$L$1505,X494)&lt;&gt;"",ROUND(K494,1)=ROUND(INDEX($L$1:$L$1505,X494),1)),"","CHYBA")),"CHYBA"))</f>
        <v/>
      </c>
      <c r="R494" s="14">
        <f>IF(V494=0,"",IF(OR(NOT(ISNUMBER(A494)),B494="",C494="",NOT(ISNUMBER(D494)),NOT(ISNUMBER(E494)),NOT(ISNUMBER(F494)),NOT(ISNUMBER(G494)),I494="",J494="",NOT(ISNUMBER(K494)),NOT(ISNUMBER(L494)),AND(N494&lt;&gt;"Podnikateľská",N494&lt;&gt;"Súkromná"),AND(N494="Podnikateľská",H494=""),COUNTIFS('Vodiči'!$C$6:$C$8,C494&amp;"")&lt;&gt;1,COUNTIFS('Vozidlá'!$A$6:$A$6,B494&amp;"",'Vozidlá'!$B$6:$B$6,"&lt;&gt;")&lt;&gt;1,COUNTIFS('Vozidlá'!$A$6:$A$6,B494&amp;"",'Vozidlá'!$C$6:$C$6,"&lt;&gt;")&lt;&gt;1,COUNTIFS('Vozidlá'!$A$6:$A$6,B494&amp;"",'Vozidlá'!$D$6:$D$6,"&lt;&gt;")&lt;&gt;1,COUNTIFS('Vozidlá'!$A$6:$A$6,B494&amp;"",'Vozidlá'!$E$6:$E$6,"&lt;&gt;")&lt;&gt;1,COUNTIFS('Vozidlá'!$A$6:$A$6,B494&amp;"",'Vozidlá'!$K$6:$K$6,"&lt;&gt;")&lt;&gt;1,COUNTIFS('Vozidlá'!$A$6:$A$6,B494&amp;"",'Vozidlá'!$L$6:$L$6,"&lt;&gt;")&lt;&gt;1),"CHYBA",""))</f>
        <v/>
      </c>
      <c r="S494" s="14">
        <f>IF(V494=0,"",IF(N494="Podnikateľská",IF(H494="","",IF(OR(LEN(TRIM(SUBSTITUTE(SUBSTITUTE(H494,".",""),",","")))&lt;12,ISNUMBER(MATCH(TRIM(SUBSTITUTE(SUBSTITUTE(H494,".",""),",","")),'Zoznamy'!$G$2:$G$41,0))),"PREVERIŤ","")),IF(AND(N494="Súkromná",IFERROR(INDEX('Vozidlá'!$O$6:$O$6,MATCH(B494,'Vozidlá'!$A$6:$A$6,0))="áno",FALSE)),"PREVERIŤ","")))</f>
        <v/>
      </c>
      <c r="T494" s="14">
        <f>IF(OR(D494="",E494="",F494="",G494=""),"",IFERROR(IF(OR(F494+G494&lt;D494+E494,D494&lt;DATE(2027,1,1),D494&gt;=DATE(2028,1,1)),"CHYBA",""),"CHYBA"))</f>
        <v/>
      </c>
      <c r="U494" s="14">
        <f>IF(OR(V494=0,A494=""),"",IF(COUNTIFS($A$6:$A$1505,A494&amp;"",$B$6:$B$1505,B494&amp;"")&gt;1,"CHYBA",IF(X494="","",IF(X494=0,"",IFERROR(IF(INDEX($A$1:$A$1505,X494)="","",IF(A494=INDEX($A$1:$A$1505,X494)+1,"","PREVERIŤ")),"PREVERIŤ")))))</f>
        <v/>
      </c>
      <c r="V494" s="14">
        <f>IF(OR(A494&lt;&gt;"",B494&lt;&gt;"",C494&lt;&gt;"",D494&lt;&gt;"",E494&lt;&gt;"",F494&lt;&gt;"",G494&lt;&gt;"",H494&lt;&gt;"",I494&lt;&gt;"",J494&lt;&gt;"",K494&lt;&gt;"",L494&lt;&gt;"",N494&lt;&gt;"",O494&lt;&gt;""),1,0)</f>
        <v/>
      </c>
      <c r="W494" s="14">
        <f>IF(OR(V494=0,B494=""),"",COUNTIFS($B$6:B494,B494&amp;""))</f>
        <v/>
      </c>
      <c r="X494" s="14">
        <f>IF(OR(V494=0,B494=""),"",IF(W494=1,0,SUMIFS($Y$5:Y493,$B$5:B493,B494&amp;"",$W$5:W493,W494-1)))</f>
        <v/>
      </c>
      <c r="Y494" s="14">
        <f>IF(V494=0,"",ROW($A494))</f>
        <v/>
      </c>
    </row>
    <row r="495">
      <c r="A495" s="10" t="n"/>
      <c r="B495" s="10" t="n"/>
      <c r="C495" s="10" t="n"/>
      <c r="D495" s="12" t="n"/>
      <c r="E495" s="18" t="n"/>
      <c r="F495" s="12" t="n"/>
      <c r="G495" s="18" t="n"/>
      <c r="H495" s="10" t="n"/>
      <c r="I495" s="10" t="n"/>
      <c r="J495" s="10" t="n"/>
      <c r="K495" s="13" t="n"/>
      <c r="L495" s="13" t="n"/>
      <c r="M495" s="19">
        <f>IF(OR(K495="",L495=""),"",IF(AND(ISNUMBER(K495),ISNUMBER(L495)),L495-K495,"CHYBA"))</f>
        <v/>
      </c>
      <c r="N495" s="10" t="n"/>
      <c r="O495" s="10" t="n"/>
      <c r="P495" s="14">
        <f>IF(M495="","",IF(ISNUMBER(M495),IF(M495&lt;=0,"CHYBA",""),"CHYBA"))</f>
        <v/>
      </c>
      <c r="Q495" s="14">
        <f>IF(OR(V495=0,B495="",K495=""),"",IFERROR(IF(X495=0,IF(AND(COUNTIFS('Vozidlá'!$A$6:$A$6,B495&amp;"",'Vozidlá'!$L$6:$L$6,"&lt;&gt;")=1,ROUND(K495,1)=ROUND(INDEX('Vozidlá'!$L$6:$L$6,MATCH(B495,'Vozidlá'!$A$6:$A$6,0)),1)),"","CHYBA"),IF(AND(INDEX($L$1:$L$1505,X495)&lt;&gt;"",ROUND(K495,1)=ROUND(INDEX($L$1:$L$1505,X495),1)),"","CHYBA")),"CHYBA"))</f>
        <v/>
      </c>
      <c r="R495" s="14">
        <f>IF(V495=0,"",IF(OR(NOT(ISNUMBER(A495)),B495="",C495="",NOT(ISNUMBER(D495)),NOT(ISNUMBER(E495)),NOT(ISNUMBER(F495)),NOT(ISNUMBER(G495)),I495="",J495="",NOT(ISNUMBER(K495)),NOT(ISNUMBER(L495)),AND(N495&lt;&gt;"Podnikateľská",N495&lt;&gt;"Súkromná"),AND(N495="Podnikateľská",H495=""),COUNTIFS('Vodiči'!$C$6:$C$8,C495&amp;"")&lt;&gt;1,COUNTIFS('Vozidlá'!$A$6:$A$6,B495&amp;"",'Vozidlá'!$B$6:$B$6,"&lt;&gt;")&lt;&gt;1,COUNTIFS('Vozidlá'!$A$6:$A$6,B495&amp;"",'Vozidlá'!$C$6:$C$6,"&lt;&gt;")&lt;&gt;1,COUNTIFS('Vozidlá'!$A$6:$A$6,B495&amp;"",'Vozidlá'!$D$6:$D$6,"&lt;&gt;")&lt;&gt;1,COUNTIFS('Vozidlá'!$A$6:$A$6,B495&amp;"",'Vozidlá'!$E$6:$E$6,"&lt;&gt;")&lt;&gt;1,COUNTIFS('Vozidlá'!$A$6:$A$6,B495&amp;"",'Vozidlá'!$K$6:$K$6,"&lt;&gt;")&lt;&gt;1,COUNTIFS('Vozidlá'!$A$6:$A$6,B495&amp;"",'Vozidlá'!$L$6:$L$6,"&lt;&gt;")&lt;&gt;1),"CHYBA",""))</f>
        <v/>
      </c>
      <c r="S495" s="14">
        <f>IF(V495=0,"",IF(N495="Podnikateľská",IF(H495="","",IF(OR(LEN(TRIM(SUBSTITUTE(SUBSTITUTE(H495,".",""),",","")))&lt;12,ISNUMBER(MATCH(TRIM(SUBSTITUTE(SUBSTITUTE(H495,".",""),",","")),'Zoznamy'!$G$2:$G$41,0))),"PREVERIŤ","")),IF(AND(N495="Súkromná",IFERROR(INDEX('Vozidlá'!$O$6:$O$6,MATCH(B495,'Vozidlá'!$A$6:$A$6,0))="áno",FALSE)),"PREVERIŤ","")))</f>
        <v/>
      </c>
      <c r="T495" s="14">
        <f>IF(OR(D495="",E495="",F495="",G495=""),"",IFERROR(IF(OR(F495+G495&lt;D495+E495,D495&lt;DATE(2027,1,1),D495&gt;=DATE(2028,1,1)),"CHYBA",""),"CHYBA"))</f>
        <v/>
      </c>
      <c r="U495" s="14">
        <f>IF(OR(V495=0,A495=""),"",IF(COUNTIFS($A$6:$A$1505,A495&amp;"",$B$6:$B$1505,B495&amp;"")&gt;1,"CHYBA",IF(X495="","",IF(X495=0,"",IFERROR(IF(INDEX($A$1:$A$1505,X495)="","",IF(A495=INDEX($A$1:$A$1505,X495)+1,"","PREVERIŤ")),"PREVERIŤ")))))</f>
        <v/>
      </c>
      <c r="V495" s="14">
        <f>IF(OR(A495&lt;&gt;"",B495&lt;&gt;"",C495&lt;&gt;"",D495&lt;&gt;"",E495&lt;&gt;"",F495&lt;&gt;"",G495&lt;&gt;"",H495&lt;&gt;"",I495&lt;&gt;"",J495&lt;&gt;"",K495&lt;&gt;"",L495&lt;&gt;"",N495&lt;&gt;"",O495&lt;&gt;""),1,0)</f>
        <v/>
      </c>
      <c r="W495" s="14">
        <f>IF(OR(V495=0,B495=""),"",COUNTIFS($B$6:B495,B495&amp;""))</f>
        <v/>
      </c>
      <c r="X495" s="14">
        <f>IF(OR(V495=0,B495=""),"",IF(W495=1,0,SUMIFS($Y$5:Y494,$B$5:B494,B495&amp;"",$W$5:W494,W495-1)))</f>
        <v/>
      </c>
      <c r="Y495" s="14">
        <f>IF(V495=0,"",ROW($A495))</f>
        <v/>
      </c>
    </row>
    <row r="496">
      <c r="A496" s="10" t="n"/>
      <c r="B496" s="10" t="n"/>
      <c r="C496" s="10" t="n"/>
      <c r="D496" s="12" t="n"/>
      <c r="E496" s="18" t="n"/>
      <c r="F496" s="12" t="n"/>
      <c r="G496" s="18" t="n"/>
      <c r="H496" s="10" t="n"/>
      <c r="I496" s="10" t="n"/>
      <c r="J496" s="10" t="n"/>
      <c r="K496" s="13" t="n"/>
      <c r="L496" s="13" t="n"/>
      <c r="M496" s="19">
        <f>IF(OR(K496="",L496=""),"",IF(AND(ISNUMBER(K496),ISNUMBER(L496)),L496-K496,"CHYBA"))</f>
        <v/>
      </c>
      <c r="N496" s="10" t="n"/>
      <c r="O496" s="10" t="n"/>
      <c r="P496" s="14">
        <f>IF(M496="","",IF(ISNUMBER(M496),IF(M496&lt;=0,"CHYBA",""),"CHYBA"))</f>
        <v/>
      </c>
      <c r="Q496" s="14">
        <f>IF(OR(V496=0,B496="",K496=""),"",IFERROR(IF(X496=0,IF(AND(COUNTIFS('Vozidlá'!$A$6:$A$6,B496&amp;"",'Vozidlá'!$L$6:$L$6,"&lt;&gt;")=1,ROUND(K496,1)=ROUND(INDEX('Vozidlá'!$L$6:$L$6,MATCH(B496,'Vozidlá'!$A$6:$A$6,0)),1)),"","CHYBA"),IF(AND(INDEX($L$1:$L$1505,X496)&lt;&gt;"",ROUND(K496,1)=ROUND(INDEX($L$1:$L$1505,X496),1)),"","CHYBA")),"CHYBA"))</f>
        <v/>
      </c>
      <c r="R496" s="14">
        <f>IF(V496=0,"",IF(OR(NOT(ISNUMBER(A496)),B496="",C496="",NOT(ISNUMBER(D496)),NOT(ISNUMBER(E496)),NOT(ISNUMBER(F496)),NOT(ISNUMBER(G496)),I496="",J496="",NOT(ISNUMBER(K496)),NOT(ISNUMBER(L496)),AND(N496&lt;&gt;"Podnikateľská",N496&lt;&gt;"Súkromná"),AND(N496="Podnikateľská",H496=""),COUNTIFS('Vodiči'!$C$6:$C$8,C496&amp;"")&lt;&gt;1,COUNTIFS('Vozidlá'!$A$6:$A$6,B496&amp;"",'Vozidlá'!$B$6:$B$6,"&lt;&gt;")&lt;&gt;1,COUNTIFS('Vozidlá'!$A$6:$A$6,B496&amp;"",'Vozidlá'!$C$6:$C$6,"&lt;&gt;")&lt;&gt;1,COUNTIFS('Vozidlá'!$A$6:$A$6,B496&amp;"",'Vozidlá'!$D$6:$D$6,"&lt;&gt;")&lt;&gt;1,COUNTIFS('Vozidlá'!$A$6:$A$6,B496&amp;"",'Vozidlá'!$E$6:$E$6,"&lt;&gt;")&lt;&gt;1,COUNTIFS('Vozidlá'!$A$6:$A$6,B496&amp;"",'Vozidlá'!$K$6:$K$6,"&lt;&gt;")&lt;&gt;1,COUNTIFS('Vozidlá'!$A$6:$A$6,B496&amp;"",'Vozidlá'!$L$6:$L$6,"&lt;&gt;")&lt;&gt;1),"CHYBA",""))</f>
        <v/>
      </c>
      <c r="S496" s="14">
        <f>IF(V496=0,"",IF(N496="Podnikateľská",IF(H496="","",IF(OR(LEN(TRIM(SUBSTITUTE(SUBSTITUTE(H496,".",""),",","")))&lt;12,ISNUMBER(MATCH(TRIM(SUBSTITUTE(SUBSTITUTE(H496,".",""),",","")),'Zoznamy'!$G$2:$G$41,0))),"PREVERIŤ","")),IF(AND(N496="Súkromná",IFERROR(INDEX('Vozidlá'!$O$6:$O$6,MATCH(B496,'Vozidlá'!$A$6:$A$6,0))="áno",FALSE)),"PREVERIŤ","")))</f>
        <v/>
      </c>
      <c r="T496" s="14">
        <f>IF(OR(D496="",E496="",F496="",G496=""),"",IFERROR(IF(OR(F496+G496&lt;D496+E496,D496&lt;DATE(2027,1,1),D496&gt;=DATE(2028,1,1)),"CHYBA",""),"CHYBA"))</f>
        <v/>
      </c>
      <c r="U496" s="14">
        <f>IF(OR(V496=0,A496=""),"",IF(COUNTIFS($A$6:$A$1505,A496&amp;"",$B$6:$B$1505,B496&amp;"")&gt;1,"CHYBA",IF(X496="","",IF(X496=0,"",IFERROR(IF(INDEX($A$1:$A$1505,X496)="","",IF(A496=INDEX($A$1:$A$1505,X496)+1,"","PREVERIŤ")),"PREVERIŤ")))))</f>
        <v/>
      </c>
      <c r="V496" s="14">
        <f>IF(OR(A496&lt;&gt;"",B496&lt;&gt;"",C496&lt;&gt;"",D496&lt;&gt;"",E496&lt;&gt;"",F496&lt;&gt;"",G496&lt;&gt;"",H496&lt;&gt;"",I496&lt;&gt;"",J496&lt;&gt;"",K496&lt;&gt;"",L496&lt;&gt;"",N496&lt;&gt;"",O496&lt;&gt;""),1,0)</f>
        <v/>
      </c>
      <c r="W496" s="14">
        <f>IF(OR(V496=0,B496=""),"",COUNTIFS($B$6:B496,B496&amp;""))</f>
        <v/>
      </c>
      <c r="X496" s="14">
        <f>IF(OR(V496=0,B496=""),"",IF(W496=1,0,SUMIFS($Y$5:Y495,$B$5:B495,B496&amp;"",$W$5:W495,W496-1)))</f>
        <v/>
      </c>
      <c r="Y496" s="14">
        <f>IF(V496=0,"",ROW($A496))</f>
        <v/>
      </c>
    </row>
    <row r="497">
      <c r="A497" s="10" t="n"/>
      <c r="B497" s="10" t="n"/>
      <c r="C497" s="10" t="n"/>
      <c r="D497" s="12" t="n"/>
      <c r="E497" s="18" t="n"/>
      <c r="F497" s="12" t="n"/>
      <c r="G497" s="18" t="n"/>
      <c r="H497" s="10" t="n"/>
      <c r="I497" s="10" t="n"/>
      <c r="J497" s="10" t="n"/>
      <c r="K497" s="13" t="n"/>
      <c r="L497" s="13" t="n"/>
      <c r="M497" s="19">
        <f>IF(OR(K497="",L497=""),"",IF(AND(ISNUMBER(K497),ISNUMBER(L497)),L497-K497,"CHYBA"))</f>
        <v/>
      </c>
      <c r="N497" s="10" t="n"/>
      <c r="O497" s="10" t="n"/>
      <c r="P497" s="14">
        <f>IF(M497="","",IF(ISNUMBER(M497),IF(M497&lt;=0,"CHYBA",""),"CHYBA"))</f>
        <v/>
      </c>
      <c r="Q497" s="14">
        <f>IF(OR(V497=0,B497="",K497=""),"",IFERROR(IF(X497=0,IF(AND(COUNTIFS('Vozidlá'!$A$6:$A$6,B497&amp;"",'Vozidlá'!$L$6:$L$6,"&lt;&gt;")=1,ROUND(K497,1)=ROUND(INDEX('Vozidlá'!$L$6:$L$6,MATCH(B497,'Vozidlá'!$A$6:$A$6,0)),1)),"","CHYBA"),IF(AND(INDEX($L$1:$L$1505,X497)&lt;&gt;"",ROUND(K497,1)=ROUND(INDEX($L$1:$L$1505,X497),1)),"","CHYBA")),"CHYBA"))</f>
        <v/>
      </c>
      <c r="R497" s="14">
        <f>IF(V497=0,"",IF(OR(NOT(ISNUMBER(A497)),B497="",C497="",NOT(ISNUMBER(D497)),NOT(ISNUMBER(E497)),NOT(ISNUMBER(F497)),NOT(ISNUMBER(G497)),I497="",J497="",NOT(ISNUMBER(K497)),NOT(ISNUMBER(L497)),AND(N497&lt;&gt;"Podnikateľská",N497&lt;&gt;"Súkromná"),AND(N497="Podnikateľská",H497=""),COUNTIFS('Vodiči'!$C$6:$C$8,C497&amp;"")&lt;&gt;1,COUNTIFS('Vozidlá'!$A$6:$A$6,B497&amp;"",'Vozidlá'!$B$6:$B$6,"&lt;&gt;")&lt;&gt;1,COUNTIFS('Vozidlá'!$A$6:$A$6,B497&amp;"",'Vozidlá'!$C$6:$C$6,"&lt;&gt;")&lt;&gt;1,COUNTIFS('Vozidlá'!$A$6:$A$6,B497&amp;"",'Vozidlá'!$D$6:$D$6,"&lt;&gt;")&lt;&gt;1,COUNTIFS('Vozidlá'!$A$6:$A$6,B497&amp;"",'Vozidlá'!$E$6:$E$6,"&lt;&gt;")&lt;&gt;1,COUNTIFS('Vozidlá'!$A$6:$A$6,B497&amp;"",'Vozidlá'!$K$6:$K$6,"&lt;&gt;")&lt;&gt;1,COUNTIFS('Vozidlá'!$A$6:$A$6,B497&amp;"",'Vozidlá'!$L$6:$L$6,"&lt;&gt;")&lt;&gt;1),"CHYBA",""))</f>
        <v/>
      </c>
      <c r="S497" s="14">
        <f>IF(V497=0,"",IF(N497="Podnikateľská",IF(H497="","",IF(OR(LEN(TRIM(SUBSTITUTE(SUBSTITUTE(H497,".",""),",","")))&lt;12,ISNUMBER(MATCH(TRIM(SUBSTITUTE(SUBSTITUTE(H497,".",""),",","")),'Zoznamy'!$G$2:$G$41,0))),"PREVERIŤ","")),IF(AND(N497="Súkromná",IFERROR(INDEX('Vozidlá'!$O$6:$O$6,MATCH(B497,'Vozidlá'!$A$6:$A$6,0))="áno",FALSE)),"PREVERIŤ","")))</f>
        <v/>
      </c>
      <c r="T497" s="14">
        <f>IF(OR(D497="",E497="",F497="",G497=""),"",IFERROR(IF(OR(F497+G497&lt;D497+E497,D497&lt;DATE(2027,1,1),D497&gt;=DATE(2028,1,1)),"CHYBA",""),"CHYBA"))</f>
        <v/>
      </c>
      <c r="U497" s="14">
        <f>IF(OR(V497=0,A497=""),"",IF(COUNTIFS($A$6:$A$1505,A497&amp;"",$B$6:$B$1505,B497&amp;"")&gt;1,"CHYBA",IF(X497="","",IF(X497=0,"",IFERROR(IF(INDEX($A$1:$A$1505,X497)="","",IF(A497=INDEX($A$1:$A$1505,X497)+1,"","PREVERIŤ")),"PREVERIŤ")))))</f>
        <v/>
      </c>
      <c r="V497" s="14">
        <f>IF(OR(A497&lt;&gt;"",B497&lt;&gt;"",C497&lt;&gt;"",D497&lt;&gt;"",E497&lt;&gt;"",F497&lt;&gt;"",G497&lt;&gt;"",H497&lt;&gt;"",I497&lt;&gt;"",J497&lt;&gt;"",K497&lt;&gt;"",L497&lt;&gt;"",N497&lt;&gt;"",O497&lt;&gt;""),1,0)</f>
        <v/>
      </c>
      <c r="W497" s="14">
        <f>IF(OR(V497=0,B497=""),"",COUNTIFS($B$6:B497,B497&amp;""))</f>
        <v/>
      </c>
      <c r="X497" s="14">
        <f>IF(OR(V497=0,B497=""),"",IF(W497=1,0,SUMIFS($Y$5:Y496,$B$5:B496,B497&amp;"",$W$5:W496,W497-1)))</f>
        <v/>
      </c>
      <c r="Y497" s="14">
        <f>IF(V497=0,"",ROW($A497))</f>
        <v/>
      </c>
    </row>
    <row r="498">
      <c r="A498" s="10" t="n"/>
      <c r="B498" s="10" t="n"/>
      <c r="C498" s="10" t="n"/>
      <c r="D498" s="12" t="n"/>
      <c r="E498" s="18" t="n"/>
      <c r="F498" s="12" t="n"/>
      <c r="G498" s="18" t="n"/>
      <c r="H498" s="10" t="n"/>
      <c r="I498" s="10" t="n"/>
      <c r="J498" s="10" t="n"/>
      <c r="K498" s="13" t="n"/>
      <c r="L498" s="13" t="n"/>
      <c r="M498" s="19">
        <f>IF(OR(K498="",L498=""),"",IF(AND(ISNUMBER(K498),ISNUMBER(L498)),L498-K498,"CHYBA"))</f>
        <v/>
      </c>
      <c r="N498" s="10" t="n"/>
      <c r="O498" s="10" t="n"/>
      <c r="P498" s="14">
        <f>IF(M498="","",IF(ISNUMBER(M498),IF(M498&lt;=0,"CHYBA",""),"CHYBA"))</f>
        <v/>
      </c>
      <c r="Q498" s="14">
        <f>IF(OR(V498=0,B498="",K498=""),"",IFERROR(IF(X498=0,IF(AND(COUNTIFS('Vozidlá'!$A$6:$A$6,B498&amp;"",'Vozidlá'!$L$6:$L$6,"&lt;&gt;")=1,ROUND(K498,1)=ROUND(INDEX('Vozidlá'!$L$6:$L$6,MATCH(B498,'Vozidlá'!$A$6:$A$6,0)),1)),"","CHYBA"),IF(AND(INDEX($L$1:$L$1505,X498)&lt;&gt;"",ROUND(K498,1)=ROUND(INDEX($L$1:$L$1505,X498),1)),"","CHYBA")),"CHYBA"))</f>
        <v/>
      </c>
      <c r="R498" s="14">
        <f>IF(V498=0,"",IF(OR(NOT(ISNUMBER(A498)),B498="",C498="",NOT(ISNUMBER(D498)),NOT(ISNUMBER(E498)),NOT(ISNUMBER(F498)),NOT(ISNUMBER(G498)),I498="",J498="",NOT(ISNUMBER(K498)),NOT(ISNUMBER(L498)),AND(N498&lt;&gt;"Podnikateľská",N498&lt;&gt;"Súkromná"),AND(N498="Podnikateľská",H498=""),COUNTIFS('Vodiči'!$C$6:$C$8,C498&amp;"")&lt;&gt;1,COUNTIFS('Vozidlá'!$A$6:$A$6,B498&amp;"",'Vozidlá'!$B$6:$B$6,"&lt;&gt;")&lt;&gt;1,COUNTIFS('Vozidlá'!$A$6:$A$6,B498&amp;"",'Vozidlá'!$C$6:$C$6,"&lt;&gt;")&lt;&gt;1,COUNTIFS('Vozidlá'!$A$6:$A$6,B498&amp;"",'Vozidlá'!$D$6:$D$6,"&lt;&gt;")&lt;&gt;1,COUNTIFS('Vozidlá'!$A$6:$A$6,B498&amp;"",'Vozidlá'!$E$6:$E$6,"&lt;&gt;")&lt;&gt;1,COUNTIFS('Vozidlá'!$A$6:$A$6,B498&amp;"",'Vozidlá'!$K$6:$K$6,"&lt;&gt;")&lt;&gt;1,COUNTIFS('Vozidlá'!$A$6:$A$6,B498&amp;"",'Vozidlá'!$L$6:$L$6,"&lt;&gt;")&lt;&gt;1),"CHYBA",""))</f>
        <v/>
      </c>
      <c r="S498" s="14">
        <f>IF(V498=0,"",IF(N498="Podnikateľská",IF(H498="","",IF(OR(LEN(TRIM(SUBSTITUTE(SUBSTITUTE(H498,".",""),",","")))&lt;12,ISNUMBER(MATCH(TRIM(SUBSTITUTE(SUBSTITUTE(H498,".",""),",","")),'Zoznamy'!$G$2:$G$41,0))),"PREVERIŤ","")),IF(AND(N498="Súkromná",IFERROR(INDEX('Vozidlá'!$O$6:$O$6,MATCH(B498,'Vozidlá'!$A$6:$A$6,0))="áno",FALSE)),"PREVERIŤ","")))</f>
        <v/>
      </c>
      <c r="T498" s="14">
        <f>IF(OR(D498="",E498="",F498="",G498=""),"",IFERROR(IF(OR(F498+G498&lt;D498+E498,D498&lt;DATE(2027,1,1),D498&gt;=DATE(2028,1,1)),"CHYBA",""),"CHYBA"))</f>
        <v/>
      </c>
      <c r="U498" s="14">
        <f>IF(OR(V498=0,A498=""),"",IF(COUNTIFS($A$6:$A$1505,A498&amp;"",$B$6:$B$1505,B498&amp;"")&gt;1,"CHYBA",IF(X498="","",IF(X498=0,"",IFERROR(IF(INDEX($A$1:$A$1505,X498)="","",IF(A498=INDEX($A$1:$A$1505,X498)+1,"","PREVERIŤ")),"PREVERIŤ")))))</f>
        <v/>
      </c>
      <c r="V498" s="14">
        <f>IF(OR(A498&lt;&gt;"",B498&lt;&gt;"",C498&lt;&gt;"",D498&lt;&gt;"",E498&lt;&gt;"",F498&lt;&gt;"",G498&lt;&gt;"",H498&lt;&gt;"",I498&lt;&gt;"",J498&lt;&gt;"",K498&lt;&gt;"",L498&lt;&gt;"",N498&lt;&gt;"",O498&lt;&gt;""),1,0)</f>
        <v/>
      </c>
      <c r="W498" s="14">
        <f>IF(OR(V498=0,B498=""),"",COUNTIFS($B$6:B498,B498&amp;""))</f>
        <v/>
      </c>
      <c r="X498" s="14">
        <f>IF(OR(V498=0,B498=""),"",IF(W498=1,0,SUMIFS($Y$5:Y497,$B$5:B497,B498&amp;"",$W$5:W497,W498-1)))</f>
        <v/>
      </c>
      <c r="Y498" s="14">
        <f>IF(V498=0,"",ROW($A498))</f>
        <v/>
      </c>
    </row>
    <row r="499">
      <c r="A499" s="10" t="n"/>
      <c r="B499" s="10" t="n"/>
      <c r="C499" s="10" t="n"/>
      <c r="D499" s="12" t="n"/>
      <c r="E499" s="18" t="n"/>
      <c r="F499" s="12" t="n"/>
      <c r="G499" s="18" t="n"/>
      <c r="H499" s="10" t="n"/>
      <c r="I499" s="10" t="n"/>
      <c r="J499" s="10" t="n"/>
      <c r="K499" s="13" t="n"/>
      <c r="L499" s="13" t="n"/>
      <c r="M499" s="19">
        <f>IF(OR(K499="",L499=""),"",IF(AND(ISNUMBER(K499),ISNUMBER(L499)),L499-K499,"CHYBA"))</f>
        <v/>
      </c>
      <c r="N499" s="10" t="n"/>
      <c r="O499" s="10" t="n"/>
      <c r="P499" s="14">
        <f>IF(M499="","",IF(ISNUMBER(M499),IF(M499&lt;=0,"CHYBA",""),"CHYBA"))</f>
        <v/>
      </c>
      <c r="Q499" s="14">
        <f>IF(OR(V499=0,B499="",K499=""),"",IFERROR(IF(X499=0,IF(AND(COUNTIFS('Vozidlá'!$A$6:$A$6,B499&amp;"",'Vozidlá'!$L$6:$L$6,"&lt;&gt;")=1,ROUND(K499,1)=ROUND(INDEX('Vozidlá'!$L$6:$L$6,MATCH(B499,'Vozidlá'!$A$6:$A$6,0)),1)),"","CHYBA"),IF(AND(INDEX($L$1:$L$1505,X499)&lt;&gt;"",ROUND(K499,1)=ROUND(INDEX($L$1:$L$1505,X499),1)),"","CHYBA")),"CHYBA"))</f>
        <v/>
      </c>
      <c r="R499" s="14">
        <f>IF(V499=0,"",IF(OR(NOT(ISNUMBER(A499)),B499="",C499="",NOT(ISNUMBER(D499)),NOT(ISNUMBER(E499)),NOT(ISNUMBER(F499)),NOT(ISNUMBER(G499)),I499="",J499="",NOT(ISNUMBER(K499)),NOT(ISNUMBER(L499)),AND(N499&lt;&gt;"Podnikateľská",N499&lt;&gt;"Súkromná"),AND(N499="Podnikateľská",H499=""),COUNTIFS('Vodiči'!$C$6:$C$8,C499&amp;"")&lt;&gt;1,COUNTIFS('Vozidlá'!$A$6:$A$6,B499&amp;"",'Vozidlá'!$B$6:$B$6,"&lt;&gt;")&lt;&gt;1,COUNTIFS('Vozidlá'!$A$6:$A$6,B499&amp;"",'Vozidlá'!$C$6:$C$6,"&lt;&gt;")&lt;&gt;1,COUNTIFS('Vozidlá'!$A$6:$A$6,B499&amp;"",'Vozidlá'!$D$6:$D$6,"&lt;&gt;")&lt;&gt;1,COUNTIFS('Vozidlá'!$A$6:$A$6,B499&amp;"",'Vozidlá'!$E$6:$E$6,"&lt;&gt;")&lt;&gt;1,COUNTIFS('Vozidlá'!$A$6:$A$6,B499&amp;"",'Vozidlá'!$K$6:$K$6,"&lt;&gt;")&lt;&gt;1,COUNTIFS('Vozidlá'!$A$6:$A$6,B499&amp;"",'Vozidlá'!$L$6:$L$6,"&lt;&gt;")&lt;&gt;1),"CHYBA",""))</f>
        <v/>
      </c>
      <c r="S499" s="14">
        <f>IF(V499=0,"",IF(N499="Podnikateľská",IF(H499="","",IF(OR(LEN(TRIM(SUBSTITUTE(SUBSTITUTE(H499,".",""),",","")))&lt;12,ISNUMBER(MATCH(TRIM(SUBSTITUTE(SUBSTITUTE(H499,".",""),",","")),'Zoznamy'!$G$2:$G$41,0))),"PREVERIŤ","")),IF(AND(N499="Súkromná",IFERROR(INDEX('Vozidlá'!$O$6:$O$6,MATCH(B499,'Vozidlá'!$A$6:$A$6,0))="áno",FALSE)),"PREVERIŤ","")))</f>
        <v/>
      </c>
      <c r="T499" s="14">
        <f>IF(OR(D499="",E499="",F499="",G499=""),"",IFERROR(IF(OR(F499+G499&lt;D499+E499,D499&lt;DATE(2027,1,1),D499&gt;=DATE(2028,1,1)),"CHYBA",""),"CHYBA"))</f>
        <v/>
      </c>
      <c r="U499" s="14">
        <f>IF(OR(V499=0,A499=""),"",IF(COUNTIFS($A$6:$A$1505,A499&amp;"",$B$6:$B$1505,B499&amp;"")&gt;1,"CHYBA",IF(X499="","",IF(X499=0,"",IFERROR(IF(INDEX($A$1:$A$1505,X499)="","",IF(A499=INDEX($A$1:$A$1505,X499)+1,"","PREVERIŤ")),"PREVERIŤ")))))</f>
        <v/>
      </c>
      <c r="V499" s="14">
        <f>IF(OR(A499&lt;&gt;"",B499&lt;&gt;"",C499&lt;&gt;"",D499&lt;&gt;"",E499&lt;&gt;"",F499&lt;&gt;"",G499&lt;&gt;"",H499&lt;&gt;"",I499&lt;&gt;"",J499&lt;&gt;"",K499&lt;&gt;"",L499&lt;&gt;"",N499&lt;&gt;"",O499&lt;&gt;""),1,0)</f>
        <v/>
      </c>
      <c r="W499" s="14">
        <f>IF(OR(V499=0,B499=""),"",COUNTIFS($B$6:B499,B499&amp;""))</f>
        <v/>
      </c>
      <c r="X499" s="14">
        <f>IF(OR(V499=0,B499=""),"",IF(W499=1,0,SUMIFS($Y$5:Y498,$B$5:B498,B499&amp;"",$W$5:W498,W499-1)))</f>
        <v/>
      </c>
      <c r="Y499" s="14">
        <f>IF(V499=0,"",ROW($A499))</f>
        <v/>
      </c>
    </row>
    <row r="500">
      <c r="A500" s="10" t="n"/>
      <c r="B500" s="10" t="n"/>
      <c r="C500" s="10" t="n"/>
      <c r="D500" s="12" t="n"/>
      <c r="E500" s="18" t="n"/>
      <c r="F500" s="12" t="n"/>
      <c r="G500" s="18" t="n"/>
      <c r="H500" s="10" t="n"/>
      <c r="I500" s="10" t="n"/>
      <c r="J500" s="10" t="n"/>
      <c r="K500" s="13" t="n"/>
      <c r="L500" s="13" t="n"/>
      <c r="M500" s="19">
        <f>IF(OR(K500="",L500=""),"",IF(AND(ISNUMBER(K500),ISNUMBER(L500)),L500-K500,"CHYBA"))</f>
        <v/>
      </c>
      <c r="N500" s="10" t="n"/>
      <c r="O500" s="10" t="n"/>
      <c r="P500" s="14">
        <f>IF(M500="","",IF(ISNUMBER(M500),IF(M500&lt;=0,"CHYBA",""),"CHYBA"))</f>
        <v/>
      </c>
      <c r="Q500" s="14">
        <f>IF(OR(V500=0,B500="",K500=""),"",IFERROR(IF(X500=0,IF(AND(COUNTIFS('Vozidlá'!$A$6:$A$6,B500&amp;"",'Vozidlá'!$L$6:$L$6,"&lt;&gt;")=1,ROUND(K500,1)=ROUND(INDEX('Vozidlá'!$L$6:$L$6,MATCH(B500,'Vozidlá'!$A$6:$A$6,0)),1)),"","CHYBA"),IF(AND(INDEX($L$1:$L$1505,X500)&lt;&gt;"",ROUND(K500,1)=ROUND(INDEX($L$1:$L$1505,X500),1)),"","CHYBA")),"CHYBA"))</f>
        <v/>
      </c>
      <c r="R500" s="14">
        <f>IF(V500=0,"",IF(OR(NOT(ISNUMBER(A500)),B500="",C500="",NOT(ISNUMBER(D500)),NOT(ISNUMBER(E500)),NOT(ISNUMBER(F500)),NOT(ISNUMBER(G500)),I500="",J500="",NOT(ISNUMBER(K500)),NOT(ISNUMBER(L500)),AND(N500&lt;&gt;"Podnikateľská",N500&lt;&gt;"Súkromná"),AND(N500="Podnikateľská",H500=""),COUNTIFS('Vodiči'!$C$6:$C$8,C500&amp;"")&lt;&gt;1,COUNTIFS('Vozidlá'!$A$6:$A$6,B500&amp;"",'Vozidlá'!$B$6:$B$6,"&lt;&gt;")&lt;&gt;1,COUNTIFS('Vozidlá'!$A$6:$A$6,B500&amp;"",'Vozidlá'!$C$6:$C$6,"&lt;&gt;")&lt;&gt;1,COUNTIFS('Vozidlá'!$A$6:$A$6,B500&amp;"",'Vozidlá'!$D$6:$D$6,"&lt;&gt;")&lt;&gt;1,COUNTIFS('Vozidlá'!$A$6:$A$6,B500&amp;"",'Vozidlá'!$E$6:$E$6,"&lt;&gt;")&lt;&gt;1,COUNTIFS('Vozidlá'!$A$6:$A$6,B500&amp;"",'Vozidlá'!$K$6:$K$6,"&lt;&gt;")&lt;&gt;1,COUNTIFS('Vozidlá'!$A$6:$A$6,B500&amp;"",'Vozidlá'!$L$6:$L$6,"&lt;&gt;")&lt;&gt;1),"CHYBA",""))</f>
        <v/>
      </c>
      <c r="S500" s="14">
        <f>IF(V500=0,"",IF(N500="Podnikateľská",IF(H500="","",IF(OR(LEN(TRIM(SUBSTITUTE(SUBSTITUTE(H500,".",""),",","")))&lt;12,ISNUMBER(MATCH(TRIM(SUBSTITUTE(SUBSTITUTE(H500,".",""),",","")),'Zoznamy'!$G$2:$G$41,0))),"PREVERIŤ","")),IF(AND(N500="Súkromná",IFERROR(INDEX('Vozidlá'!$O$6:$O$6,MATCH(B500,'Vozidlá'!$A$6:$A$6,0))="áno",FALSE)),"PREVERIŤ","")))</f>
        <v/>
      </c>
      <c r="T500" s="14">
        <f>IF(OR(D500="",E500="",F500="",G500=""),"",IFERROR(IF(OR(F500+G500&lt;D500+E500,D500&lt;DATE(2027,1,1),D500&gt;=DATE(2028,1,1)),"CHYBA",""),"CHYBA"))</f>
        <v/>
      </c>
      <c r="U500" s="14">
        <f>IF(OR(V500=0,A500=""),"",IF(COUNTIFS($A$6:$A$1505,A500&amp;"",$B$6:$B$1505,B500&amp;"")&gt;1,"CHYBA",IF(X500="","",IF(X500=0,"",IFERROR(IF(INDEX($A$1:$A$1505,X500)="","",IF(A500=INDEX($A$1:$A$1505,X500)+1,"","PREVERIŤ")),"PREVERIŤ")))))</f>
        <v/>
      </c>
      <c r="V500" s="14">
        <f>IF(OR(A500&lt;&gt;"",B500&lt;&gt;"",C500&lt;&gt;"",D500&lt;&gt;"",E500&lt;&gt;"",F500&lt;&gt;"",G500&lt;&gt;"",H500&lt;&gt;"",I500&lt;&gt;"",J500&lt;&gt;"",K500&lt;&gt;"",L500&lt;&gt;"",N500&lt;&gt;"",O500&lt;&gt;""),1,0)</f>
        <v/>
      </c>
      <c r="W500" s="14">
        <f>IF(OR(V500=0,B500=""),"",COUNTIFS($B$6:B500,B500&amp;""))</f>
        <v/>
      </c>
      <c r="X500" s="14">
        <f>IF(OR(V500=0,B500=""),"",IF(W500=1,0,SUMIFS($Y$5:Y499,$B$5:B499,B500&amp;"",$W$5:W499,W500-1)))</f>
        <v/>
      </c>
      <c r="Y500" s="14">
        <f>IF(V500=0,"",ROW($A500))</f>
        <v/>
      </c>
    </row>
    <row r="501">
      <c r="A501" s="10" t="n"/>
      <c r="B501" s="10" t="n"/>
      <c r="C501" s="10" t="n"/>
      <c r="D501" s="12" t="n"/>
      <c r="E501" s="18" t="n"/>
      <c r="F501" s="12" t="n"/>
      <c r="G501" s="18" t="n"/>
      <c r="H501" s="10" t="n"/>
      <c r="I501" s="10" t="n"/>
      <c r="J501" s="10" t="n"/>
      <c r="K501" s="13" t="n"/>
      <c r="L501" s="13" t="n"/>
      <c r="M501" s="19">
        <f>IF(OR(K501="",L501=""),"",IF(AND(ISNUMBER(K501),ISNUMBER(L501)),L501-K501,"CHYBA"))</f>
        <v/>
      </c>
      <c r="N501" s="10" t="n"/>
      <c r="O501" s="10" t="n"/>
      <c r="P501" s="14">
        <f>IF(M501="","",IF(ISNUMBER(M501),IF(M501&lt;=0,"CHYBA",""),"CHYBA"))</f>
        <v/>
      </c>
      <c r="Q501" s="14">
        <f>IF(OR(V501=0,B501="",K501=""),"",IFERROR(IF(X501=0,IF(AND(COUNTIFS('Vozidlá'!$A$6:$A$6,B501&amp;"",'Vozidlá'!$L$6:$L$6,"&lt;&gt;")=1,ROUND(K501,1)=ROUND(INDEX('Vozidlá'!$L$6:$L$6,MATCH(B501,'Vozidlá'!$A$6:$A$6,0)),1)),"","CHYBA"),IF(AND(INDEX($L$1:$L$1505,X501)&lt;&gt;"",ROUND(K501,1)=ROUND(INDEX($L$1:$L$1505,X501),1)),"","CHYBA")),"CHYBA"))</f>
        <v/>
      </c>
      <c r="R501" s="14">
        <f>IF(V501=0,"",IF(OR(NOT(ISNUMBER(A501)),B501="",C501="",NOT(ISNUMBER(D501)),NOT(ISNUMBER(E501)),NOT(ISNUMBER(F501)),NOT(ISNUMBER(G501)),I501="",J501="",NOT(ISNUMBER(K501)),NOT(ISNUMBER(L501)),AND(N501&lt;&gt;"Podnikateľská",N501&lt;&gt;"Súkromná"),AND(N501="Podnikateľská",H501=""),COUNTIFS('Vodiči'!$C$6:$C$8,C501&amp;"")&lt;&gt;1,COUNTIFS('Vozidlá'!$A$6:$A$6,B501&amp;"",'Vozidlá'!$B$6:$B$6,"&lt;&gt;")&lt;&gt;1,COUNTIFS('Vozidlá'!$A$6:$A$6,B501&amp;"",'Vozidlá'!$C$6:$C$6,"&lt;&gt;")&lt;&gt;1,COUNTIFS('Vozidlá'!$A$6:$A$6,B501&amp;"",'Vozidlá'!$D$6:$D$6,"&lt;&gt;")&lt;&gt;1,COUNTIFS('Vozidlá'!$A$6:$A$6,B501&amp;"",'Vozidlá'!$E$6:$E$6,"&lt;&gt;")&lt;&gt;1,COUNTIFS('Vozidlá'!$A$6:$A$6,B501&amp;"",'Vozidlá'!$K$6:$K$6,"&lt;&gt;")&lt;&gt;1,COUNTIFS('Vozidlá'!$A$6:$A$6,B501&amp;"",'Vozidlá'!$L$6:$L$6,"&lt;&gt;")&lt;&gt;1),"CHYBA",""))</f>
        <v/>
      </c>
      <c r="S501" s="14">
        <f>IF(V501=0,"",IF(N501="Podnikateľská",IF(H501="","",IF(OR(LEN(TRIM(SUBSTITUTE(SUBSTITUTE(H501,".",""),",","")))&lt;12,ISNUMBER(MATCH(TRIM(SUBSTITUTE(SUBSTITUTE(H501,".",""),",","")),'Zoznamy'!$G$2:$G$41,0))),"PREVERIŤ","")),IF(AND(N501="Súkromná",IFERROR(INDEX('Vozidlá'!$O$6:$O$6,MATCH(B501,'Vozidlá'!$A$6:$A$6,0))="áno",FALSE)),"PREVERIŤ","")))</f>
        <v/>
      </c>
      <c r="T501" s="14">
        <f>IF(OR(D501="",E501="",F501="",G501=""),"",IFERROR(IF(OR(F501+G501&lt;D501+E501,D501&lt;DATE(2027,1,1),D501&gt;=DATE(2028,1,1)),"CHYBA",""),"CHYBA"))</f>
        <v/>
      </c>
      <c r="U501" s="14">
        <f>IF(OR(V501=0,A501=""),"",IF(COUNTIFS($A$6:$A$1505,A501&amp;"",$B$6:$B$1505,B501&amp;"")&gt;1,"CHYBA",IF(X501="","",IF(X501=0,"",IFERROR(IF(INDEX($A$1:$A$1505,X501)="","",IF(A501=INDEX($A$1:$A$1505,X501)+1,"","PREVERIŤ")),"PREVERIŤ")))))</f>
        <v/>
      </c>
      <c r="V501" s="14">
        <f>IF(OR(A501&lt;&gt;"",B501&lt;&gt;"",C501&lt;&gt;"",D501&lt;&gt;"",E501&lt;&gt;"",F501&lt;&gt;"",G501&lt;&gt;"",H501&lt;&gt;"",I501&lt;&gt;"",J501&lt;&gt;"",K501&lt;&gt;"",L501&lt;&gt;"",N501&lt;&gt;"",O501&lt;&gt;""),1,0)</f>
        <v/>
      </c>
      <c r="W501" s="14">
        <f>IF(OR(V501=0,B501=""),"",COUNTIFS($B$6:B501,B501&amp;""))</f>
        <v/>
      </c>
      <c r="X501" s="14">
        <f>IF(OR(V501=0,B501=""),"",IF(W501=1,0,SUMIFS($Y$5:Y500,$B$5:B500,B501&amp;"",$W$5:W500,W501-1)))</f>
        <v/>
      </c>
      <c r="Y501" s="14">
        <f>IF(V501=0,"",ROW($A501))</f>
        <v/>
      </c>
    </row>
    <row r="502">
      <c r="A502" s="10" t="n"/>
      <c r="B502" s="10" t="n"/>
      <c r="C502" s="10" t="n"/>
      <c r="D502" s="12" t="n"/>
      <c r="E502" s="18" t="n"/>
      <c r="F502" s="12" t="n"/>
      <c r="G502" s="18" t="n"/>
      <c r="H502" s="10" t="n"/>
      <c r="I502" s="10" t="n"/>
      <c r="J502" s="10" t="n"/>
      <c r="K502" s="13" t="n"/>
      <c r="L502" s="13" t="n"/>
      <c r="M502" s="19">
        <f>IF(OR(K502="",L502=""),"",IF(AND(ISNUMBER(K502),ISNUMBER(L502)),L502-K502,"CHYBA"))</f>
        <v/>
      </c>
      <c r="N502" s="10" t="n"/>
      <c r="O502" s="10" t="n"/>
      <c r="P502" s="14">
        <f>IF(M502="","",IF(ISNUMBER(M502),IF(M502&lt;=0,"CHYBA",""),"CHYBA"))</f>
        <v/>
      </c>
      <c r="Q502" s="14">
        <f>IF(OR(V502=0,B502="",K502=""),"",IFERROR(IF(X502=0,IF(AND(COUNTIFS('Vozidlá'!$A$6:$A$6,B502&amp;"",'Vozidlá'!$L$6:$L$6,"&lt;&gt;")=1,ROUND(K502,1)=ROUND(INDEX('Vozidlá'!$L$6:$L$6,MATCH(B502,'Vozidlá'!$A$6:$A$6,0)),1)),"","CHYBA"),IF(AND(INDEX($L$1:$L$1505,X502)&lt;&gt;"",ROUND(K502,1)=ROUND(INDEX($L$1:$L$1505,X502),1)),"","CHYBA")),"CHYBA"))</f>
        <v/>
      </c>
      <c r="R502" s="14">
        <f>IF(V502=0,"",IF(OR(NOT(ISNUMBER(A502)),B502="",C502="",NOT(ISNUMBER(D502)),NOT(ISNUMBER(E502)),NOT(ISNUMBER(F502)),NOT(ISNUMBER(G502)),I502="",J502="",NOT(ISNUMBER(K502)),NOT(ISNUMBER(L502)),AND(N502&lt;&gt;"Podnikateľská",N502&lt;&gt;"Súkromná"),AND(N502="Podnikateľská",H502=""),COUNTIFS('Vodiči'!$C$6:$C$8,C502&amp;"")&lt;&gt;1,COUNTIFS('Vozidlá'!$A$6:$A$6,B502&amp;"",'Vozidlá'!$B$6:$B$6,"&lt;&gt;")&lt;&gt;1,COUNTIFS('Vozidlá'!$A$6:$A$6,B502&amp;"",'Vozidlá'!$C$6:$C$6,"&lt;&gt;")&lt;&gt;1,COUNTIFS('Vozidlá'!$A$6:$A$6,B502&amp;"",'Vozidlá'!$D$6:$D$6,"&lt;&gt;")&lt;&gt;1,COUNTIFS('Vozidlá'!$A$6:$A$6,B502&amp;"",'Vozidlá'!$E$6:$E$6,"&lt;&gt;")&lt;&gt;1,COUNTIFS('Vozidlá'!$A$6:$A$6,B502&amp;"",'Vozidlá'!$K$6:$K$6,"&lt;&gt;")&lt;&gt;1,COUNTIFS('Vozidlá'!$A$6:$A$6,B502&amp;"",'Vozidlá'!$L$6:$L$6,"&lt;&gt;")&lt;&gt;1),"CHYBA",""))</f>
        <v/>
      </c>
      <c r="S502" s="14">
        <f>IF(V502=0,"",IF(N502="Podnikateľská",IF(H502="","",IF(OR(LEN(TRIM(SUBSTITUTE(SUBSTITUTE(H502,".",""),",","")))&lt;12,ISNUMBER(MATCH(TRIM(SUBSTITUTE(SUBSTITUTE(H502,".",""),",","")),'Zoznamy'!$G$2:$G$41,0))),"PREVERIŤ","")),IF(AND(N502="Súkromná",IFERROR(INDEX('Vozidlá'!$O$6:$O$6,MATCH(B502,'Vozidlá'!$A$6:$A$6,0))="áno",FALSE)),"PREVERIŤ","")))</f>
        <v/>
      </c>
      <c r="T502" s="14">
        <f>IF(OR(D502="",E502="",F502="",G502=""),"",IFERROR(IF(OR(F502+G502&lt;D502+E502,D502&lt;DATE(2027,1,1),D502&gt;=DATE(2028,1,1)),"CHYBA",""),"CHYBA"))</f>
        <v/>
      </c>
      <c r="U502" s="14">
        <f>IF(OR(V502=0,A502=""),"",IF(COUNTIFS($A$6:$A$1505,A502&amp;"",$B$6:$B$1505,B502&amp;"")&gt;1,"CHYBA",IF(X502="","",IF(X502=0,"",IFERROR(IF(INDEX($A$1:$A$1505,X502)="","",IF(A502=INDEX($A$1:$A$1505,X502)+1,"","PREVERIŤ")),"PREVERIŤ")))))</f>
        <v/>
      </c>
      <c r="V502" s="14">
        <f>IF(OR(A502&lt;&gt;"",B502&lt;&gt;"",C502&lt;&gt;"",D502&lt;&gt;"",E502&lt;&gt;"",F502&lt;&gt;"",G502&lt;&gt;"",H502&lt;&gt;"",I502&lt;&gt;"",J502&lt;&gt;"",K502&lt;&gt;"",L502&lt;&gt;"",N502&lt;&gt;"",O502&lt;&gt;""),1,0)</f>
        <v/>
      </c>
      <c r="W502" s="14">
        <f>IF(OR(V502=0,B502=""),"",COUNTIFS($B$6:B502,B502&amp;""))</f>
        <v/>
      </c>
      <c r="X502" s="14">
        <f>IF(OR(V502=0,B502=""),"",IF(W502=1,0,SUMIFS($Y$5:Y501,$B$5:B501,B502&amp;"",$W$5:W501,W502-1)))</f>
        <v/>
      </c>
      <c r="Y502" s="14">
        <f>IF(V502=0,"",ROW($A502))</f>
        <v/>
      </c>
    </row>
    <row r="503">
      <c r="A503" s="10" t="n"/>
      <c r="B503" s="10" t="n"/>
      <c r="C503" s="10" t="n"/>
      <c r="D503" s="12" t="n"/>
      <c r="E503" s="18" t="n"/>
      <c r="F503" s="12" t="n"/>
      <c r="G503" s="18" t="n"/>
      <c r="H503" s="10" t="n"/>
      <c r="I503" s="10" t="n"/>
      <c r="J503" s="10" t="n"/>
      <c r="K503" s="13" t="n"/>
      <c r="L503" s="13" t="n"/>
      <c r="M503" s="19">
        <f>IF(OR(K503="",L503=""),"",IF(AND(ISNUMBER(K503),ISNUMBER(L503)),L503-K503,"CHYBA"))</f>
        <v/>
      </c>
      <c r="N503" s="10" t="n"/>
      <c r="O503" s="10" t="n"/>
      <c r="P503" s="14">
        <f>IF(M503="","",IF(ISNUMBER(M503),IF(M503&lt;=0,"CHYBA",""),"CHYBA"))</f>
        <v/>
      </c>
      <c r="Q503" s="14">
        <f>IF(OR(V503=0,B503="",K503=""),"",IFERROR(IF(X503=0,IF(AND(COUNTIFS('Vozidlá'!$A$6:$A$6,B503&amp;"",'Vozidlá'!$L$6:$L$6,"&lt;&gt;")=1,ROUND(K503,1)=ROUND(INDEX('Vozidlá'!$L$6:$L$6,MATCH(B503,'Vozidlá'!$A$6:$A$6,0)),1)),"","CHYBA"),IF(AND(INDEX($L$1:$L$1505,X503)&lt;&gt;"",ROUND(K503,1)=ROUND(INDEX($L$1:$L$1505,X503),1)),"","CHYBA")),"CHYBA"))</f>
        <v/>
      </c>
      <c r="R503" s="14">
        <f>IF(V503=0,"",IF(OR(NOT(ISNUMBER(A503)),B503="",C503="",NOT(ISNUMBER(D503)),NOT(ISNUMBER(E503)),NOT(ISNUMBER(F503)),NOT(ISNUMBER(G503)),I503="",J503="",NOT(ISNUMBER(K503)),NOT(ISNUMBER(L503)),AND(N503&lt;&gt;"Podnikateľská",N503&lt;&gt;"Súkromná"),AND(N503="Podnikateľská",H503=""),COUNTIFS('Vodiči'!$C$6:$C$8,C503&amp;"")&lt;&gt;1,COUNTIFS('Vozidlá'!$A$6:$A$6,B503&amp;"",'Vozidlá'!$B$6:$B$6,"&lt;&gt;")&lt;&gt;1,COUNTIFS('Vozidlá'!$A$6:$A$6,B503&amp;"",'Vozidlá'!$C$6:$C$6,"&lt;&gt;")&lt;&gt;1,COUNTIFS('Vozidlá'!$A$6:$A$6,B503&amp;"",'Vozidlá'!$D$6:$D$6,"&lt;&gt;")&lt;&gt;1,COUNTIFS('Vozidlá'!$A$6:$A$6,B503&amp;"",'Vozidlá'!$E$6:$E$6,"&lt;&gt;")&lt;&gt;1,COUNTIFS('Vozidlá'!$A$6:$A$6,B503&amp;"",'Vozidlá'!$K$6:$K$6,"&lt;&gt;")&lt;&gt;1,COUNTIFS('Vozidlá'!$A$6:$A$6,B503&amp;"",'Vozidlá'!$L$6:$L$6,"&lt;&gt;")&lt;&gt;1),"CHYBA",""))</f>
        <v/>
      </c>
      <c r="S503" s="14">
        <f>IF(V503=0,"",IF(N503="Podnikateľská",IF(H503="","",IF(OR(LEN(TRIM(SUBSTITUTE(SUBSTITUTE(H503,".",""),",","")))&lt;12,ISNUMBER(MATCH(TRIM(SUBSTITUTE(SUBSTITUTE(H503,".",""),",","")),'Zoznamy'!$G$2:$G$41,0))),"PREVERIŤ","")),IF(AND(N503="Súkromná",IFERROR(INDEX('Vozidlá'!$O$6:$O$6,MATCH(B503,'Vozidlá'!$A$6:$A$6,0))="áno",FALSE)),"PREVERIŤ","")))</f>
        <v/>
      </c>
      <c r="T503" s="14">
        <f>IF(OR(D503="",E503="",F503="",G503=""),"",IFERROR(IF(OR(F503+G503&lt;D503+E503,D503&lt;DATE(2027,1,1),D503&gt;=DATE(2028,1,1)),"CHYBA",""),"CHYBA"))</f>
        <v/>
      </c>
      <c r="U503" s="14">
        <f>IF(OR(V503=0,A503=""),"",IF(COUNTIFS($A$6:$A$1505,A503&amp;"",$B$6:$B$1505,B503&amp;"")&gt;1,"CHYBA",IF(X503="","",IF(X503=0,"",IFERROR(IF(INDEX($A$1:$A$1505,X503)="","",IF(A503=INDEX($A$1:$A$1505,X503)+1,"","PREVERIŤ")),"PREVERIŤ")))))</f>
        <v/>
      </c>
      <c r="V503" s="14">
        <f>IF(OR(A503&lt;&gt;"",B503&lt;&gt;"",C503&lt;&gt;"",D503&lt;&gt;"",E503&lt;&gt;"",F503&lt;&gt;"",G503&lt;&gt;"",H503&lt;&gt;"",I503&lt;&gt;"",J503&lt;&gt;"",K503&lt;&gt;"",L503&lt;&gt;"",N503&lt;&gt;"",O503&lt;&gt;""),1,0)</f>
        <v/>
      </c>
      <c r="W503" s="14">
        <f>IF(OR(V503=0,B503=""),"",COUNTIFS($B$6:B503,B503&amp;""))</f>
        <v/>
      </c>
      <c r="X503" s="14">
        <f>IF(OR(V503=0,B503=""),"",IF(W503=1,0,SUMIFS($Y$5:Y502,$B$5:B502,B503&amp;"",$W$5:W502,W503-1)))</f>
        <v/>
      </c>
      <c r="Y503" s="14">
        <f>IF(V503=0,"",ROW($A503))</f>
        <v/>
      </c>
    </row>
    <row r="504">
      <c r="A504" s="10" t="n"/>
      <c r="B504" s="10" t="n"/>
      <c r="C504" s="10" t="n"/>
      <c r="D504" s="12" t="n"/>
      <c r="E504" s="18" t="n"/>
      <c r="F504" s="12" t="n"/>
      <c r="G504" s="18" t="n"/>
      <c r="H504" s="10" t="n"/>
      <c r="I504" s="10" t="n"/>
      <c r="J504" s="10" t="n"/>
      <c r="K504" s="13" t="n"/>
      <c r="L504" s="13" t="n"/>
      <c r="M504" s="19">
        <f>IF(OR(K504="",L504=""),"",IF(AND(ISNUMBER(K504),ISNUMBER(L504)),L504-K504,"CHYBA"))</f>
        <v/>
      </c>
      <c r="N504" s="10" t="n"/>
      <c r="O504" s="10" t="n"/>
      <c r="P504" s="14">
        <f>IF(M504="","",IF(ISNUMBER(M504),IF(M504&lt;=0,"CHYBA",""),"CHYBA"))</f>
        <v/>
      </c>
      <c r="Q504" s="14">
        <f>IF(OR(V504=0,B504="",K504=""),"",IFERROR(IF(X504=0,IF(AND(COUNTIFS('Vozidlá'!$A$6:$A$6,B504&amp;"",'Vozidlá'!$L$6:$L$6,"&lt;&gt;")=1,ROUND(K504,1)=ROUND(INDEX('Vozidlá'!$L$6:$L$6,MATCH(B504,'Vozidlá'!$A$6:$A$6,0)),1)),"","CHYBA"),IF(AND(INDEX($L$1:$L$1505,X504)&lt;&gt;"",ROUND(K504,1)=ROUND(INDEX($L$1:$L$1505,X504),1)),"","CHYBA")),"CHYBA"))</f>
        <v/>
      </c>
      <c r="R504" s="14">
        <f>IF(V504=0,"",IF(OR(NOT(ISNUMBER(A504)),B504="",C504="",NOT(ISNUMBER(D504)),NOT(ISNUMBER(E504)),NOT(ISNUMBER(F504)),NOT(ISNUMBER(G504)),I504="",J504="",NOT(ISNUMBER(K504)),NOT(ISNUMBER(L504)),AND(N504&lt;&gt;"Podnikateľská",N504&lt;&gt;"Súkromná"),AND(N504="Podnikateľská",H504=""),COUNTIFS('Vodiči'!$C$6:$C$8,C504&amp;"")&lt;&gt;1,COUNTIFS('Vozidlá'!$A$6:$A$6,B504&amp;"",'Vozidlá'!$B$6:$B$6,"&lt;&gt;")&lt;&gt;1,COUNTIFS('Vozidlá'!$A$6:$A$6,B504&amp;"",'Vozidlá'!$C$6:$C$6,"&lt;&gt;")&lt;&gt;1,COUNTIFS('Vozidlá'!$A$6:$A$6,B504&amp;"",'Vozidlá'!$D$6:$D$6,"&lt;&gt;")&lt;&gt;1,COUNTIFS('Vozidlá'!$A$6:$A$6,B504&amp;"",'Vozidlá'!$E$6:$E$6,"&lt;&gt;")&lt;&gt;1,COUNTIFS('Vozidlá'!$A$6:$A$6,B504&amp;"",'Vozidlá'!$K$6:$K$6,"&lt;&gt;")&lt;&gt;1,COUNTIFS('Vozidlá'!$A$6:$A$6,B504&amp;"",'Vozidlá'!$L$6:$L$6,"&lt;&gt;")&lt;&gt;1),"CHYBA",""))</f>
        <v/>
      </c>
      <c r="S504" s="14">
        <f>IF(V504=0,"",IF(N504="Podnikateľská",IF(H504="","",IF(OR(LEN(TRIM(SUBSTITUTE(SUBSTITUTE(H504,".",""),",","")))&lt;12,ISNUMBER(MATCH(TRIM(SUBSTITUTE(SUBSTITUTE(H504,".",""),",","")),'Zoznamy'!$G$2:$G$41,0))),"PREVERIŤ","")),IF(AND(N504="Súkromná",IFERROR(INDEX('Vozidlá'!$O$6:$O$6,MATCH(B504,'Vozidlá'!$A$6:$A$6,0))="áno",FALSE)),"PREVERIŤ","")))</f>
        <v/>
      </c>
      <c r="T504" s="14">
        <f>IF(OR(D504="",E504="",F504="",G504=""),"",IFERROR(IF(OR(F504+G504&lt;D504+E504,D504&lt;DATE(2027,1,1),D504&gt;=DATE(2028,1,1)),"CHYBA",""),"CHYBA"))</f>
        <v/>
      </c>
      <c r="U504" s="14">
        <f>IF(OR(V504=0,A504=""),"",IF(COUNTIFS($A$6:$A$1505,A504&amp;"",$B$6:$B$1505,B504&amp;"")&gt;1,"CHYBA",IF(X504="","",IF(X504=0,"",IFERROR(IF(INDEX($A$1:$A$1505,X504)="","",IF(A504=INDEX($A$1:$A$1505,X504)+1,"","PREVERIŤ")),"PREVERIŤ")))))</f>
        <v/>
      </c>
      <c r="V504" s="14">
        <f>IF(OR(A504&lt;&gt;"",B504&lt;&gt;"",C504&lt;&gt;"",D504&lt;&gt;"",E504&lt;&gt;"",F504&lt;&gt;"",G504&lt;&gt;"",H504&lt;&gt;"",I504&lt;&gt;"",J504&lt;&gt;"",K504&lt;&gt;"",L504&lt;&gt;"",N504&lt;&gt;"",O504&lt;&gt;""),1,0)</f>
        <v/>
      </c>
      <c r="W504" s="14">
        <f>IF(OR(V504=0,B504=""),"",COUNTIFS($B$6:B504,B504&amp;""))</f>
        <v/>
      </c>
      <c r="X504" s="14">
        <f>IF(OR(V504=0,B504=""),"",IF(W504=1,0,SUMIFS($Y$5:Y503,$B$5:B503,B504&amp;"",$W$5:W503,W504-1)))</f>
        <v/>
      </c>
      <c r="Y504" s="14">
        <f>IF(V504=0,"",ROW($A504))</f>
        <v/>
      </c>
    </row>
    <row r="505">
      <c r="A505" s="10" t="n"/>
      <c r="B505" s="10" t="n"/>
      <c r="C505" s="10" t="n"/>
      <c r="D505" s="12" t="n"/>
      <c r="E505" s="18" t="n"/>
      <c r="F505" s="12" t="n"/>
      <c r="G505" s="18" t="n"/>
      <c r="H505" s="10" t="n"/>
      <c r="I505" s="10" t="n"/>
      <c r="J505" s="10" t="n"/>
      <c r="K505" s="13" t="n"/>
      <c r="L505" s="13" t="n"/>
      <c r="M505" s="19">
        <f>IF(OR(K505="",L505=""),"",IF(AND(ISNUMBER(K505),ISNUMBER(L505)),L505-K505,"CHYBA"))</f>
        <v/>
      </c>
      <c r="N505" s="10" t="n"/>
      <c r="O505" s="10" t="n"/>
      <c r="P505" s="14">
        <f>IF(M505="","",IF(ISNUMBER(M505),IF(M505&lt;=0,"CHYBA",""),"CHYBA"))</f>
        <v/>
      </c>
      <c r="Q505" s="14">
        <f>IF(OR(V505=0,B505="",K505=""),"",IFERROR(IF(X505=0,IF(AND(COUNTIFS('Vozidlá'!$A$6:$A$6,B505&amp;"",'Vozidlá'!$L$6:$L$6,"&lt;&gt;")=1,ROUND(K505,1)=ROUND(INDEX('Vozidlá'!$L$6:$L$6,MATCH(B505,'Vozidlá'!$A$6:$A$6,0)),1)),"","CHYBA"),IF(AND(INDEX($L$1:$L$1505,X505)&lt;&gt;"",ROUND(K505,1)=ROUND(INDEX($L$1:$L$1505,X505),1)),"","CHYBA")),"CHYBA"))</f>
        <v/>
      </c>
      <c r="R505" s="14">
        <f>IF(V505=0,"",IF(OR(NOT(ISNUMBER(A505)),B505="",C505="",NOT(ISNUMBER(D505)),NOT(ISNUMBER(E505)),NOT(ISNUMBER(F505)),NOT(ISNUMBER(G505)),I505="",J505="",NOT(ISNUMBER(K505)),NOT(ISNUMBER(L505)),AND(N505&lt;&gt;"Podnikateľská",N505&lt;&gt;"Súkromná"),AND(N505="Podnikateľská",H505=""),COUNTIFS('Vodiči'!$C$6:$C$8,C505&amp;"")&lt;&gt;1,COUNTIFS('Vozidlá'!$A$6:$A$6,B505&amp;"",'Vozidlá'!$B$6:$B$6,"&lt;&gt;")&lt;&gt;1,COUNTIFS('Vozidlá'!$A$6:$A$6,B505&amp;"",'Vozidlá'!$C$6:$C$6,"&lt;&gt;")&lt;&gt;1,COUNTIFS('Vozidlá'!$A$6:$A$6,B505&amp;"",'Vozidlá'!$D$6:$D$6,"&lt;&gt;")&lt;&gt;1,COUNTIFS('Vozidlá'!$A$6:$A$6,B505&amp;"",'Vozidlá'!$E$6:$E$6,"&lt;&gt;")&lt;&gt;1,COUNTIFS('Vozidlá'!$A$6:$A$6,B505&amp;"",'Vozidlá'!$K$6:$K$6,"&lt;&gt;")&lt;&gt;1,COUNTIFS('Vozidlá'!$A$6:$A$6,B505&amp;"",'Vozidlá'!$L$6:$L$6,"&lt;&gt;")&lt;&gt;1),"CHYBA",""))</f>
        <v/>
      </c>
      <c r="S505" s="14">
        <f>IF(V505=0,"",IF(N505="Podnikateľská",IF(H505="","",IF(OR(LEN(TRIM(SUBSTITUTE(SUBSTITUTE(H505,".",""),",","")))&lt;12,ISNUMBER(MATCH(TRIM(SUBSTITUTE(SUBSTITUTE(H505,".",""),",","")),'Zoznamy'!$G$2:$G$41,0))),"PREVERIŤ","")),IF(AND(N505="Súkromná",IFERROR(INDEX('Vozidlá'!$O$6:$O$6,MATCH(B505,'Vozidlá'!$A$6:$A$6,0))="áno",FALSE)),"PREVERIŤ","")))</f>
        <v/>
      </c>
      <c r="T505" s="14">
        <f>IF(OR(D505="",E505="",F505="",G505=""),"",IFERROR(IF(OR(F505+G505&lt;D505+E505,D505&lt;DATE(2027,1,1),D505&gt;=DATE(2028,1,1)),"CHYBA",""),"CHYBA"))</f>
        <v/>
      </c>
      <c r="U505" s="14">
        <f>IF(OR(V505=0,A505=""),"",IF(COUNTIFS($A$6:$A$1505,A505&amp;"",$B$6:$B$1505,B505&amp;"")&gt;1,"CHYBA",IF(X505="","",IF(X505=0,"",IFERROR(IF(INDEX($A$1:$A$1505,X505)="","",IF(A505=INDEX($A$1:$A$1505,X505)+1,"","PREVERIŤ")),"PREVERIŤ")))))</f>
        <v/>
      </c>
      <c r="V505" s="14">
        <f>IF(OR(A505&lt;&gt;"",B505&lt;&gt;"",C505&lt;&gt;"",D505&lt;&gt;"",E505&lt;&gt;"",F505&lt;&gt;"",G505&lt;&gt;"",H505&lt;&gt;"",I505&lt;&gt;"",J505&lt;&gt;"",K505&lt;&gt;"",L505&lt;&gt;"",N505&lt;&gt;"",O505&lt;&gt;""),1,0)</f>
        <v/>
      </c>
      <c r="W505" s="14">
        <f>IF(OR(V505=0,B505=""),"",COUNTIFS($B$6:B505,B505&amp;""))</f>
        <v/>
      </c>
      <c r="X505" s="14">
        <f>IF(OR(V505=0,B505=""),"",IF(W505=1,0,SUMIFS($Y$5:Y504,$B$5:B504,B505&amp;"",$W$5:W504,W505-1)))</f>
        <v/>
      </c>
      <c r="Y505" s="14">
        <f>IF(V505=0,"",ROW($A505))</f>
        <v/>
      </c>
    </row>
    <row r="506">
      <c r="A506" s="10" t="n"/>
      <c r="B506" s="10" t="n"/>
      <c r="C506" s="10" t="n"/>
      <c r="D506" s="12" t="n"/>
      <c r="E506" s="18" t="n"/>
      <c r="F506" s="12" t="n"/>
      <c r="G506" s="18" t="n"/>
      <c r="H506" s="10" t="n"/>
      <c r="I506" s="10" t="n"/>
      <c r="J506" s="10" t="n"/>
      <c r="K506" s="13" t="n"/>
      <c r="L506" s="13" t="n"/>
      <c r="M506" s="19">
        <f>IF(OR(K506="",L506=""),"",IF(AND(ISNUMBER(K506),ISNUMBER(L506)),L506-K506,"CHYBA"))</f>
        <v/>
      </c>
      <c r="N506" s="10" t="n"/>
      <c r="O506" s="10" t="n"/>
      <c r="P506" s="14">
        <f>IF(M506="","",IF(ISNUMBER(M506),IF(M506&lt;=0,"CHYBA",""),"CHYBA"))</f>
        <v/>
      </c>
      <c r="Q506" s="14">
        <f>IF(OR(V506=0,B506="",K506=""),"",IFERROR(IF(X506=0,IF(AND(COUNTIFS('Vozidlá'!$A$6:$A$6,B506&amp;"",'Vozidlá'!$L$6:$L$6,"&lt;&gt;")=1,ROUND(K506,1)=ROUND(INDEX('Vozidlá'!$L$6:$L$6,MATCH(B506,'Vozidlá'!$A$6:$A$6,0)),1)),"","CHYBA"),IF(AND(INDEX($L$1:$L$1505,X506)&lt;&gt;"",ROUND(K506,1)=ROUND(INDEX($L$1:$L$1505,X506),1)),"","CHYBA")),"CHYBA"))</f>
        <v/>
      </c>
      <c r="R506" s="14">
        <f>IF(V506=0,"",IF(OR(NOT(ISNUMBER(A506)),B506="",C506="",NOT(ISNUMBER(D506)),NOT(ISNUMBER(E506)),NOT(ISNUMBER(F506)),NOT(ISNUMBER(G506)),I506="",J506="",NOT(ISNUMBER(K506)),NOT(ISNUMBER(L506)),AND(N506&lt;&gt;"Podnikateľská",N506&lt;&gt;"Súkromná"),AND(N506="Podnikateľská",H506=""),COUNTIFS('Vodiči'!$C$6:$C$8,C506&amp;"")&lt;&gt;1,COUNTIFS('Vozidlá'!$A$6:$A$6,B506&amp;"",'Vozidlá'!$B$6:$B$6,"&lt;&gt;")&lt;&gt;1,COUNTIFS('Vozidlá'!$A$6:$A$6,B506&amp;"",'Vozidlá'!$C$6:$C$6,"&lt;&gt;")&lt;&gt;1,COUNTIFS('Vozidlá'!$A$6:$A$6,B506&amp;"",'Vozidlá'!$D$6:$D$6,"&lt;&gt;")&lt;&gt;1,COUNTIFS('Vozidlá'!$A$6:$A$6,B506&amp;"",'Vozidlá'!$E$6:$E$6,"&lt;&gt;")&lt;&gt;1,COUNTIFS('Vozidlá'!$A$6:$A$6,B506&amp;"",'Vozidlá'!$K$6:$K$6,"&lt;&gt;")&lt;&gt;1,COUNTIFS('Vozidlá'!$A$6:$A$6,B506&amp;"",'Vozidlá'!$L$6:$L$6,"&lt;&gt;")&lt;&gt;1),"CHYBA",""))</f>
        <v/>
      </c>
      <c r="S506" s="14">
        <f>IF(V506=0,"",IF(N506="Podnikateľská",IF(H506="","",IF(OR(LEN(TRIM(SUBSTITUTE(SUBSTITUTE(H506,".",""),",","")))&lt;12,ISNUMBER(MATCH(TRIM(SUBSTITUTE(SUBSTITUTE(H506,".",""),",","")),'Zoznamy'!$G$2:$G$41,0))),"PREVERIŤ","")),IF(AND(N506="Súkromná",IFERROR(INDEX('Vozidlá'!$O$6:$O$6,MATCH(B506,'Vozidlá'!$A$6:$A$6,0))="áno",FALSE)),"PREVERIŤ","")))</f>
        <v/>
      </c>
      <c r="T506" s="14">
        <f>IF(OR(D506="",E506="",F506="",G506=""),"",IFERROR(IF(OR(F506+G506&lt;D506+E506,D506&lt;DATE(2027,1,1),D506&gt;=DATE(2028,1,1)),"CHYBA",""),"CHYBA"))</f>
        <v/>
      </c>
      <c r="U506" s="14">
        <f>IF(OR(V506=0,A506=""),"",IF(COUNTIFS($A$6:$A$1505,A506&amp;"",$B$6:$B$1505,B506&amp;"")&gt;1,"CHYBA",IF(X506="","",IF(X506=0,"",IFERROR(IF(INDEX($A$1:$A$1505,X506)="","",IF(A506=INDEX($A$1:$A$1505,X506)+1,"","PREVERIŤ")),"PREVERIŤ")))))</f>
        <v/>
      </c>
      <c r="V506" s="14">
        <f>IF(OR(A506&lt;&gt;"",B506&lt;&gt;"",C506&lt;&gt;"",D506&lt;&gt;"",E506&lt;&gt;"",F506&lt;&gt;"",G506&lt;&gt;"",H506&lt;&gt;"",I506&lt;&gt;"",J506&lt;&gt;"",K506&lt;&gt;"",L506&lt;&gt;"",N506&lt;&gt;"",O506&lt;&gt;""),1,0)</f>
        <v/>
      </c>
      <c r="W506" s="14">
        <f>IF(OR(V506=0,B506=""),"",COUNTIFS($B$6:B506,B506&amp;""))</f>
        <v/>
      </c>
      <c r="X506" s="14">
        <f>IF(OR(V506=0,B506=""),"",IF(W506=1,0,SUMIFS($Y$5:Y505,$B$5:B505,B506&amp;"",$W$5:W505,W506-1)))</f>
        <v/>
      </c>
      <c r="Y506" s="14">
        <f>IF(V506=0,"",ROW($A506))</f>
        <v/>
      </c>
    </row>
    <row r="507">
      <c r="A507" s="10" t="n"/>
      <c r="B507" s="10" t="n"/>
      <c r="C507" s="10" t="n"/>
      <c r="D507" s="12" t="n"/>
      <c r="E507" s="18" t="n"/>
      <c r="F507" s="12" t="n"/>
      <c r="G507" s="18" t="n"/>
      <c r="H507" s="10" t="n"/>
      <c r="I507" s="10" t="n"/>
      <c r="J507" s="10" t="n"/>
      <c r="K507" s="13" t="n"/>
      <c r="L507" s="13" t="n"/>
      <c r="M507" s="19">
        <f>IF(OR(K507="",L507=""),"",IF(AND(ISNUMBER(K507),ISNUMBER(L507)),L507-K507,"CHYBA"))</f>
        <v/>
      </c>
      <c r="N507" s="10" t="n"/>
      <c r="O507" s="10" t="n"/>
      <c r="P507" s="14">
        <f>IF(M507="","",IF(ISNUMBER(M507),IF(M507&lt;=0,"CHYBA",""),"CHYBA"))</f>
        <v/>
      </c>
      <c r="Q507" s="14">
        <f>IF(OR(V507=0,B507="",K507=""),"",IFERROR(IF(X507=0,IF(AND(COUNTIFS('Vozidlá'!$A$6:$A$6,B507&amp;"",'Vozidlá'!$L$6:$L$6,"&lt;&gt;")=1,ROUND(K507,1)=ROUND(INDEX('Vozidlá'!$L$6:$L$6,MATCH(B507,'Vozidlá'!$A$6:$A$6,0)),1)),"","CHYBA"),IF(AND(INDEX($L$1:$L$1505,X507)&lt;&gt;"",ROUND(K507,1)=ROUND(INDEX($L$1:$L$1505,X507),1)),"","CHYBA")),"CHYBA"))</f>
        <v/>
      </c>
      <c r="R507" s="14">
        <f>IF(V507=0,"",IF(OR(NOT(ISNUMBER(A507)),B507="",C507="",NOT(ISNUMBER(D507)),NOT(ISNUMBER(E507)),NOT(ISNUMBER(F507)),NOT(ISNUMBER(G507)),I507="",J507="",NOT(ISNUMBER(K507)),NOT(ISNUMBER(L507)),AND(N507&lt;&gt;"Podnikateľská",N507&lt;&gt;"Súkromná"),AND(N507="Podnikateľská",H507=""),COUNTIFS('Vodiči'!$C$6:$C$8,C507&amp;"")&lt;&gt;1,COUNTIFS('Vozidlá'!$A$6:$A$6,B507&amp;"",'Vozidlá'!$B$6:$B$6,"&lt;&gt;")&lt;&gt;1,COUNTIFS('Vozidlá'!$A$6:$A$6,B507&amp;"",'Vozidlá'!$C$6:$C$6,"&lt;&gt;")&lt;&gt;1,COUNTIFS('Vozidlá'!$A$6:$A$6,B507&amp;"",'Vozidlá'!$D$6:$D$6,"&lt;&gt;")&lt;&gt;1,COUNTIFS('Vozidlá'!$A$6:$A$6,B507&amp;"",'Vozidlá'!$E$6:$E$6,"&lt;&gt;")&lt;&gt;1,COUNTIFS('Vozidlá'!$A$6:$A$6,B507&amp;"",'Vozidlá'!$K$6:$K$6,"&lt;&gt;")&lt;&gt;1,COUNTIFS('Vozidlá'!$A$6:$A$6,B507&amp;"",'Vozidlá'!$L$6:$L$6,"&lt;&gt;")&lt;&gt;1),"CHYBA",""))</f>
        <v/>
      </c>
      <c r="S507" s="14">
        <f>IF(V507=0,"",IF(N507="Podnikateľská",IF(H507="","",IF(OR(LEN(TRIM(SUBSTITUTE(SUBSTITUTE(H507,".",""),",","")))&lt;12,ISNUMBER(MATCH(TRIM(SUBSTITUTE(SUBSTITUTE(H507,".",""),",","")),'Zoznamy'!$G$2:$G$41,0))),"PREVERIŤ","")),IF(AND(N507="Súkromná",IFERROR(INDEX('Vozidlá'!$O$6:$O$6,MATCH(B507,'Vozidlá'!$A$6:$A$6,0))="áno",FALSE)),"PREVERIŤ","")))</f>
        <v/>
      </c>
      <c r="T507" s="14">
        <f>IF(OR(D507="",E507="",F507="",G507=""),"",IFERROR(IF(OR(F507+G507&lt;D507+E507,D507&lt;DATE(2027,1,1),D507&gt;=DATE(2028,1,1)),"CHYBA",""),"CHYBA"))</f>
        <v/>
      </c>
      <c r="U507" s="14">
        <f>IF(OR(V507=0,A507=""),"",IF(COUNTIFS($A$6:$A$1505,A507&amp;"",$B$6:$B$1505,B507&amp;"")&gt;1,"CHYBA",IF(X507="","",IF(X507=0,"",IFERROR(IF(INDEX($A$1:$A$1505,X507)="","",IF(A507=INDEX($A$1:$A$1505,X507)+1,"","PREVERIŤ")),"PREVERIŤ")))))</f>
        <v/>
      </c>
      <c r="V507" s="14">
        <f>IF(OR(A507&lt;&gt;"",B507&lt;&gt;"",C507&lt;&gt;"",D507&lt;&gt;"",E507&lt;&gt;"",F507&lt;&gt;"",G507&lt;&gt;"",H507&lt;&gt;"",I507&lt;&gt;"",J507&lt;&gt;"",K507&lt;&gt;"",L507&lt;&gt;"",N507&lt;&gt;"",O507&lt;&gt;""),1,0)</f>
        <v/>
      </c>
      <c r="W507" s="14">
        <f>IF(OR(V507=0,B507=""),"",COUNTIFS($B$6:B507,B507&amp;""))</f>
        <v/>
      </c>
      <c r="X507" s="14">
        <f>IF(OR(V507=0,B507=""),"",IF(W507=1,0,SUMIFS($Y$5:Y506,$B$5:B506,B507&amp;"",$W$5:W506,W507-1)))</f>
        <v/>
      </c>
      <c r="Y507" s="14">
        <f>IF(V507=0,"",ROW($A507))</f>
        <v/>
      </c>
    </row>
    <row r="508">
      <c r="A508" s="10" t="n"/>
      <c r="B508" s="10" t="n"/>
      <c r="C508" s="10" t="n"/>
      <c r="D508" s="12" t="n"/>
      <c r="E508" s="18" t="n"/>
      <c r="F508" s="12" t="n"/>
      <c r="G508" s="18" t="n"/>
      <c r="H508" s="10" t="n"/>
      <c r="I508" s="10" t="n"/>
      <c r="J508" s="10" t="n"/>
      <c r="K508" s="13" t="n"/>
      <c r="L508" s="13" t="n"/>
      <c r="M508" s="19">
        <f>IF(OR(K508="",L508=""),"",IF(AND(ISNUMBER(K508),ISNUMBER(L508)),L508-K508,"CHYBA"))</f>
        <v/>
      </c>
      <c r="N508" s="10" t="n"/>
      <c r="O508" s="10" t="n"/>
      <c r="P508" s="14">
        <f>IF(M508="","",IF(ISNUMBER(M508),IF(M508&lt;=0,"CHYBA",""),"CHYBA"))</f>
        <v/>
      </c>
      <c r="Q508" s="14">
        <f>IF(OR(V508=0,B508="",K508=""),"",IFERROR(IF(X508=0,IF(AND(COUNTIFS('Vozidlá'!$A$6:$A$6,B508&amp;"",'Vozidlá'!$L$6:$L$6,"&lt;&gt;")=1,ROUND(K508,1)=ROUND(INDEX('Vozidlá'!$L$6:$L$6,MATCH(B508,'Vozidlá'!$A$6:$A$6,0)),1)),"","CHYBA"),IF(AND(INDEX($L$1:$L$1505,X508)&lt;&gt;"",ROUND(K508,1)=ROUND(INDEX($L$1:$L$1505,X508),1)),"","CHYBA")),"CHYBA"))</f>
        <v/>
      </c>
      <c r="R508" s="14">
        <f>IF(V508=0,"",IF(OR(NOT(ISNUMBER(A508)),B508="",C508="",NOT(ISNUMBER(D508)),NOT(ISNUMBER(E508)),NOT(ISNUMBER(F508)),NOT(ISNUMBER(G508)),I508="",J508="",NOT(ISNUMBER(K508)),NOT(ISNUMBER(L508)),AND(N508&lt;&gt;"Podnikateľská",N508&lt;&gt;"Súkromná"),AND(N508="Podnikateľská",H508=""),COUNTIFS('Vodiči'!$C$6:$C$8,C508&amp;"")&lt;&gt;1,COUNTIFS('Vozidlá'!$A$6:$A$6,B508&amp;"",'Vozidlá'!$B$6:$B$6,"&lt;&gt;")&lt;&gt;1,COUNTIFS('Vozidlá'!$A$6:$A$6,B508&amp;"",'Vozidlá'!$C$6:$C$6,"&lt;&gt;")&lt;&gt;1,COUNTIFS('Vozidlá'!$A$6:$A$6,B508&amp;"",'Vozidlá'!$D$6:$D$6,"&lt;&gt;")&lt;&gt;1,COUNTIFS('Vozidlá'!$A$6:$A$6,B508&amp;"",'Vozidlá'!$E$6:$E$6,"&lt;&gt;")&lt;&gt;1,COUNTIFS('Vozidlá'!$A$6:$A$6,B508&amp;"",'Vozidlá'!$K$6:$K$6,"&lt;&gt;")&lt;&gt;1,COUNTIFS('Vozidlá'!$A$6:$A$6,B508&amp;"",'Vozidlá'!$L$6:$L$6,"&lt;&gt;")&lt;&gt;1),"CHYBA",""))</f>
        <v/>
      </c>
      <c r="S508" s="14">
        <f>IF(V508=0,"",IF(N508="Podnikateľská",IF(H508="","",IF(OR(LEN(TRIM(SUBSTITUTE(SUBSTITUTE(H508,".",""),",","")))&lt;12,ISNUMBER(MATCH(TRIM(SUBSTITUTE(SUBSTITUTE(H508,".",""),",","")),'Zoznamy'!$G$2:$G$41,0))),"PREVERIŤ","")),IF(AND(N508="Súkromná",IFERROR(INDEX('Vozidlá'!$O$6:$O$6,MATCH(B508,'Vozidlá'!$A$6:$A$6,0))="áno",FALSE)),"PREVERIŤ","")))</f>
        <v/>
      </c>
      <c r="T508" s="14">
        <f>IF(OR(D508="",E508="",F508="",G508=""),"",IFERROR(IF(OR(F508+G508&lt;D508+E508,D508&lt;DATE(2027,1,1),D508&gt;=DATE(2028,1,1)),"CHYBA",""),"CHYBA"))</f>
        <v/>
      </c>
      <c r="U508" s="14">
        <f>IF(OR(V508=0,A508=""),"",IF(COUNTIFS($A$6:$A$1505,A508&amp;"",$B$6:$B$1505,B508&amp;"")&gt;1,"CHYBA",IF(X508="","",IF(X508=0,"",IFERROR(IF(INDEX($A$1:$A$1505,X508)="","",IF(A508=INDEX($A$1:$A$1505,X508)+1,"","PREVERIŤ")),"PREVERIŤ")))))</f>
        <v/>
      </c>
      <c r="V508" s="14">
        <f>IF(OR(A508&lt;&gt;"",B508&lt;&gt;"",C508&lt;&gt;"",D508&lt;&gt;"",E508&lt;&gt;"",F508&lt;&gt;"",G508&lt;&gt;"",H508&lt;&gt;"",I508&lt;&gt;"",J508&lt;&gt;"",K508&lt;&gt;"",L508&lt;&gt;"",N508&lt;&gt;"",O508&lt;&gt;""),1,0)</f>
        <v/>
      </c>
      <c r="W508" s="14">
        <f>IF(OR(V508=0,B508=""),"",COUNTIFS($B$6:B508,B508&amp;""))</f>
        <v/>
      </c>
      <c r="X508" s="14">
        <f>IF(OR(V508=0,B508=""),"",IF(W508=1,0,SUMIFS($Y$5:Y507,$B$5:B507,B508&amp;"",$W$5:W507,W508-1)))</f>
        <v/>
      </c>
      <c r="Y508" s="14">
        <f>IF(V508=0,"",ROW($A508))</f>
        <v/>
      </c>
    </row>
    <row r="509">
      <c r="A509" s="10" t="n"/>
      <c r="B509" s="10" t="n"/>
      <c r="C509" s="10" t="n"/>
      <c r="D509" s="12" t="n"/>
      <c r="E509" s="18" t="n"/>
      <c r="F509" s="12" t="n"/>
      <c r="G509" s="18" t="n"/>
      <c r="H509" s="10" t="n"/>
      <c r="I509" s="10" t="n"/>
      <c r="J509" s="10" t="n"/>
      <c r="K509" s="13" t="n"/>
      <c r="L509" s="13" t="n"/>
      <c r="M509" s="19">
        <f>IF(OR(K509="",L509=""),"",IF(AND(ISNUMBER(K509),ISNUMBER(L509)),L509-K509,"CHYBA"))</f>
        <v/>
      </c>
      <c r="N509" s="10" t="n"/>
      <c r="O509" s="10" t="n"/>
      <c r="P509" s="14">
        <f>IF(M509="","",IF(ISNUMBER(M509),IF(M509&lt;=0,"CHYBA",""),"CHYBA"))</f>
        <v/>
      </c>
      <c r="Q509" s="14">
        <f>IF(OR(V509=0,B509="",K509=""),"",IFERROR(IF(X509=0,IF(AND(COUNTIFS('Vozidlá'!$A$6:$A$6,B509&amp;"",'Vozidlá'!$L$6:$L$6,"&lt;&gt;")=1,ROUND(K509,1)=ROUND(INDEX('Vozidlá'!$L$6:$L$6,MATCH(B509,'Vozidlá'!$A$6:$A$6,0)),1)),"","CHYBA"),IF(AND(INDEX($L$1:$L$1505,X509)&lt;&gt;"",ROUND(K509,1)=ROUND(INDEX($L$1:$L$1505,X509),1)),"","CHYBA")),"CHYBA"))</f>
        <v/>
      </c>
      <c r="R509" s="14">
        <f>IF(V509=0,"",IF(OR(NOT(ISNUMBER(A509)),B509="",C509="",NOT(ISNUMBER(D509)),NOT(ISNUMBER(E509)),NOT(ISNUMBER(F509)),NOT(ISNUMBER(G509)),I509="",J509="",NOT(ISNUMBER(K509)),NOT(ISNUMBER(L509)),AND(N509&lt;&gt;"Podnikateľská",N509&lt;&gt;"Súkromná"),AND(N509="Podnikateľská",H509=""),COUNTIFS('Vodiči'!$C$6:$C$8,C509&amp;"")&lt;&gt;1,COUNTIFS('Vozidlá'!$A$6:$A$6,B509&amp;"",'Vozidlá'!$B$6:$B$6,"&lt;&gt;")&lt;&gt;1,COUNTIFS('Vozidlá'!$A$6:$A$6,B509&amp;"",'Vozidlá'!$C$6:$C$6,"&lt;&gt;")&lt;&gt;1,COUNTIFS('Vozidlá'!$A$6:$A$6,B509&amp;"",'Vozidlá'!$D$6:$D$6,"&lt;&gt;")&lt;&gt;1,COUNTIFS('Vozidlá'!$A$6:$A$6,B509&amp;"",'Vozidlá'!$E$6:$E$6,"&lt;&gt;")&lt;&gt;1,COUNTIFS('Vozidlá'!$A$6:$A$6,B509&amp;"",'Vozidlá'!$K$6:$K$6,"&lt;&gt;")&lt;&gt;1,COUNTIFS('Vozidlá'!$A$6:$A$6,B509&amp;"",'Vozidlá'!$L$6:$L$6,"&lt;&gt;")&lt;&gt;1),"CHYBA",""))</f>
        <v/>
      </c>
      <c r="S509" s="14">
        <f>IF(V509=0,"",IF(N509="Podnikateľská",IF(H509="","",IF(OR(LEN(TRIM(SUBSTITUTE(SUBSTITUTE(H509,".",""),",","")))&lt;12,ISNUMBER(MATCH(TRIM(SUBSTITUTE(SUBSTITUTE(H509,".",""),",","")),'Zoznamy'!$G$2:$G$41,0))),"PREVERIŤ","")),IF(AND(N509="Súkromná",IFERROR(INDEX('Vozidlá'!$O$6:$O$6,MATCH(B509,'Vozidlá'!$A$6:$A$6,0))="áno",FALSE)),"PREVERIŤ","")))</f>
        <v/>
      </c>
      <c r="T509" s="14">
        <f>IF(OR(D509="",E509="",F509="",G509=""),"",IFERROR(IF(OR(F509+G509&lt;D509+E509,D509&lt;DATE(2027,1,1),D509&gt;=DATE(2028,1,1)),"CHYBA",""),"CHYBA"))</f>
        <v/>
      </c>
      <c r="U509" s="14">
        <f>IF(OR(V509=0,A509=""),"",IF(COUNTIFS($A$6:$A$1505,A509&amp;"",$B$6:$B$1505,B509&amp;"")&gt;1,"CHYBA",IF(X509="","",IF(X509=0,"",IFERROR(IF(INDEX($A$1:$A$1505,X509)="","",IF(A509=INDEX($A$1:$A$1505,X509)+1,"","PREVERIŤ")),"PREVERIŤ")))))</f>
        <v/>
      </c>
      <c r="V509" s="14">
        <f>IF(OR(A509&lt;&gt;"",B509&lt;&gt;"",C509&lt;&gt;"",D509&lt;&gt;"",E509&lt;&gt;"",F509&lt;&gt;"",G509&lt;&gt;"",H509&lt;&gt;"",I509&lt;&gt;"",J509&lt;&gt;"",K509&lt;&gt;"",L509&lt;&gt;"",N509&lt;&gt;"",O509&lt;&gt;""),1,0)</f>
        <v/>
      </c>
      <c r="W509" s="14">
        <f>IF(OR(V509=0,B509=""),"",COUNTIFS($B$6:B509,B509&amp;""))</f>
        <v/>
      </c>
      <c r="X509" s="14">
        <f>IF(OR(V509=0,B509=""),"",IF(W509=1,0,SUMIFS($Y$5:Y508,$B$5:B508,B509&amp;"",$W$5:W508,W509-1)))</f>
        <v/>
      </c>
      <c r="Y509" s="14">
        <f>IF(V509=0,"",ROW($A509))</f>
        <v/>
      </c>
    </row>
    <row r="510">
      <c r="A510" s="10" t="n"/>
      <c r="B510" s="10" t="n"/>
      <c r="C510" s="10" t="n"/>
      <c r="D510" s="12" t="n"/>
      <c r="E510" s="18" t="n"/>
      <c r="F510" s="12" t="n"/>
      <c r="G510" s="18" t="n"/>
      <c r="H510" s="10" t="n"/>
      <c r="I510" s="10" t="n"/>
      <c r="J510" s="10" t="n"/>
      <c r="K510" s="13" t="n"/>
      <c r="L510" s="13" t="n"/>
      <c r="M510" s="19">
        <f>IF(OR(K510="",L510=""),"",IF(AND(ISNUMBER(K510),ISNUMBER(L510)),L510-K510,"CHYBA"))</f>
        <v/>
      </c>
      <c r="N510" s="10" t="n"/>
      <c r="O510" s="10" t="n"/>
      <c r="P510" s="14">
        <f>IF(M510="","",IF(ISNUMBER(M510),IF(M510&lt;=0,"CHYBA",""),"CHYBA"))</f>
        <v/>
      </c>
      <c r="Q510" s="14">
        <f>IF(OR(V510=0,B510="",K510=""),"",IFERROR(IF(X510=0,IF(AND(COUNTIFS('Vozidlá'!$A$6:$A$6,B510&amp;"",'Vozidlá'!$L$6:$L$6,"&lt;&gt;")=1,ROUND(K510,1)=ROUND(INDEX('Vozidlá'!$L$6:$L$6,MATCH(B510,'Vozidlá'!$A$6:$A$6,0)),1)),"","CHYBA"),IF(AND(INDEX($L$1:$L$1505,X510)&lt;&gt;"",ROUND(K510,1)=ROUND(INDEX($L$1:$L$1505,X510),1)),"","CHYBA")),"CHYBA"))</f>
        <v/>
      </c>
      <c r="R510" s="14">
        <f>IF(V510=0,"",IF(OR(NOT(ISNUMBER(A510)),B510="",C510="",NOT(ISNUMBER(D510)),NOT(ISNUMBER(E510)),NOT(ISNUMBER(F510)),NOT(ISNUMBER(G510)),I510="",J510="",NOT(ISNUMBER(K510)),NOT(ISNUMBER(L510)),AND(N510&lt;&gt;"Podnikateľská",N510&lt;&gt;"Súkromná"),AND(N510="Podnikateľská",H510=""),COUNTIFS('Vodiči'!$C$6:$C$8,C510&amp;"")&lt;&gt;1,COUNTIFS('Vozidlá'!$A$6:$A$6,B510&amp;"",'Vozidlá'!$B$6:$B$6,"&lt;&gt;")&lt;&gt;1,COUNTIFS('Vozidlá'!$A$6:$A$6,B510&amp;"",'Vozidlá'!$C$6:$C$6,"&lt;&gt;")&lt;&gt;1,COUNTIFS('Vozidlá'!$A$6:$A$6,B510&amp;"",'Vozidlá'!$D$6:$D$6,"&lt;&gt;")&lt;&gt;1,COUNTIFS('Vozidlá'!$A$6:$A$6,B510&amp;"",'Vozidlá'!$E$6:$E$6,"&lt;&gt;")&lt;&gt;1,COUNTIFS('Vozidlá'!$A$6:$A$6,B510&amp;"",'Vozidlá'!$K$6:$K$6,"&lt;&gt;")&lt;&gt;1,COUNTIFS('Vozidlá'!$A$6:$A$6,B510&amp;"",'Vozidlá'!$L$6:$L$6,"&lt;&gt;")&lt;&gt;1),"CHYBA",""))</f>
        <v/>
      </c>
      <c r="S510" s="14">
        <f>IF(V510=0,"",IF(N510="Podnikateľská",IF(H510="","",IF(OR(LEN(TRIM(SUBSTITUTE(SUBSTITUTE(H510,".",""),",","")))&lt;12,ISNUMBER(MATCH(TRIM(SUBSTITUTE(SUBSTITUTE(H510,".",""),",","")),'Zoznamy'!$G$2:$G$41,0))),"PREVERIŤ","")),IF(AND(N510="Súkromná",IFERROR(INDEX('Vozidlá'!$O$6:$O$6,MATCH(B510,'Vozidlá'!$A$6:$A$6,0))="áno",FALSE)),"PREVERIŤ","")))</f>
        <v/>
      </c>
      <c r="T510" s="14">
        <f>IF(OR(D510="",E510="",F510="",G510=""),"",IFERROR(IF(OR(F510+G510&lt;D510+E510,D510&lt;DATE(2027,1,1),D510&gt;=DATE(2028,1,1)),"CHYBA",""),"CHYBA"))</f>
        <v/>
      </c>
      <c r="U510" s="14">
        <f>IF(OR(V510=0,A510=""),"",IF(COUNTIFS($A$6:$A$1505,A510&amp;"",$B$6:$B$1505,B510&amp;"")&gt;1,"CHYBA",IF(X510="","",IF(X510=0,"",IFERROR(IF(INDEX($A$1:$A$1505,X510)="","",IF(A510=INDEX($A$1:$A$1505,X510)+1,"","PREVERIŤ")),"PREVERIŤ")))))</f>
        <v/>
      </c>
      <c r="V510" s="14">
        <f>IF(OR(A510&lt;&gt;"",B510&lt;&gt;"",C510&lt;&gt;"",D510&lt;&gt;"",E510&lt;&gt;"",F510&lt;&gt;"",G510&lt;&gt;"",H510&lt;&gt;"",I510&lt;&gt;"",J510&lt;&gt;"",K510&lt;&gt;"",L510&lt;&gt;"",N510&lt;&gt;"",O510&lt;&gt;""),1,0)</f>
        <v/>
      </c>
      <c r="W510" s="14">
        <f>IF(OR(V510=0,B510=""),"",COUNTIFS($B$6:B510,B510&amp;""))</f>
        <v/>
      </c>
      <c r="X510" s="14">
        <f>IF(OR(V510=0,B510=""),"",IF(W510=1,0,SUMIFS($Y$5:Y509,$B$5:B509,B510&amp;"",$W$5:W509,W510-1)))</f>
        <v/>
      </c>
      <c r="Y510" s="14">
        <f>IF(V510=0,"",ROW($A510))</f>
        <v/>
      </c>
    </row>
    <row r="511">
      <c r="A511" s="10" t="n"/>
      <c r="B511" s="10" t="n"/>
      <c r="C511" s="10" t="n"/>
      <c r="D511" s="12" t="n"/>
      <c r="E511" s="18" t="n"/>
      <c r="F511" s="12" t="n"/>
      <c r="G511" s="18" t="n"/>
      <c r="H511" s="10" t="n"/>
      <c r="I511" s="10" t="n"/>
      <c r="J511" s="10" t="n"/>
      <c r="K511" s="13" t="n"/>
      <c r="L511" s="13" t="n"/>
      <c r="M511" s="19">
        <f>IF(OR(K511="",L511=""),"",IF(AND(ISNUMBER(K511),ISNUMBER(L511)),L511-K511,"CHYBA"))</f>
        <v/>
      </c>
      <c r="N511" s="10" t="n"/>
      <c r="O511" s="10" t="n"/>
      <c r="P511" s="14">
        <f>IF(M511="","",IF(ISNUMBER(M511),IF(M511&lt;=0,"CHYBA",""),"CHYBA"))</f>
        <v/>
      </c>
      <c r="Q511" s="14">
        <f>IF(OR(V511=0,B511="",K511=""),"",IFERROR(IF(X511=0,IF(AND(COUNTIFS('Vozidlá'!$A$6:$A$6,B511&amp;"",'Vozidlá'!$L$6:$L$6,"&lt;&gt;")=1,ROUND(K511,1)=ROUND(INDEX('Vozidlá'!$L$6:$L$6,MATCH(B511,'Vozidlá'!$A$6:$A$6,0)),1)),"","CHYBA"),IF(AND(INDEX($L$1:$L$1505,X511)&lt;&gt;"",ROUND(K511,1)=ROUND(INDEX($L$1:$L$1505,X511),1)),"","CHYBA")),"CHYBA"))</f>
        <v/>
      </c>
      <c r="R511" s="14">
        <f>IF(V511=0,"",IF(OR(NOT(ISNUMBER(A511)),B511="",C511="",NOT(ISNUMBER(D511)),NOT(ISNUMBER(E511)),NOT(ISNUMBER(F511)),NOT(ISNUMBER(G511)),I511="",J511="",NOT(ISNUMBER(K511)),NOT(ISNUMBER(L511)),AND(N511&lt;&gt;"Podnikateľská",N511&lt;&gt;"Súkromná"),AND(N511="Podnikateľská",H511=""),COUNTIFS('Vodiči'!$C$6:$C$8,C511&amp;"")&lt;&gt;1,COUNTIFS('Vozidlá'!$A$6:$A$6,B511&amp;"",'Vozidlá'!$B$6:$B$6,"&lt;&gt;")&lt;&gt;1,COUNTIFS('Vozidlá'!$A$6:$A$6,B511&amp;"",'Vozidlá'!$C$6:$C$6,"&lt;&gt;")&lt;&gt;1,COUNTIFS('Vozidlá'!$A$6:$A$6,B511&amp;"",'Vozidlá'!$D$6:$D$6,"&lt;&gt;")&lt;&gt;1,COUNTIFS('Vozidlá'!$A$6:$A$6,B511&amp;"",'Vozidlá'!$E$6:$E$6,"&lt;&gt;")&lt;&gt;1,COUNTIFS('Vozidlá'!$A$6:$A$6,B511&amp;"",'Vozidlá'!$K$6:$K$6,"&lt;&gt;")&lt;&gt;1,COUNTIFS('Vozidlá'!$A$6:$A$6,B511&amp;"",'Vozidlá'!$L$6:$L$6,"&lt;&gt;")&lt;&gt;1),"CHYBA",""))</f>
        <v/>
      </c>
      <c r="S511" s="14">
        <f>IF(V511=0,"",IF(N511="Podnikateľská",IF(H511="","",IF(OR(LEN(TRIM(SUBSTITUTE(SUBSTITUTE(H511,".",""),",","")))&lt;12,ISNUMBER(MATCH(TRIM(SUBSTITUTE(SUBSTITUTE(H511,".",""),",","")),'Zoznamy'!$G$2:$G$41,0))),"PREVERIŤ","")),IF(AND(N511="Súkromná",IFERROR(INDEX('Vozidlá'!$O$6:$O$6,MATCH(B511,'Vozidlá'!$A$6:$A$6,0))="áno",FALSE)),"PREVERIŤ","")))</f>
        <v/>
      </c>
      <c r="T511" s="14">
        <f>IF(OR(D511="",E511="",F511="",G511=""),"",IFERROR(IF(OR(F511+G511&lt;D511+E511,D511&lt;DATE(2027,1,1),D511&gt;=DATE(2028,1,1)),"CHYBA",""),"CHYBA"))</f>
        <v/>
      </c>
      <c r="U511" s="14">
        <f>IF(OR(V511=0,A511=""),"",IF(COUNTIFS($A$6:$A$1505,A511&amp;"",$B$6:$B$1505,B511&amp;"")&gt;1,"CHYBA",IF(X511="","",IF(X511=0,"",IFERROR(IF(INDEX($A$1:$A$1505,X511)="","",IF(A511=INDEX($A$1:$A$1505,X511)+1,"","PREVERIŤ")),"PREVERIŤ")))))</f>
        <v/>
      </c>
      <c r="V511" s="14">
        <f>IF(OR(A511&lt;&gt;"",B511&lt;&gt;"",C511&lt;&gt;"",D511&lt;&gt;"",E511&lt;&gt;"",F511&lt;&gt;"",G511&lt;&gt;"",H511&lt;&gt;"",I511&lt;&gt;"",J511&lt;&gt;"",K511&lt;&gt;"",L511&lt;&gt;"",N511&lt;&gt;"",O511&lt;&gt;""),1,0)</f>
        <v/>
      </c>
      <c r="W511" s="14">
        <f>IF(OR(V511=0,B511=""),"",COUNTIFS($B$6:B511,B511&amp;""))</f>
        <v/>
      </c>
      <c r="X511" s="14">
        <f>IF(OR(V511=0,B511=""),"",IF(W511=1,0,SUMIFS($Y$5:Y510,$B$5:B510,B511&amp;"",$W$5:W510,W511-1)))</f>
        <v/>
      </c>
      <c r="Y511" s="14">
        <f>IF(V511=0,"",ROW($A511))</f>
        <v/>
      </c>
    </row>
    <row r="512">
      <c r="A512" s="10" t="n"/>
      <c r="B512" s="10" t="n"/>
      <c r="C512" s="10" t="n"/>
      <c r="D512" s="12" t="n"/>
      <c r="E512" s="18" t="n"/>
      <c r="F512" s="12" t="n"/>
      <c r="G512" s="18" t="n"/>
      <c r="H512" s="10" t="n"/>
      <c r="I512" s="10" t="n"/>
      <c r="J512" s="10" t="n"/>
      <c r="K512" s="13" t="n"/>
      <c r="L512" s="13" t="n"/>
      <c r="M512" s="19">
        <f>IF(OR(K512="",L512=""),"",IF(AND(ISNUMBER(K512),ISNUMBER(L512)),L512-K512,"CHYBA"))</f>
        <v/>
      </c>
      <c r="N512" s="10" t="n"/>
      <c r="O512" s="10" t="n"/>
      <c r="P512" s="14">
        <f>IF(M512="","",IF(ISNUMBER(M512),IF(M512&lt;=0,"CHYBA",""),"CHYBA"))</f>
        <v/>
      </c>
      <c r="Q512" s="14">
        <f>IF(OR(V512=0,B512="",K512=""),"",IFERROR(IF(X512=0,IF(AND(COUNTIFS('Vozidlá'!$A$6:$A$6,B512&amp;"",'Vozidlá'!$L$6:$L$6,"&lt;&gt;")=1,ROUND(K512,1)=ROUND(INDEX('Vozidlá'!$L$6:$L$6,MATCH(B512,'Vozidlá'!$A$6:$A$6,0)),1)),"","CHYBA"),IF(AND(INDEX($L$1:$L$1505,X512)&lt;&gt;"",ROUND(K512,1)=ROUND(INDEX($L$1:$L$1505,X512),1)),"","CHYBA")),"CHYBA"))</f>
        <v/>
      </c>
      <c r="R512" s="14">
        <f>IF(V512=0,"",IF(OR(NOT(ISNUMBER(A512)),B512="",C512="",NOT(ISNUMBER(D512)),NOT(ISNUMBER(E512)),NOT(ISNUMBER(F512)),NOT(ISNUMBER(G512)),I512="",J512="",NOT(ISNUMBER(K512)),NOT(ISNUMBER(L512)),AND(N512&lt;&gt;"Podnikateľská",N512&lt;&gt;"Súkromná"),AND(N512="Podnikateľská",H512=""),COUNTIFS('Vodiči'!$C$6:$C$8,C512&amp;"")&lt;&gt;1,COUNTIFS('Vozidlá'!$A$6:$A$6,B512&amp;"",'Vozidlá'!$B$6:$B$6,"&lt;&gt;")&lt;&gt;1,COUNTIFS('Vozidlá'!$A$6:$A$6,B512&amp;"",'Vozidlá'!$C$6:$C$6,"&lt;&gt;")&lt;&gt;1,COUNTIFS('Vozidlá'!$A$6:$A$6,B512&amp;"",'Vozidlá'!$D$6:$D$6,"&lt;&gt;")&lt;&gt;1,COUNTIFS('Vozidlá'!$A$6:$A$6,B512&amp;"",'Vozidlá'!$E$6:$E$6,"&lt;&gt;")&lt;&gt;1,COUNTIFS('Vozidlá'!$A$6:$A$6,B512&amp;"",'Vozidlá'!$K$6:$K$6,"&lt;&gt;")&lt;&gt;1,COUNTIFS('Vozidlá'!$A$6:$A$6,B512&amp;"",'Vozidlá'!$L$6:$L$6,"&lt;&gt;")&lt;&gt;1),"CHYBA",""))</f>
        <v/>
      </c>
      <c r="S512" s="14">
        <f>IF(V512=0,"",IF(N512="Podnikateľská",IF(H512="","",IF(OR(LEN(TRIM(SUBSTITUTE(SUBSTITUTE(H512,".",""),",","")))&lt;12,ISNUMBER(MATCH(TRIM(SUBSTITUTE(SUBSTITUTE(H512,".",""),",","")),'Zoznamy'!$G$2:$G$41,0))),"PREVERIŤ","")),IF(AND(N512="Súkromná",IFERROR(INDEX('Vozidlá'!$O$6:$O$6,MATCH(B512,'Vozidlá'!$A$6:$A$6,0))="áno",FALSE)),"PREVERIŤ","")))</f>
        <v/>
      </c>
      <c r="T512" s="14">
        <f>IF(OR(D512="",E512="",F512="",G512=""),"",IFERROR(IF(OR(F512+G512&lt;D512+E512,D512&lt;DATE(2027,1,1),D512&gt;=DATE(2028,1,1)),"CHYBA",""),"CHYBA"))</f>
        <v/>
      </c>
      <c r="U512" s="14">
        <f>IF(OR(V512=0,A512=""),"",IF(COUNTIFS($A$6:$A$1505,A512&amp;"",$B$6:$B$1505,B512&amp;"")&gt;1,"CHYBA",IF(X512="","",IF(X512=0,"",IFERROR(IF(INDEX($A$1:$A$1505,X512)="","",IF(A512=INDEX($A$1:$A$1505,X512)+1,"","PREVERIŤ")),"PREVERIŤ")))))</f>
        <v/>
      </c>
      <c r="V512" s="14">
        <f>IF(OR(A512&lt;&gt;"",B512&lt;&gt;"",C512&lt;&gt;"",D512&lt;&gt;"",E512&lt;&gt;"",F512&lt;&gt;"",G512&lt;&gt;"",H512&lt;&gt;"",I512&lt;&gt;"",J512&lt;&gt;"",K512&lt;&gt;"",L512&lt;&gt;"",N512&lt;&gt;"",O512&lt;&gt;""),1,0)</f>
        <v/>
      </c>
      <c r="W512" s="14">
        <f>IF(OR(V512=0,B512=""),"",COUNTIFS($B$6:B512,B512&amp;""))</f>
        <v/>
      </c>
      <c r="X512" s="14">
        <f>IF(OR(V512=0,B512=""),"",IF(W512=1,0,SUMIFS($Y$5:Y511,$B$5:B511,B512&amp;"",$W$5:W511,W512-1)))</f>
        <v/>
      </c>
      <c r="Y512" s="14">
        <f>IF(V512=0,"",ROW($A512))</f>
        <v/>
      </c>
    </row>
    <row r="513">
      <c r="A513" s="10" t="n"/>
      <c r="B513" s="10" t="n"/>
      <c r="C513" s="10" t="n"/>
      <c r="D513" s="12" t="n"/>
      <c r="E513" s="18" t="n"/>
      <c r="F513" s="12" t="n"/>
      <c r="G513" s="18" t="n"/>
      <c r="H513" s="10" t="n"/>
      <c r="I513" s="10" t="n"/>
      <c r="J513" s="10" t="n"/>
      <c r="K513" s="13" t="n"/>
      <c r="L513" s="13" t="n"/>
      <c r="M513" s="19">
        <f>IF(OR(K513="",L513=""),"",IF(AND(ISNUMBER(K513),ISNUMBER(L513)),L513-K513,"CHYBA"))</f>
        <v/>
      </c>
      <c r="N513" s="10" t="n"/>
      <c r="O513" s="10" t="n"/>
      <c r="P513" s="14">
        <f>IF(M513="","",IF(ISNUMBER(M513),IF(M513&lt;=0,"CHYBA",""),"CHYBA"))</f>
        <v/>
      </c>
      <c r="Q513" s="14">
        <f>IF(OR(V513=0,B513="",K513=""),"",IFERROR(IF(X513=0,IF(AND(COUNTIFS('Vozidlá'!$A$6:$A$6,B513&amp;"",'Vozidlá'!$L$6:$L$6,"&lt;&gt;")=1,ROUND(K513,1)=ROUND(INDEX('Vozidlá'!$L$6:$L$6,MATCH(B513,'Vozidlá'!$A$6:$A$6,0)),1)),"","CHYBA"),IF(AND(INDEX($L$1:$L$1505,X513)&lt;&gt;"",ROUND(K513,1)=ROUND(INDEX($L$1:$L$1505,X513),1)),"","CHYBA")),"CHYBA"))</f>
        <v/>
      </c>
      <c r="R513" s="14">
        <f>IF(V513=0,"",IF(OR(NOT(ISNUMBER(A513)),B513="",C513="",NOT(ISNUMBER(D513)),NOT(ISNUMBER(E513)),NOT(ISNUMBER(F513)),NOT(ISNUMBER(G513)),I513="",J513="",NOT(ISNUMBER(K513)),NOT(ISNUMBER(L513)),AND(N513&lt;&gt;"Podnikateľská",N513&lt;&gt;"Súkromná"),AND(N513="Podnikateľská",H513=""),COUNTIFS('Vodiči'!$C$6:$C$8,C513&amp;"")&lt;&gt;1,COUNTIFS('Vozidlá'!$A$6:$A$6,B513&amp;"",'Vozidlá'!$B$6:$B$6,"&lt;&gt;")&lt;&gt;1,COUNTIFS('Vozidlá'!$A$6:$A$6,B513&amp;"",'Vozidlá'!$C$6:$C$6,"&lt;&gt;")&lt;&gt;1,COUNTIFS('Vozidlá'!$A$6:$A$6,B513&amp;"",'Vozidlá'!$D$6:$D$6,"&lt;&gt;")&lt;&gt;1,COUNTIFS('Vozidlá'!$A$6:$A$6,B513&amp;"",'Vozidlá'!$E$6:$E$6,"&lt;&gt;")&lt;&gt;1,COUNTIFS('Vozidlá'!$A$6:$A$6,B513&amp;"",'Vozidlá'!$K$6:$K$6,"&lt;&gt;")&lt;&gt;1,COUNTIFS('Vozidlá'!$A$6:$A$6,B513&amp;"",'Vozidlá'!$L$6:$L$6,"&lt;&gt;")&lt;&gt;1),"CHYBA",""))</f>
        <v/>
      </c>
      <c r="S513" s="14">
        <f>IF(V513=0,"",IF(N513="Podnikateľská",IF(H513="","",IF(OR(LEN(TRIM(SUBSTITUTE(SUBSTITUTE(H513,".",""),",","")))&lt;12,ISNUMBER(MATCH(TRIM(SUBSTITUTE(SUBSTITUTE(H513,".",""),",","")),'Zoznamy'!$G$2:$G$41,0))),"PREVERIŤ","")),IF(AND(N513="Súkromná",IFERROR(INDEX('Vozidlá'!$O$6:$O$6,MATCH(B513,'Vozidlá'!$A$6:$A$6,0))="áno",FALSE)),"PREVERIŤ","")))</f>
        <v/>
      </c>
      <c r="T513" s="14">
        <f>IF(OR(D513="",E513="",F513="",G513=""),"",IFERROR(IF(OR(F513+G513&lt;D513+E513,D513&lt;DATE(2027,1,1),D513&gt;=DATE(2028,1,1)),"CHYBA",""),"CHYBA"))</f>
        <v/>
      </c>
      <c r="U513" s="14">
        <f>IF(OR(V513=0,A513=""),"",IF(COUNTIFS($A$6:$A$1505,A513&amp;"",$B$6:$B$1505,B513&amp;"")&gt;1,"CHYBA",IF(X513="","",IF(X513=0,"",IFERROR(IF(INDEX($A$1:$A$1505,X513)="","",IF(A513=INDEX($A$1:$A$1505,X513)+1,"","PREVERIŤ")),"PREVERIŤ")))))</f>
        <v/>
      </c>
      <c r="V513" s="14">
        <f>IF(OR(A513&lt;&gt;"",B513&lt;&gt;"",C513&lt;&gt;"",D513&lt;&gt;"",E513&lt;&gt;"",F513&lt;&gt;"",G513&lt;&gt;"",H513&lt;&gt;"",I513&lt;&gt;"",J513&lt;&gt;"",K513&lt;&gt;"",L513&lt;&gt;"",N513&lt;&gt;"",O513&lt;&gt;""),1,0)</f>
        <v/>
      </c>
      <c r="W513" s="14">
        <f>IF(OR(V513=0,B513=""),"",COUNTIFS($B$6:B513,B513&amp;""))</f>
        <v/>
      </c>
      <c r="X513" s="14">
        <f>IF(OR(V513=0,B513=""),"",IF(W513=1,0,SUMIFS($Y$5:Y512,$B$5:B512,B513&amp;"",$W$5:W512,W513-1)))</f>
        <v/>
      </c>
      <c r="Y513" s="14">
        <f>IF(V513=0,"",ROW($A513))</f>
        <v/>
      </c>
    </row>
    <row r="514">
      <c r="A514" s="10" t="n"/>
      <c r="B514" s="10" t="n"/>
      <c r="C514" s="10" t="n"/>
      <c r="D514" s="12" t="n"/>
      <c r="E514" s="18" t="n"/>
      <c r="F514" s="12" t="n"/>
      <c r="G514" s="18" t="n"/>
      <c r="H514" s="10" t="n"/>
      <c r="I514" s="10" t="n"/>
      <c r="J514" s="10" t="n"/>
      <c r="K514" s="13" t="n"/>
      <c r="L514" s="13" t="n"/>
      <c r="M514" s="19">
        <f>IF(OR(K514="",L514=""),"",IF(AND(ISNUMBER(K514),ISNUMBER(L514)),L514-K514,"CHYBA"))</f>
        <v/>
      </c>
      <c r="N514" s="10" t="n"/>
      <c r="O514" s="10" t="n"/>
      <c r="P514" s="14">
        <f>IF(M514="","",IF(ISNUMBER(M514),IF(M514&lt;=0,"CHYBA",""),"CHYBA"))</f>
        <v/>
      </c>
      <c r="Q514" s="14">
        <f>IF(OR(V514=0,B514="",K514=""),"",IFERROR(IF(X514=0,IF(AND(COUNTIFS('Vozidlá'!$A$6:$A$6,B514&amp;"",'Vozidlá'!$L$6:$L$6,"&lt;&gt;")=1,ROUND(K514,1)=ROUND(INDEX('Vozidlá'!$L$6:$L$6,MATCH(B514,'Vozidlá'!$A$6:$A$6,0)),1)),"","CHYBA"),IF(AND(INDEX($L$1:$L$1505,X514)&lt;&gt;"",ROUND(K514,1)=ROUND(INDEX($L$1:$L$1505,X514),1)),"","CHYBA")),"CHYBA"))</f>
        <v/>
      </c>
      <c r="R514" s="14">
        <f>IF(V514=0,"",IF(OR(NOT(ISNUMBER(A514)),B514="",C514="",NOT(ISNUMBER(D514)),NOT(ISNUMBER(E514)),NOT(ISNUMBER(F514)),NOT(ISNUMBER(G514)),I514="",J514="",NOT(ISNUMBER(K514)),NOT(ISNUMBER(L514)),AND(N514&lt;&gt;"Podnikateľská",N514&lt;&gt;"Súkromná"),AND(N514="Podnikateľská",H514=""),COUNTIFS('Vodiči'!$C$6:$C$8,C514&amp;"")&lt;&gt;1,COUNTIFS('Vozidlá'!$A$6:$A$6,B514&amp;"",'Vozidlá'!$B$6:$B$6,"&lt;&gt;")&lt;&gt;1,COUNTIFS('Vozidlá'!$A$6:$A$6,B514&amp;"",'Vozidlá'!$C$6:$C$6,"&lt;&gt;")&lt;&gt;1,COUNTIFS('Vozidlá'!$A$6:$A$6,B514&amp;"",'Vozidlá'!$D$6:$D$6,"&lt;&gt;")&lt;&gt;1,COUNTIFS('Vozidlá'!$A$6:$A$6,B514&amp;"",'Vozidlá'!$E$6:$E$6,"&lt;&gt;")&lt;&gt;1,COUNTIFS('Vozidlá'!$A$6:$A$6,B514&amp;"",'Vozidlá'!$K$6:$K$6,"&lt;&gt;")&lt;&gt;1,COUNTIFS('Vozidlá'!$A$6:$A$6,B514&amp;"",'Vozidlá'!$L$6:$L$6,"&lt;&gt;")&lt;&gt;1),"CHYBA",""))</f>
        <v/>
      </c>
      <c r="S514" s="14">
        <f>IF(V514=0,"",IF(N514="Podnikateľská",IF(H514="","",IF(OR(LEN(TRIM(SUBSTITUTE(SUBSTITUTE(H514,".",""),",","")))&lt;12,ISNUMBER(MATCH(TRIM(SUBSTITUTE(SUBSTITUTE(H514,".",""),",","")),'Zoznamy'!$G$2:$G$41,0))),"PREVERIŤ","")),IF(AND(N514="Súkromná",IFERROR(INDEX('Vozidlá'!$O$6:$O$6,MATCH(B514,'Vozidlá'!$A$6:$A$6,0))="áno",FALSE)),"PREVERIŤ","")))</f>
        <v/>
      </c>
      <c r="T514" s="14">
        <f>IF(OR(D514="",E514="",F514="",G514=""),"",IFERROR(IF(OR(F514+G514&lt;D514+E514,D514&lt;DATE(2027,1,1),D514&gt;=DATE(2028,1,1)),"CHYBA",""),"CHYBA"))</f>
        <v/>
      </c>
      <c r="U514" s="14">
        <f>IF(OR(V514=0,A514=""),"",IF(COUNTIFS($A$6:$A$1505,A514&amp;"",$B$6:$B$1505,B514&amp;"")&gt;1,"CHYBA",IF(X514="","",IF(X514=0,"",IFERROR(IF(INDEX($A$1:$A$1505,X514)="","",IF(A514=INDEX($A$1:$A$1505,X514)+1,"","PREVERIŤ")),"PREVERIŤ")))))</f>
        <v/>
      </c>
      <c r="V514" s="14">
        <f>IF(OR(A514&lt;&gt;"",B514&lt;&gt;"",C514&lt;&gt;"",D514&lt;&gt;"",E514&lt;&gt;"",F514&lt;&gt;"",G514&lt;&gt;"",H514&lt;&gt;"",I514&lt;&gt;"",J514&lt;&gt;"",K514&lt;&gt;"",L514&lt;&gt;"",N514&lt;&gt;"",O514&lt;&gt;""),1,0)</f>
        <v/>
      </c>
      <c r="W514" s="14">
        <f>IF(OR(V514=0,B514=""),"",COUNTIFS($B$6:B514,B514&amp;""))</f>
        <v/>
      </c>
      <c r="X514" s="14">
        <f>IF(OR(V514=0,B514=""),"",IF(W514=1,0,SUMIFS($Y$5:Y513,$B$5:B513,B514&amp;"",$W$5:W513,W514-1)))</f>
        <v/>
      </c>
      <c r="Y514" s="14">
        <f>IF(V514=0,"",ROW($A514))</f>
        <v/>
      </c>
    </row>
    <row r="515">
      <c r="A515" s="10" t="n"/>
      <c r="B515" s="10" t="n"/>
      <c r="C515" s="10" t="n"/>
      <c r="D515" s="12" t="n"/>
      <c r="E515" s="18" t="n"/>
      <c r="F515" s="12" t="n"/>
      <c r="G515" s="18" t="n"/>
      <c r="H515" s="10" t="n"/>
      <c r="I515" s="10" t="n"/>
      <c r="J515" s="10" t="n"/>
      <c r="K515" s="13" t="n"/>
      <c r="L515" s="13" t="n"/>
      <c r="M515" s="19">
        <f>IF(OR(K515="",L515=""),"",IF(AND(ISNUMBER(K515),ISNUMBER(L515)),L515-K515,"CHYBA"))</f>
        <v/>
      </c>
      <c r="N515" s="10" t="n"/>
      <c r="O515" s="10" t="n"/>
      <c r="P515" s="14">
        <f>IF(M515="","",IF(ISNUMBER(M515),IF(M515&lt;=0,"CHYBA",""),"CHYBA"))</f>
        <v/>
      </c>
      <c r="Q515" s="14">
        <f>IF(OR(V515=0,B515="",K515=""),"",IFERROR(IF(X515=0,IF(AND(COUNTIFS('Vozidlá'!$A$6:$A$6,B515&amp;"",'Vozidlá'!$L$6:$L$6,"&lt;&gt;")=1,ROUND(K515,1)=ROUND(INDEX('Vozidlá'!$L$6:$L$6,MATCH(B515,'Vozidlá'!$A$6:$A$6,0)),1)),"","CHYBA"),IF(AND(INDEX($L$1:$L$1505,X515)&lt;&gt;"",ROUND(K515,1)=ROUND(INDEX($L$1:$L$1505,X515),1)),"","CHYBA")),"CHYBA"))</f>
        <v/>
      </c>
      <c r="R515" s="14">
        <f>IF(V515=0,"",IF(OR(NOT(ISNUMBER(A515)),B515="",C515="",NOT(ISNUMBER(D515)),NOT(ISNUMBER(E515)),NOT(ISNUMBER(F515)),NOT(ISNUMBER(G515)),I515="",J515="",NOT(ISNUMBER(K515)),NOT(ISNUMBER(L515)),AND(N515&lt;&gt;"Podnikateľská",N515&lt;&gt;"Súkromná"),AND(N515="Podnikateľská",H515=""),COUNTIFS('Vodiči'!$C$6:$C$8,C515&amp;"")&lt;&gt;1,COUNTIFS('Vozidlá'!$A$6:$A$6,B515&amp;"",'Vozidlá'!$B$6:$B$6,"&lt;&gt;")&lt;&gt;1,COUNTIFS('Vozidlá'!$A$6:$A$6,B515&amp;"",'Vozidlá'!$C$6:$C$6,"&lt;&gt;")&lt;&gt;1,COUNTIFS('Vozidlá'!$A$6:$A$6,B515&amp;"",'Vozidlá'!$D$6:$D$6,"&lt;&gt;")&lt;&gt;1,COUNTIFS('Vozidlá'!$A$6:$A$6,B515&amp;"",'Vozidlá'!$E$6:$E$6,"&lt;&gt;")&lt;&gt;1,COUNTIFS('Vozidlá'!$A$6:$A$6,B515&amp;"",'Vozidlá'!$K$6:$K$6,"&lt;&gt;")&lt;&gt;1,COUNTIFS('Vozidlá'!$A$6:$A$6,B515&amp;"",'Vozidlá'!$L$6:$L$6,"&lt;&gt;")&lt;&gt;1),"CHYBA",""))</f>
        <v/>
      </c>
      <c r="S515" s="14">
        <f>IF(V515=0,"",IF(N515="Podnikateľská",IF(H515="","",IF(OR(LEN(TRIM(SUBSTITUTE(SUBSTITUTE(H515,".",""),",","")))&lt;12,ISNUMBER(MATCH(TRIM(SUBSTITUTE(SUBSTITUTE(H515,".",""),",","")),'Zoznamy'!$G$2:$G$41,0))),"PREVERIŤ","")),IF(AND(N515="Súkromná",IFERROR(INDEX('Vozidlá'!$O$6:$O$6,MATCH(B515,'Vozidlá'!$A$6:$A$6,0))="áno",FALSE)),"PREVERIŤ","")))</f>
        <v/>
      </c>
      <c r="T515" s="14">
        <f>IF(OR(D515="",E515="",F515="",G515=""),"",IFERROR(IF(OR(F515+G515&lt;D515+E515,D515&lt;DATE(2027,1,1),D515&gt;=DATE(2028,1,1)),"CHYBA",""),"CHYBA"))</f>
        <v/>
      </c>
      <c r="U515" s="14">
        <f>IF(OR(V515=0,A515=""),"",IF(COUNTIFS($A$6:$A$1505,A515&amp;"",$B$6:$B$1505,B515&amp;"")&gt;1,"CHYBA",IF(X515="","",IF(X515=0,"",IFERROR(IF(INDEX($A$1:$A$1505,X515)="","",IF(A515=INDEX($A$1:$A$1505,X515)+1,"","PREVERIŤ")),"PREVERIŤ")))))</f>
        <v/>
      </c>
      <c r="V515" s="14">
        <f>IF(OR(A515&lt;&gt;"",B515&lt;&gt;"",C515&lt;&gt;"",D515&lt;&gt;"",E515&lt;&gt;"",F515&lt;&gt;"",G515&lt;&gt;"",H515&lt;&gt;"",I515&lt;&gt;"",J515&lt;&gt;"",K515&lt;&gt;"",L515&lt;&gt;"",N515&lt;&gt;"",O515&lt;&gt;""),1,0)</f>
        <v/>
      </c>
      <c r="W515" s="14">
        <f>IF(OR(V515=0,B515=""),"",COUNTIFS($B$6:B515,B515&amp;""))</f>
        <v/>
      </c>
      <c r="X515" s="14">
        <f>IF(OR(V515=0,B515=""),"",IF(W515=1,0,SUMIFS($Y$5:Y514,$B$5:B514,B515&amp;"",$W$5:W514,W515-1)))</f>
        <v/>
      </c>
      <c r="Y515" s="14">
        <f>IF(V515=0,"",ROW($A515))</f>
        <v/>
      </c>
    </row>
    <row r="516">
      <c r="A516" s="10" t="n"/>
      <c r="B516" s="10" t="n"/>
      <c r="C516" s="10" t="n"/>
      <c r="D516" s="12" t="n"/>
      <c r="E516" s="18" t="n"/>
      <c r="F516" s="12" t="n"/>
      <c r="G516" s="18" t="n"/>
      <c r="H516" s="10" t="n"/>
      <c r="I516" s="10" t="n"/>
      <c r="J516" s="10" t="n"/>
      <c r="K516" s="13" t="n"/>
      <c r="L516" s="13" t="n"/>
      <c r="M516" s="19">
        <f>IF(OR(K516="",L516=""),"",IF(AND(ISNUMBER(K516),ISNUMBER(L516)),L516-K516,"CHYBA"))</f>
        <v/>
      </c>
      <c r="N516" s="10" t="n"/>
      <c r="O516" s="10" t="n"/>
      <c r="P516" s="14">
        <f>IF(M516="","",IF(ISNUMBER(M516),IF(M516&lt;=0,"CHYBA",""),"CHYBA"))</f>
        <v/>
      </c>
      <c r="Q516" s="14">
        <f>IF(OR(V516=0,B516="",K516=""),"",IFERROR(IF(X516=0,IF(AND(COUNTIFS('Vozidlá'!$A$6:$A$6,B516&amp;"",'Vozidlá'!$L$6:$L$6,"&lt;&gt;")=1,ROUND(K516,1)=ROUND(INDEX('Vozidlá'!$L$6:$L$6,MATCH(B516,'Vozidlá'!$A$6:$A$6,0)),1)),"","CHYBA"),IF(AND(INDEX($L$1:$L$1505,X516)&lt;&gt;"",ROUND(K516,1)=ROUND(INDEX($L$1:$L$1505,X516),1)),"","CHYBA")),"CHYBA"))</f>
        <v/>
      </c>
      <c r="R516" s="14">
        <f>IF(V516=0,"",IF(OR(NOT(ISNUMBER(A516)),B516="",C516="",NOT(ISNUMBER(D516)),NOT(ISNUMBER(E516)),NOT(ISNUMBER(F516)),NOT(ISNUMBER(G516)),I516="",J516="",NOT(ISNUMBER(K516)),NOT(ISNUMBER(L516)),AND(N516&lt;&gt;"Podnikateľská",N516&lt;&gt;"Súkromná"),AND(N516="Podnikateľská",H516=""),COUNTIFS('Vodiči'!$C$6:$C$8,C516&amp;"")&lt;&gt;1,COUNTIFS('Vozidlá'!$A$6:$A$6,B516&amp;"",'Vozidlá'!$B$6:$B$6,"&lt;&gt;")&lt;&gt;1,COUNTIFS('Vozidlá'!$A$6:$A$6,B516&amp;"",'Vozidlá'!$C$6:$C$6,"&lt;&gt;")&lt;&gt;1,COUNTIFS('Vozidlá'!$A$6:$A$6,B516&amp;"",'Vozidlá'!$D$6:$D$6,"&lt;&gt;")&lt;&gt;1,COUNTIFS('Vozidlá'!$A$6:$A$6,B516&amp;"",'Vozidlá'!$E$6:$E$6,"&lt;&gt;")&lt;&gt;1,COUNTIFS('Vozidlá'!$A$6:$A$6,B516&amp;"",'Vozidlá'!$K$6:$K$6,"&lt;&gt;")&lt;&gt;1,COUNTIFS('Vozidlá'!$A$6:$A$6,B516&amp;"",'Vozidlá'!$L$6:$L$6,"&lt;&gt;")&lt;&gt;1),"CHYBA",""))</f>
        <v/>
      </c>
      <c r="S516" s="14">
        <f>IF(V516=0,"",IF(N516="Podnikateľská",IF(H516="","",IF(OR(LEN(TRIM(SUBSTITUTE(SUBSTITUTE(H516,".",""),",","")))&lt;12,ISNUMBER(MATCH(TRIM(SUBSTITUTE(SUBSTITUTE(H516,".",""),",","")),'Zoznamy'!$G$2:$G$41,0))),"PREVERIŤ","")),IF(AND(N516="Súkromná",IFERROR(INDEX('Vozidlá'!$O$6:$O$6,MATCH(B516,'Vozidlá'!$A$6:$A$6,0))="áno",FALSE)),"PREVERIŤ","")))</f>
        <v/>
      </c>
      <c r="T516" s="14">
        <f>IF(OR(D516="",E516="",F516="",G516=""),"",IFERROR(IF(OR(F516+G516&lt;D516+E516,D516&lt;DATE(2027,1,1),D516&gt;=DATE(2028,1,1)),"CHYBA",""),"CHYBA"))</f>
        <v/>
      </c>
      <c r="U516" s="14">
        <f>IF(OR(V516=0,A516=""),"",IF(COUNTIFS($A$6:$A$1505,A516&amp;"",$B$6:$B$1505,B516&amp;"")&gt;1,"CHYBA",IF(X516="","",IF(X516=0,"",IFERROR(IF(INDEX($A$1:$A$1505,X516)="","",IF(A516=INDEX($A$1:$A$1505,X516)+1,"","PREVERIŤ")),"PREVERIŤ")))))</f>
        <v/>
      </c>
      <c r="V516" s="14">
        <f>IF(OR(A516&lt;&gt;"",B516&lt;&gt;"",C516&lt;&gt;"",D516&lt;&gt;"",E516&lt;&gt;"",F516&lt;&gt;"",G516&lt;&gt;"",H516&lt;&gt;"",I516&lt;&gt;"",J516&lt;&gt;"",K516&lt;&gt;"",L516&lt;&gt;"",N516&lt;&gt;"",O516&lt;&gt;""),1,0)</f>
        <v/>
      </c>
      <c r="W516" s="14">
        <f>IF(OR(V516=0,B516=""),"",COUNTIFS($B$6:B516,B516&amp;""))</f>
        <v/>
      </c>
      <c r="X516" s="14">
        <f>IF(OR(V516=0,B516=""),"",IF(W516=1,0,SUMIFS($Y$5:Y515,$B$5:B515,B516&amp;"",$W$5:W515,W516-1)))</f>
        <v/>
      </c>
      <c r="Y516" s="14">
        <f>IF(V516=0,"",ROW($A516))</f>
        <v/>
      </c>
    </row>
    <row r="517">
      <c r="A517" s="10" t="n"/>
      <c r="B517" s="10" t="n"/>
      <c r="C517" s="10" t="n"/>
      <c r="D517" s="12" t="n"/>
      <c r="E517" s="18" t="n"/>
      <c r="F517" s="12" t="n"/>
      <c r="G517" s="18" t="n"/>
      <c r="H517" s="10" t="n"/>
      <c r="I517" s="10" t="n"/>
      <c r="J517" s="10" t="n"/>
      <c r="K517" s="13" t="n"/>
      <c r="L517" s="13" t="n"/>
      <c r="M517" s="19">
        <f>IF(OR(K517="",L517=""),"",IF(AND(ISNUMBER(K517),ISNUMBER(L517)),L517-K517,"CHYBA"))</f>
        <v/>
      </c>
      <c r="N517" s="10" t="n"/>
      <c r="O517" s="10" t="n"/>
      <c r="P517" s="14">
        <f>IF(M517="","",IF(ISNUMBER(M517),IF(M517&lt;=0,"CHYBA",""),"CHYBA"))</f>
        <v/>
      </c>
      <c r="Q517" s="14">
        <f>IF(OR(V517=0,B517="",K517=""),"",IFERROR(IF(X517=0,IF(AND(COUNTIFS('Vozidlá'!$A$6:$A$6,B517&amp;"",'Vozidlá'!$L$6:$L$6,"&lt;&gt;")=1,ROUND(K517,1)=ROUND(INDEX('Vozidlá'!$L$6:$L$6,MATCH(B517,'Vozidlá'!$A$6:$A$6,0)),1)),"","CHYBA"),IF(AND(INDEX($L$1:$L$1505,X517)&lt;&gt;"",ROUND(K517,1)=ROUND(INDEX($L$1:$L$1505,X517),1)),"","CHYBA")),"CHYBA"))</f>
        <v/>
      </c>
      <c r="R517" s="14">
        <f>IF(V517=0,"",IF(OR(NOT(ISNUMBER(A517)),B517="",C517="",NOT(ISNUMBER(D517)),NOT(ISNUMBER(E517)),NOT(ISNUMBER(F517)),NOT(ISNUMBER(G517)),I517="",J517="",NOT(ISNUMBER(K517)),NOT(ISNUMBER(L517)),AND(N517&lt;&gt;"Podnikateľská",N517&lt;&gt;"Súkromná"),AND(N517="Podnikateľská",H517=""),COUNTIFS('Vodiči'!$C$6:$C$8,C517&amp;"")&lt;&gt;1,COUNTIFS('Vozidlá'!$A$6:$A$6,B517&amp;"",'Vozidlá'!$B$6:$B$6,"&lt;&gt;")&lt;&gt;1,COUNTIFS('Vozidlá'!$A$6:$A$6,B517&amp;"",'Vozidlá'!$C$6:$C$6,"&lt;&gt;")&lt;&gt;1,COUNTIFS('Vozidlá'!$A$6:$A$6,B517&amp;"",'Vozidlá'!$D$6:$D$6,"&lt;&gt;")&lt;&gt;1,COUNTIFS('Vozidlá'!$A$6:$A$6,B517&amp;"",'Vozidlá'!$E$6:$E$6,"&lt;&gt;")&lt;&gt;1,COUNTIFS('Vozidlá'!$A$6:$A$6,B517&amp;"",'Vozidlá'!$K$6:$K$6,"&lt;&gt;")&lt;&gt;1,COUNTIFS('Vozidlá'!$A$6:$A$6,B517&amp;"",'Vozidlá'!$L$6:$L$6,"&lt;&gt;")&lt;&gt;1),"CHYBA",""))</f>
        <v/>
      </c>
      <c r="S517" s="14">
        <f>IF(V517=0,"",IF(N517="Podnikateľská",IF(H517="","",IF(OR(LEN(TRIM(SUBSTITUTE(SUBSTITUTE(H517,".",""),",","")))&lt;12,ISNUMBER(MATCH(TRIM(SUBSTITUTE(SUBSTITUTE(H517,".",""),",","")),'Zoznamy'!$G$2:$G$41,0))),"PREVERIŤ","")),IF(AND(N517="Súkromná",IFERROR(INDEX('Vozidlá'!$O$6:$O$6,MATCH(B517,'Vozidlá'!$A$6:$A$6,0))="áno",FALSE)),"PREVERIŤ","")))</f>
        <v/>
      </c>
      <c r="T517" s="14">
        <f>IF(OR(D517="",E517="",F517="",G517=""),"",IFERROR(IF(OR(F517+G517&lt;D517+E517,D517&lt;DATE(2027,1,1),D517&gt;=DATE(2028,1,1)),"CHYBA",""),"CHYBA"))</f>
        <v/>
      </c>
      <c r="U517" s="14">
        <f>IF(OR(V517=0,A517=""),"",IF(COUNTIFS($A$6:$A$1505,A517&amp;"",$B$6:$B$1505,B517&amp;"")&gt;1,"CHYBA",IF(X517="","",IF(X517=0,"",IFERROR(IF(INDEX($A$1:$A$1505,X517)="","",IF(A517=INDEX($A$1:$A$1505,X517)+1,"","PREVERIŤ")),"PREVERIŤ")))))</f>
        <v/>
      </c>
      <c r="V517" s="14">
        <f>IF(OR(A517&lt;&gt;"",B517&lt;&gt;"",C517&lt;&gt;"",D517&lt;&gt;"",E517&lt;&gt;"",F517&lt;&gt;"",G517&lt;&gt;"",H517&lt;&gt;"",I517&lt;&gt;"",J517&lt;&gt;"",K517&lt;&gt;"",L517&lt;&gt;"",N517&lt;&gt;"",O517&lt;&gt;""),1,0)</f>
        <v/>
      </c>
      <c r="W517" s="14">
        <f>IF(OR(V517=0,B517=""),"",COUNTIFS($B$6:B517,B517&amp;""))</f>
        <v/>
      </c>
      <c r="X517" s="14">
        <f>IF(OR(V517=0,B517=""),"",IF(W517=1,0,SUMIFS($Y$5:Y516,$B$5:B516,B517&amp;"",$W$5:W516,W517-1)))</f>
        <v/>
      </c>
      <c r="Y517" s="14">
        <f>IF(V517=0,"",ROW($A517))</f>
        <v/>
      </c>
    </row>
    <row r="518">
      <c r="A518" s="10" t="n"/>
      <c r="B518" s="10" t="n"/>
      <c r="C518" s="10" t="n"/>
      <c r="D518" s="12" t="n"/>
      <c r="E518" s="18" t="n"/>
      <c r="F518" s="12" t="n"/>
      <c r="G518" s="18" t="n"/>
      <c r="H518" s="10" t="n"/>
      <c r="I518" s="10" t="n"/>
      <c r="J518" s="10" t="n"/>
      <c r="K518" s="13" t="n"/>
      <c r="L518" s="13" t="n"/>
      <c r="M518" s="19">
        <f>IF(OR(K518="",L518=""),"",IF(AND(ISNUMBER(K518),ISNUMBER(L518)),L518-K518,"CHYBA"))</f>
        <v/>
      </c>
      <c r="N518" s="10" t="n"/>
      <c r="O518" s="10" t="n"/>
      <c r="P518" s="14">
        <f>IF(M518="","",IF(ISNUMBER(M518),IF(M518&lt;=0,"CHYBA",""),"CHYBA"))</f>
        <v/>
      </c>
      <c r="Q518" s="14">
        <f>IF(OR(V518=0,B518="",K518=""),"",IFERROR(IF(X518=0,IF(AND(COUNTIFS('Vozidlá'!$A$6:$A$6,B518&amp;"",'Vozidlá'!$L$6:$L$6,"&lt;&gt;")=1,ROUND(K518,1)=ROUND(INDEX('Vozidlá'!$L$6:$L$6,MATCH(B518,'Vozidlá'!$A$6:$A$6,0)),1)),"","CHYBA"),IF(AND(INDEX($L$1:$L$1505,X518)&lt;&gt;"",ROUND(K518,1)=ROUND(INDEX($L$1:$L$1505,X518),1)),"","CHYBA")),"CHYBA"))</f>
        <v/>
      </c>
      <c r="R518" s="14">
        <f>IF(V518=0,"",IF(OR(NOT(ISNUMBER(A518)),B518="",C518="",NOT(ISNUMBER(D518)),NOT(ISNUMBER(E518)),NOT(ISNUMBER(F518)),NOT(ISNUMBER(G518)),I518="",J518="",NOT(ISNUMBER(K518)),NOT(ISNUMBER(L518)),AND(N518&lt;&gt;"Podnikateľská",N518&lt;&gt;"Súkromná"),AND(N518="Podnikateľská",H518=""),COUNTIFS('Vodiči'!$C$6:$C$8,C518&amp;"")&lt;&gt;1,COUNTIFS('Vozidlá'!$A$6:$A$6,B518&amp;"",'Vozidlá'!$B$6:$B$6,"&lt;&gt;")&lt;&gt;1,COUNTIFS('Vozidlá'!$A$6:$A$6,B518&amp;"",'Vozidlá'!$C$6:$C$6,"&lt;&gt;")&lt;&gt;1,COUNTIFS('Vozidlá'!$A$6:$A$6,B518&amp;"",'Vozidlá'!$D$6:$D$6,"&lt;&gt;")&lt;&gt;1,COUNTIFS('Vozidlá'!$A$6:$A$6,B518&amp;"",'Vozidlá'!$E$6:$E$6,"&lt;&gt;")&lt;&gt;1,COUNTIFS('Vozidlá'!$A$6:$A$6,B518&amp;"",'Vozidlá'!$K$6:$K$6,"&lt;&gt;")&lt;&gt;1,COUNTIFS('Vozidlá'!$A$6:$A$6,B518&amp;"",'Vozidlá'!$L$6:$L$6,"&lt;&gt;")&lt;&gt;1),"CHYBA",""))</f>
        <v/>
      </c>
      <c r="S518" s="14">
        <f>IF(V518=0,"",IF(N518="Podnikateľská",IF(H518="","",IF(OR(LEN(TRIM(SUBSTITUTE(SUBSTITUTE(H518,".",""),",","")))&lt;12,ISNUMBER(MATCH(TRIM(SUBSTITUTE(SUBSTITUTE(H518,".",""),",","")),'Zoznamy'!$G$2:$G$41,0))),"PREVERIŤ","")),IF(AND(N518="Súkromná",IFERROR(INDEX('Vozidlá'!$O$6:$O$6,MATCH(B518,'Vozidlá'!$A$6:$A$6,0))="áno",FALSE)),"PREVERIŤ","")))</f>
        <v/>
      </c>
      <c r="T518" s="14">
        <f>IF(OR(D518="",E518="",F518="",G518=""),"",IFERROR(IF(OR(F518+G518&lt;D518+E518,D518&lt;DATE(2027,1,1),D518&gt;=DATE(2028,1,1)),"CHYBA",""),"CHYBA"))</f>
        <v/>
      </c>
      <c r="U518" s="14">
        <f>IF(OR(V518=0,A518=""),"",IF(COUNTIFS($A$6:$A$1505,A518&amp;"",$B$6:$B$1505,B518&amp;"")&gt;1,"CHYBA",IF(X518="","",IF(X518=0,"",IFERROR(IF(INDEX($A$1:$A$1505,X518)="","",IF(A518=INDEX($A$1:$A$1505,X518)+1,"","PREVERIŤ")),"PREVERIŤ")))))</f>
        <v/>
      </c>
      <c r="V518" s="14">
        <f>IF(OR(A518&lt;&gt;"",B518&lt;&gt;"",C518&lt;&gt;"",D518&lt;&gt;"",E518&lt;&gt;"",F518&lt;&gt;"",G518&lt;&gt;"",H518&lt;&gt;"",I518&lt;&gt;"",J518&lt;&gt;"",K518&lt;&gt;"",L518&lt;&gt;"",N518&lt;&gt;"",O518&lt;&gt;""),1,0)</f>
        <v/>
      </c>
      <c r="W518" s="14">
        <f>IF(OR(V518=0,B518=""),"",COUNTIFS($B$6:B518,B518&amp;""))</f>
        <v/>
      </c>
      <c r="X518" s="14">
        <f>IF(OR(V518=0,B518=""),"",IF(W518=1,0,SUMIFS($Y$5:Y517,$B$5:B517,B518&amp;"",$W$5:W517,W518-1)))</f>
        <v/>
      </c>
      <c r="Y518" s="14">
        <f>IF(V518=0,"",ROW($A518))</f>
        <v/>
      </c>
    </row>
    <row r="519">
      <c r="A519" s="10" t="n"/>
      <c r="B519" s="10" t="n"/>
      <c r="C519" s="10" t="n"/>
      <c r="D519" s="12" t="n"/>
      <c r="E519" s="18" t="n"/>
      <c r="F519" s="12" t="n"/>
      <c r="G519" s="18" t="n"/>
      <c r="H519" s="10" t="n"/>
      <c r="I519" s="10" t="n"/>
      <c r="J519" s="10" t="n"/>
      <c r="K519" s="13" t="n"/>
      <c r="L519" s="13" t="n"/>
      <c r="M519" s="19">
        <f>IF(OR(K519="",L519=""),"",IF(AND(ISNUMBER(K519),ISNUMBER(L519)),L519-K519,"CHYBA"))</f>
        <v/>
      </c>
      <c r="N519" s="10" t="n"/>
      <c r="O519" s="10" t="n"/>
      <c r="P519" s="14">
        <f>IF(M519="","",IF(ISNUMBER(M519),IF(M519&lt;=0,"CHYBA",""),"CHYBA"))</f>
        <v/>
      </c>
      <c r="Q519" s="14">
        <f>IF(OR(V519=0,B519="",K519=""),"",IFERROR(IF(X519=0,IF(AND(COUNTIFS('Vozidlá'!$A$6:$A$6,B519&amp;"",'Vozidlá'!$L$6:$L$6,"&lt;&gt;")=1,ROUND(K519,1)=ROUND(INDEX('Vozidlá'!$L$6:$L$6,MATCH(B519,'Vozidlá'!$A$6:$A$6,0)),1)),"","CHYBA"),IF(AND(INDEX($L$1:$L$1505,X519)&lt;&gt;"",ROUND(K519,1)=ROUND(INDEX($L$1:$L$1505,X519),1)),"","CHYBA")),"CHYBA"))</f>
        <v/>
      </c>
      <c r="R519" s="14">
        <f>IF(V519=0,"",IF(OR(NOT(ISNUMBER(A519)),B519="",C519="",NOT(ISNUMBER(D519)),NOT(ISNUMBER(E519)),NOT(ISNUMBER(F519)),NOT(ISNUMBER(G519)),I519="",J519="",NOT(ISNUMBER(K519)),NOT(ISNUMBER(L519)),AND(N519&lt;&gt;"Podnikateľská",N519&lt;&gt;"Súkromná"),AND(N519="Podnikateľská",H519=""),COUNTIFS('Vodiči'!$C$6:$C$8,C519&amp;"")&lt;&gt;1,COUNTIFS('Vozidlá'!$A$6:$A$6,B519&amp;"",'Vozidlá'!$B$6:$B$6,"&lt;&gt;")&lt;&gt;1,COUNTIFS('Vozidlá'!$A$6:$A$6,B519&amp;"",'Vozidlá'!$C$6:$C$6,"&lt;&gt;")&lt;&gt;1,COUNTIFS('Vozidlá'!$A$6:$A$6,B519&amp;"",'Vozidlá'!$D$6:$D$6,"&lt;&gt;")&lt;&gt;1,COUNTIFS('Vozidlá'!$A$6:$A$6,B519&amp;"",'Vozidlá'!$E$6:$E$6,"&lt;&gt;")&lt;&gt;1,COUNTIFS('Vozidlá'!$A$6:$A$6,B519&amp;"",'Vozidlá'!$K$6:$K$6,"&lt;&gt;")&lt;&gt;1,COUNTIFS('Vozidlá'!$A$6:$A$6,B519&amp;"",'Vozidlá'!$L$6:$L$6,"&lt;&gt;")&lt;&gt;1),"CHYBA",""))</f>
        <v/>
      </c>
      <c r="S519" s="14">
        <f>IF(V519=0,"",IF(N519="Podnikateľská",IF(H519="","",IF(OR(LEN(TRIM(SUBSTITUTE(SUBSTITUTE(H519,".",""),",","")))&lt;12,ISNUMBER(MATCH(TRIM(SUBSTITUTE(SUBSTITUTE(H519,".",""),",","")),'Zoznamy'!$G$2:$G$41,0))),"PREVERIŤ","")),IF(AND(N519="Súkromná",IFERROR(INDEX('Vozidlá'!$O$6:$O$6,MATCH(B519,'Vozidlá'!$A$6:$A$6,0))="áno",FALSE)),"PREVERIŤ","")))</f>
        <v/>
      </c>
      <c r="T519" s="14">
        <f>IF(OR(D519="",E519="",F519="",G519=""),"",IFERROR(IF(OR(F519+G519&lt;D519+E519,D519&lt;DATE(2027,1,1),D519&gt;=DATE(2028,1,1)),"CHYBA",""),"CHYBA"))</f>
        <v/>
      </c>
      <c r="U519" s="14">
        <f>IF(OR(V519=0,A519=""),"",IF(COUNTIFS($A$6:$A$1505,A519&amp;"",$B$6:$B$1505,B519&amp;"")&gt;1,"CHYBA",IF(X519="","",IF(X519=0,"",IFERROR(IF(INDEX($A$1:$A$1505,X519)="","",IF(A519=INDEX($A$1:$A$1505,X519)+1,"","PREVERIŤ")),"PREVERIŤ")))))</f>
        <v/>
      </c>
      <c r="V519" s="14">
        <f>IF(OR(A519&lt;&gt;"",B519&lt;&gt;"",C519&lt;&gt;"",D519&lt;&gt;"",E519&lt;&gt;"",F519&lt;&gt;"",G519&lt;&gt;"",H519&lt;&gt;"",I519&lt;&gt;"",J519&lt;&gt;"",K519&lt;&gt;"",L519&lt;&gt;"",N519&lt;&gt;"",O519&lt;&gt;""),1,0)</f>
        <v/>
      </c>
      <c r="W519" s="14">
        <f>IF(OR(V519=0,B519=""),"",COUNTIFS($B$6:B519,B519&amp;""))</f>
        <v/>
      </c>
      <c r="X519" s="14">
        <f>IF(OR(V519=0,B519=""),"",IF(W519=1,0,SUMIFS($Y$5:Y518,$B$5:B518,B519&amp;"",$W$5:W518,W519-1)))</f>
        <v/>
      </c>
      <c r="Y519" s="14">
        <f>IF(V519=0,"",ROW($A519))</f>
        <v/>
      </c>
    </row>
    <row r="520">
      <c r="A520" s="10" t="n"/>
      <c r="B520" s="10" t="n"/>
      <c r="C520" s="10" t="n"/>
      <c r="D520" s="12" t="n"/>
      <c r="E520" s="18" t="n"/>
      <c r="F520" s="12" t="n"/>
      <c r="G520" s="18" t="n"/>
      <c r="H520" s="10" t="n"/>
      <c r="I520" s="10" t="n"/>
      <c r="J520" s="10" t="n"/>
      <c r="K520" s="13" t="n"/>
      <c r="L520" s="13" t="n"/>
      <c r="M520" s="19">
        <f>IF(OR(K520="",L520=""),"",IF(AND(ISNUMBER(K520),ISNUMBER(L520)),L520-K520,"CHYBA"))</f>
        <v/>
      </c>
      <c r="N520" s="10" t="n"/>
      <c r="O520" s="10" t="n"/>
      <c r="P520" s="14">
        <f>IF(M520="","",IF(ISNUMBER(M520),IF(M520&lt;=0,"CHYBA",""),"CHYBA"))</f>
        <v/>
      </c>
      <c r="Q520" s="14">
        <f>IF(OR(V520=0,B520="",K520=""),"",IFERROR(IF(X520=0,IF(AND(COUNTIFS('Vozidlá'!$A$6:$A$6,B520&amp;"",'Vozidlá'!$L$6:$L$6,"&lt;&gt;")=1,ROUND(K520,1)=ROUND(INDEX('Vozidlá'!$L$6:$L$6,MATCH(B520,'Vozidlá'!$A$6:$A$6,0)),1)),"","CHYBA"),IF(AND(INDEX($L$1:$L$1505,X520)&lt;&gt;"",ROUND(K520,1)=ROUND(INDEX($L$1:$L$1505,X520),1)),"","CHYBA")),"CHYBA"))</f>
        <v/>
      </c>
      <c r="R520" s="14">
        <f>IF(V520=0,"",IF(OR(NOT(ISNUMBER(A520)),B520="",C520="",NOT(ISNUMBER(D520)),NOT(ISNUMBER(E520)),NOT(ISNUMBER(F520)),NOT(ISNUMBER(G520)),I520="",J520="",NOT(ISNUMBER(K520)),NOT(ISNUMBER(L520)),AND(N520&lt;&gt;"Podnikateľská",N520&lt;&gt;"Súkromná"),AND(N520="Podnikateľská",H520=""),COUNTIFS('Vodiči'!$C$6:$C$8,C520&amp;"")&lt;&gt;1,COUNTIFS('Vozidlá'!$A$6:$A$6,B520&amp;"",'Vozidlá'!$B$6:$B$6,"&lt;&gt;")&lt;&gt;1,COUNTIFS('Vozidlá'!$A$6:$A$6,B520&amp;"",'Vozidlá'!$C$6:$C$6,"&lt;&gt;")&lt;&gt;1,COUNTIFS('Vozidlá'!$A$6:$A$6,B520&amp;"",'Vozidlá'!$D$6:$D$6,"&lt;&gt;")&lt;&gt;1,COUNTIFS('Vozidlá'!$A$6:$A$6,B520&amp;"",'Vozidlá'!$E$6:$E$6,"&lt;&gt;")&lt;&gt;1,COUNTIFS('Vozidlá'!$A$6:$A$6,B520&amp;"",'Vozidlá'!$K$6:$K$6,"&lt;&gt;")&lt;&gt;1,COUNTIFS('Vozidlá'!$A$6:$A$6,B520&amp;"",'Vozidlá'!$L$6:$L$6,"&lt;&gt;")&lt;&gt;1),"CHYBA",""))</f>
        <v/>
      </c>
      <c r="S520" s="14">
        <f>IF(V520=0,"",IF(N520="Podnikateľská",IF(H520="","",IF(OR(LEN(TRIM(SUBSTITUTE(SUBSTITUTE(H520,".",""),",","")))&lt;12,ISNUMBER(MATCH(TRIM(SUBSTITUTE(SUBSTITUTE(H520,".",""),",","")),'Zoznamy'!$G$2:$G$41,0))),"PREVERIŤ","")),IF(AND(N520="Súkromná",IFERROR(INDEX('Vozidlá'!$O$6:$O$6,MATCH(B520,'Vozidlá'!$A$6:$A$6,0))="áno",FALSE)),"PREVERIŤ","")))</f>
        <v/>
      </c>
      <c r="T520" s="14">
        <f>IF(OR(D520="",E520="",F520="",G520=""),"",IFERROR(IF(OR(F520+G520&lt;D520+E520,D520&lt;DATE(2027,1,1),D520&gt;=DATE(2028,1,1)),"CHYBA",""),"CHYBA"))</f>
        <v/>
      </c>
      <c r="U520" s="14">
        <f>IF(OR(V520=0,A520=""),"",IF(COUNTIFS($A$6:$A$1505,A520&amp;"",$B$6:$B$1505,B520&amp;"")&gt;1,"CHYBA",IF(X520="","",IF(X520=0,"",IFERROR(IF(INDEX($A$1:$A$1505,X520)="","",IF(A520=INDEX($A$1:$A$1505,X520)+1,"","PREVERIŤ")),"PREVERIŤ")))))</f>
        <v/>
      </c>
      <c r="V520" s="14">
        <f>IF(OR(A520&lt;&gt;"",B520&lt;&gt;"",C520&lt;&gt;"",D520&lt;&gt;"",E520&lt;&gt;"",F520&lt;&gt;"",G520&lt;&gt;"",H520&lt;&gt;"",I520&lt;&gt;"",J520&lt;&gt;"",K520&lt;&gt;"",L520&lt;&gt;"",N520&lt;&gt;"",O520&lt;&gt;""),1,0)</f>
        <v/>
      </c>
      <c r="W520" s="14">
        <f>IF(OR(V520=0,B520=""),"",COUNTIFS($B$6:B520,B520&amp;""))</f>
        <v/>
      </c>
      <c r="X520" s="14">
        <f>IF(OR(V520=0,B520=""),"",IF(W520=1,0,SUMIFS($Y$5:Y519,$B$5:B519,B520&amp;"",$W$5:W519,W520-1)))</f>
        <v/>
      </c>
      <c r="Y520" s="14">
        <f>IF(V520=0,"",ROW($A520))</f>
        <v/>
      </c>
    </row>
    <row r="521">
      <c r="A521" s="10" t="n"/>
      <c r="B521" s="10" t="n"/>
      <c r="C521" s="10" t="n"/>
      <c r="D521" s="12" t="n"/>
      <c r="E521" s="18" t="n"/>
      <c r="F521" s="12" t="n"/>
      <c r="G521" s="18" t="n"/>
      <c r="H521" s="10" t="n"/>
      <c r="I521" s="10" t="n"/>
      <c r="J521" s="10" t="n"/>
      <c r="K521" s="13" t="n"/>
      <c r="L521" s="13" t="n"/>
      <c r="M521" s="19">
        <f>IF(OR(K521="",L521=""),"",IF(AND(ISNUMBER(K521),ISNUMBER(L521)),L521-K521,"CHYBA"))</f>
        <v/>
      </c>
      <c r="N521" s="10" t="n"/>
      <c r="O521" s="10" t="n"/>
      <c r="P521" s="14">
        <f>IF(M521="","",IF(ISNUMBER(M521),IF(M521&lt;=0,"CHYBA",""),"CHYBA"))</f>
        <v/>
      </c>
      <c r="Q521" s="14">
        <f>IF(OR(V521=0,B521="",K521=""),"",IFERROR(IF(X521=0,IF(AND(COUNTIFS('Vozidlá'!$A$6:$A$6,B521&amp;"",'Vozidlá'!$L$6:$L$6,"&lt;&gt;")=1,ROUND(K521,1)=ROUND(INDEX('Vozidlá'!$L$6:$L$6,MATCH(B521,'Vozidlá'!$A$6:$A$6,0)),1)),"","CHYBA"),IF(AND(INDEX($L$1:$L$1505,X521)&lt;&gt;"",ROUND(K521,1)=ROUND(INDEX($L$1:$L$1505,X521),1)),"","CHYBA")),"CHYBA"))</f>
        <v/>
      </c>
      <c r="R521" s="14">
        <f>IF(V521=0,"",IF(OR(NOT(ISNUMBER(A521)),B521="",C521="",NOT(ISNUMBER(D521)),NOT(ISNUMBER(E521)),NOT(ISNUMBER(F521)),NOT(ISNUMBER(G521)),I521="",J521="",NOT(ISNUMBER(K521)),NOT(ISNUMBER(L521)),AND(N521&lt;&gt;"Podnikateľská",N521&lt;&gt;"Súkromná"),AND(N521="Podnikateľská",H521=""),COUNTIFS('Vodiči'!$C$6:$C$8,C521&amp;"")&lt;&gt;1,COUNTIFS('Vozidlá'!$A$6:$A$6,B521&amp;"",'Vozidlá'!$B$6:$B$6,"&lt;&gt;")&lt;&gt;1,COUNTIFS('Vozidlá'!$A$6:$A$6,B521&amp;"",'Vozidlá'!$C$6:$C$6,"&lt;&gt;")&lt;&gt;1,COUNTIFS('Vozidlá'!$A$6:$A$6,B521&amp;"",'Vozidlá'!$D$6:$D$6,"&lt;&gt;")&lt;&gt;1,COUNTIFS('Vozidlá'!$A$6:$A$6,B521&amp;"",'Vozidlá'!$E$6:$E$6,"&lt;&gt;")&lt;&gt;1,COUNTIFS('Vozidlá'!$A$6:$A$6,B521&amp;"",'Vozidlá'!$K$6:$K$6,"&lt;&gt;")&lt;&gt;1,COUNTIFS('Vozidlá'!$A$6:$A$6,B521&amp;"",'Vozidlá'!$L$6:$L$6,"&lt;&gt;")&lt;&gt;1),"CHYBA",""))</f>
        <v/>
      </c>
      <c r="S521" s="14">
        <f>IF(V521=0,"",IF(N521="Podnikateľská",IF(H521="","",IF(OR(LEN(TRIM(SUBSTITUTE(SUBSTITUTE(H521,".",""),",","")))&lt;12,ISNUMBER(MATCH(TRIM(SUBSTITUTE(SUBSTITUTE(H521,".",""),",","")),'Zoznamy'!$G$2:$G$41,0))),"PREVERIŤ","")),IF(AND(N521="Súkromná",IFERROR(INDEX('Vozidlá'!$O$6:$O$6,MATCH(B521,'Vozidlá'!$A$6:$A$6,0))="áno",FALSE)),"PREVERIŤ","")))</f>
        <v/>
      </c>
      <c r="T521" s="14">
        <f>IF(OR(D521="",E521="",F521="",G521=""),"",IFERROR(IF(OR(F521+G521&lt;D521+E521,D521&lt;DATE(2027,1,1),D521&gt;=DATE(2028,1,1)),"CHYBA",""),"CHYBA"))</f>
        <v/>
      </c>
      <c r="U521" s="14">
        <f>IF(OR(V521=0,A521=""),"",IF(COUNTIFS($A$6:$A$1505,A521&amp;"",$B$6:$B$1505,B521&amp;"")&gt;1,"CHYBA",IF(X521="","",IF(X521=0,"",IFERROR(IF(INDEX($A$1:$A$1505,X521)="","",IF(A521=INDEX($A$1:$A$1505,X521)+1,"","PREVERIŤ")),"PREVERIŤ")))))</f>
        <v/>
      </c>
      <c r="V521" s="14">
        <f>IF(OR(A521&lt;&gt;"",B521&lt;&gt;"",C521&lt;&gt;"",D521&lt;&gt;"",E521&lt;&gt;"",F521&lt;&gt;"",G521&lt;&gt;"",H521&lt;&gt;"",I521&lt;&gt;"",J521&lt;&gt;"",K521&lt;&gt;"",L521&lt;&gt;"",N521&lt;&gt;"",O521&lt;&gt;""),1,0)</f>
        <v/>
      </c>
      <c r="W521" s="14">
        <f>IF(OR(V521=0,B521=""),"",COUNTIFS($B$6:B521,B521&amp;""))</f>
        <v/>
      </c>
      <c r="X521" s="14">
        <f>IF(OR(V521=0,B521=""),"",IF(W521=1,0,SUMIFS($Y$5:Y520,$B$5:B520,B521&amp;"",$W$5:W520,W521-1)))</f>
        <v/>
      </c>
      <c r="Y521" s="14">
        <f>IF(V521=0,"",ROW($A521))</f>
        <v/>
      </c>
    </row>
    <row r="522">
      <c r="A522" s="10" t="n"/>
      <c r="B522" s="10" t="n"/>
      <c r="C522" s="10" t="n"/>
      <c r="D522" s="12" t="n"/>
      <c r="E522" s="18" t="n"/>
      <c r="F522" s="12" t="n"/>
      <c r="G522" s="18" t="n"/>
      <c r="H522" s="10" t="n"/>
      <c r="I522" s="10" t="n"/>
      <c r="J522" s="10" t="n"/>
      <c r="K522" s="13" t="n"/>
      <c r="L522" s="13" t="n"/>
      <c r="M522" s="19">
        <f>IF(OR(K522="",L522=""),"",IF(AND(ISNUMBER(K522),ISNUMBER(L522)),L522-K522,"CHYBA"))</f>
        <v/>
      </c>
      <c r="N522" s="10" t="n"/>
      <c r="O522" s="10" t="n"/>
      <c r="P522" s="14">
        <f>IF(M522="","",IF(ISNUMBER(M522),IF(M522&lt;=0,"CHYBA",""),"CHYBA"))</f>
        <v/>
      </c>
      <c r="Q522" s="14">
        <f>IF(OR(V522=0,B522="",K522=""),"",IFERROR(IF(X522=0,IF(AND(COUNTIFS('Vozidlá'!$A$6:$A$6,B522&amp;"",'Vozidlá'!$L$6:$L$6,"&lt;&gt;")=1,ROUND(K522,1)=ROUND(INDEX('Vozidlá'!$L$6:$L$6,MATCH(B522,'Vozidlá'!$A$6:$A$6,0)),1)),"","CHYBA"),IF(AND(INDEX($L$1:$L$1505,X522)&lt;&gt;"",ROUND(K522,1)=ROUND(INDEX($L$1:$L$1505,X522),1)),"","CHYBA")),"CHYBA"))</f>
        <v/>
      </c>
      <c r="R522" s="14">
        <f>IF(V522=0,"",IF(OR(NOT(ISNUMBER(A522)),B522="",C522="",NOT(ISNUMBER(D522)),NOT(ISNUMBER(E522)),NOT(ISNUMBER(F522)),NOT(ISNUMBER(G522)),I522="",J522="",NOT(ISNUMBER(K522)),NOT(ISNUMBER(L522)),AND(N522&lt;&gt;"Podnikateľská",N522&lt;&gt;"Súkromná"),AND(N522="Podnikateľská",H522=""),COUNTIFS('Vodiči'!$C$6:$C$8,C522&amp;"")&lt;&gt;1,COUNTIFS('Vozidlá'!$A$6:$A$6,B522&amp;"",'Vozidlá'!$B$6:$B$6,"&lt;&gt;")&lt;&gt;1,COUNTIFS('Vozidlá'!$A$6:$A$6,B522&amp;"",'Vozidlá'!$C$6:$C$6,"&lt;&gt;")&lt;&gt;1,COUNTIFS('Vozidlá'!$A$6:$A$6,B522&amp;"",'Vozidlá'!$D$6:$D$6,"&lt;&gt;")&lt;&gt;1,COUNTIFS('Vozidlá'!$A$6:$A$6,B522&amp;"",'Vozidlá'!$E$6:$E$6,"&lt;&gt;")&lt;&gt;1,COUNTIFS('Vozidlá'!$A$6:$A$6,B522&amp;"",'Vozidlá'!$K$6:$K$6,"&lt;&gt;")&lt;&gt;1,COUNTIFS('Vozidlá'!$A$6:$A$6,B522&amp;"",'Vozidlá'!$L$6:$L$6,"&lt;&gt;")&lt;&gt;1),"CHYBA",""))</f>
        <v/>
      </c>
      <c r="S522" s="14">
        <f>IF(V522=0,"",IF(N522="Podnikateľská",IF(H522="","",IF(OR(LEN(TRIM(SUBSTITUTE(SUBSTITUTE(H522,".",""),",","")))&lt;12,ISNUMBER(MATCH(TRIM(SUBSTITUTE(SUBSTITUTE(H522,".",""),",","")),'Zoznamy'!$G$2:$G$41,0))),"PREVERIŤ","")),IF(AND(N522="Súkromná",IFERROR(INDEX('Vozidlá'!$O$6:$O$6,MATCH(B522,'Vozidlá'!$A$6:$A$6,0))="áno",FALSE)),"PREVERIŤ","")))</f>
        <v/>
      </c>
      <c r="T522" s="14">
        <f>IF(OR(D522="",E522="",F522="",G522=""),"",IFERROR(IF(OR(F522+G522&lt;D522+E522,D522&lt;DATE(2027,1,1),D522&gt;=DATE(2028,1,1)),"CHYBA",""),"CHYBA"))</f>
        <v/>
      </c>
      <c r="U522" s="14">
        <f>IF(OR(V522=0,A522=""),"",IF(COUNTIFS($A$6:$A$1505,A522&amp;"",$B$6:$B$1505,B522&amp;"")&gt;1,"CHYBA",IF(X522="","",IF(X522=0,"",IFERROR(IF(INDEX($A$1:$A$1505,X522)="","",IF(A522=INDEX($A$1:$A$1505,X522)+1,"","PREVERIŤ")),"PREVERIŤ")))))</f>
        <v/>
      </c>
      <c r="V522" s="14">
        <f>IF(OR(A522&lt;&gt;"",B522&lt;&gt;"",C522&lt;&gt;"",D522&lt;&gt;"",E522&lt;&gt;"",F522&lt;&gt;"",G522&lt;&gt;"",H522&lt;&gt;"",I522&lt;&gt;"",J522&lt;&gt;"",K522&lt;&gt;"",L522&lt;&gt;"",N522&lt;&gt;"",O522&lt;&gt;""),1,0)</f>
        <v/>
      </c>
      <c r="W522" s="14">
        <f>IF(OR(V522=0,B522=""),"",COUNTIFS($B$6:B522,B522&amp;""))</f>
        <v/>
      </c>
      <c r="X522" s="14">
        <f>IF(OR(V522=0,B522=""),"",IF(W522=1,0,SUMIFS($Y$5:Y521,$B$5:B521,B522&amp;"",$W$5:W521,W522-1)))</f>
        <v/>
      </c>
      <c r="Y522" s="14">
        <f>IF(V522=0,"",ROW($A522))</f>
        <v/>
      </c>
    </row>
    <row r="523">
      <c r="A523" s="10" t="n"/>
      <c r="B523" s="10" t="n"/>
      <c r="C523" s="10" t="n"/>
      <c r="D523" s="12" t="n"/>
      <c r="E523" s="18" t="n"/>
      <c r="F523" s="12" t="n"/>
      <c r="G523" s="18" t="n"/>
      <c r="H523" s="10" t="n"/>
      <c r="I523" s="10" t="n"/>
      <c r="J523" s="10" t="n"/>
      <c r="K523" s="13" t="n"/>
      <c r="L523" s="13" t="n"/>
      <c r="M523" s="19">
        <f>IF(OR(K523="",L523=""),"",IF(AND(ISNUMBER(K523),ISNUMBER(L523)),L523-K523,"CHYBA"))</f>
        <v/>
      </c>
      <c r="N523" s="10" t="n"/>
      <c r="O523" s="10" t="n"/>
      <c r="P523" s="14">
        <f>IF(M523="","",IF(ISNUMBER(M523),IF(M523&lt;=0,"CHYBA",""),"CHYBA"))</f>
        <v/>
      </c>
      <c r="Q523" s="14">
        <f>IF(OR(V523=0,B523="",K523=""),"",IFERROR(IF(X523=0,IF(AND(COUNTIFS('Vozidlá'!$A$6:$A$6,B523&amp;"",'Vozidlá'!$L$6:$L$6,"&lt;&gt;")=1,ROUND(K523,1)=ROUND(INDEX('Vozidlá'!$L$6:$L$6,MATCH(B523,'Vozidlá'!$A$6:$A$6,0)),1)),"","CHYBA"),IF(AND(INDEX($L$1:$L$1505,X523)&lt;&gt;"",ROUND(K523,1)=ROUND(INDEX($L$1:$L$1505,X523),1)),"","CHYBA")),"CHYBA"))</f>
        <v/>
      </c>
      <c r="R523" s="14">
        <f>IF(V523=0,"",IF(OR(NOT(ISNUMBER(A523)),B523="",C523="",NOT(ISNUMBER(D523)),NOT(ISNUMBER(E523)),NOT(ISNUMBER(F523)),NOT(ISNUMBER(G523)),I523="",J523="",NOT(ISNUMBER(K523)),NOT(ISNUMBER(L523)),AND(N523&lt;&gt;"Podnikateľská",N523&lt;&gt;"Súkromná"),AND(N523="Podnikateľská",H523=""),COUNTIFS('Vodiči'!$C$6:$C$8,C523&amp;"")&lt;&gt;1,COUNTIFS('Vozidlá'!$A$6:$A$6,B523&amp;"",'Vozidlá'!$B$6:$B$6,"&lt;&gt;")&lt;&gt;1,COUNTIFS('Vozidlá'!$A$6:$A$6,B523&amp;"",'Vozidlá'!$C$6:$C$6,"&lt;&gt;")&lt;&gt;1,COUNTIFS('Vozidlá'!$A$6:$A$6,B523&amp;"",'Vozidlá'!$D$6:$D$6,"&lt;&gt;")&lt;&gt;1,COUNTIFS('Vozidlá'!$A$6:$A$6,B523&amp;"",'Vozidlá'!$E$6:$E$6,"&lt;&gt;")&lt;&gt;1,COUNTIFS('Vozidlá'!$A$6:$A$6,B523&amp;"",'Vozidlá'!$K$6:$K$6,"&lt;&gt;")&lt;&gt;1,COUNTIFS('Vozidlá'!$A$6:$A$6,B523&amp;"",'Vozidlá'!$L$6:$L$6,"&lt;&gt;")&lt;&gt;1),"CHYBA",""))</f>
        <v/>
      </c>
      <c r="S523" s="14">
        <f>IF(V523=0,"",IF(N523="Podnikateľská",IF(H523="","",IF(OR(LEN(TRIM(SUBSTITUTE(SUBSTITUTE(H523,".",""),",","")))&lt;12,ISNUMBER(MATCH(TRIM(SUBSTITUTE(SUBSTITUTE(H523,".",""),",","")),'Zoznamy'!$G$2:$G$41,0))),"PREVERIŤ","")),IF(AND(N523="Súkromná",IFERROR(INDEX('Vozidlá'!$O$6:$O$6,MATCH(B523,'Vozidlá'!$A$6:$A$6,0))="áno",FALSE)),"PREVERIŤ","")))</f>
        <v/>
      </c>
      <c r="T523" s="14">
        <f>IF(OR(D523="",E523="",F523="",G523=""),"",IFERROR(IF(OR(F523+G523&lt;D523+E523,D523&lt;DATE(2027,1,1),D523&gt;=DATE(2028,1,1)),"CHYBA",""),"CHYBA"))</f>
        <v/>
      </c>
      <c r="U523" s="14">
        <f>IF(OR(V523=0,A523=""),"",IF(COUNTIFS($A$6:$A$1505,A523&amp;"",$B$6:$B$1505,B523&amp;"")&gt;1,"CHYBA",IF(X523="","",IF(X523=0,"",IFERROR(IF(INDEX($A$1:$A$1505,X523)="","",IF(A523=INDEX($A$1:$A$1505,X523)+1,"","PREVERIŤ")),"PREVERIŤ")))))</f>
        <v/>
      </c>
      <c r="V523" s="14">
        <f>IF(OR(A523&lt;&gt;"",B523&lt;&gt;"",C523&lt;&gt;"",D523&lt;&gt;"",E523&lt;&gt;"",F523&lt;&gt;"",G523&lt;&gt;"",H523&lt;&gt;"",I523&lt;&gt;"",J523&lt;&gt;"",K523&lt;&gt;"",L523&lt;&gt;"",N523&lt;&gt;"",O523&lt;&gt;""),1,0)</f>
        <v/>
      </c>
      <c r="W523" s="14">
        <f>IF(OR(V523=0,B523=""),"",COUNTIFS($B$6:B523,B523&amp;""))</f>
        <v/>
      </c>
      <c r="X523" s="14">
        <f>IF(OR(V523=0,B523=""),"",IF(W523=1,0,SUMIFS($Y$5:Y522,$B$5:B522,B523&amp;"",$W$5:W522,W523-1)))</f>
        <v/>
      </c>
      <c r="Y523" s="14">
        <f>IF(V523=0,"",ROW($A523))</f>
        <v/>
      </c>
    </row>
    <row r="524">
      <c r="A524" s="10" t="n"/>
      <c r="B524" s="10" t="n"/>
      <c r="C524" s="10" t="n"/>
      <c r="D524" s="12" t="n"/>
      <c r="E524" s="18" t="n"/>
      <c r="F524" s="12" t="n"/>
      <c r="G524" s="18" t="n"/>
      <c r="H524" s="10" t="n"/>
      <c r="I524" s="10" t="n"/>
      <c r="J524" s="10" t="n"/>
      <c r="K524" s="13" t="n"/>
      <c r="L524" s="13" t="n"/>
      <c r="M524" s="19">
        <f>IF(OR(K524="",L524=""),"",IF(AND(ISNUMBER(K524),ISNUMBER(L524)),L524-K524,"CHYBA"))</f>
        <v/>
      </c>
      <c r="N524" s="10" t="n"/>
      <c r="O524" s="10" t="n"/>
      <c r="P524" s="14">
        <f>IF(M524="","",IF(ISNUMBER(M524),IF(M524&lt;=0,"CHYBA",""),"CHYBA"))</f>
        <v/>
      </c>
      <c r="Q524" s="14">
        <f>IF(OR(V524=0,B524="",K524=""),"",IFERROR(IF(X524=0,IF(AND(COUNTIFS('Vozidlá'!$A$6:$A$6,B524&amp;"",'Vozidlá'!$L$6:$L$6,"&lt;&gt;")=1,ROUND(K524,1)=ROUND(INDEX('Vozidlá'!$L$6:$L$6,MATCH(B524,'Vozidlá'!$A$6:$A$6,0)),1)),"","CHYBA"),IF(AND(INDEX($L$1:$L$1505,X524)&lt;&gt;"",ROUND(K524,1)=ROUND(INDEX($L$1:$L$1505,X524),1)),"","CHYBA")),"CHYBA"))</f>
        <v/>
      </c>
      <c r="R524" s="14">
        <f>IF(V524=0,"",IF(OR(NOT(ISNUMBER(A524)),B524="",C524="",NOT(ISNUMBER(D524)),NOT(ISNUMBER(E524)),NOT(ISNUMBER(F524)),NOT(ISNUMBER(G524)),I524="",J524="",NOT(ISNUMBER(K524)),NOT(ISNUMBER(L524)),AND(N524&lt;&gt;"Podnikateľská",N524&lt;&gt;"Súkromná"),AND(N524="Podnikateľská",H524=""),COUNTIFS('Vodiči'!$C$6:$C$8,C524&amp;"")&lt;&gt;1,COUNTIFS('Vozidlá'!$A$6:$A$6,B524&amp;"",'Vozidlá'!$B$6:$B$6,"&lt;&gt;")&lt;&gt;1,COUNTIFS('Vozidlá'!$A$6:$A$6,B524&amp;"",'Vozidlá'!$C$6:$C$6,"&lt;&gt;")&lt;&gt;1,COUNTIFS('Vozidlá'!$A$6:$A$6,B524&amp;"",'Vozidlá'!$D$6:$D$6,"&lt;&gt;")&lt;&gt;1,COUNTIFS('Vozidlá'!$A$6:$A$6,B524&amp;"",'Vozidlá'!$E$6:$E$6,"&lt;&gt;")&lt;&gt;1,COUNTIFS('Vozidlá'!$A$6:$A$6,B524&amp;"",'Vozidlá'!$K$6:$K$6,"&lt;&gt;")&lt;&gt;1,COUNTIFS('Vozidlá'!$A$6:$A$6,B524&amp;"",'Vozidlá'!$L$6:$L$6,"&lt;&gt;")&lt;&gt;1),"CHYBA",""))</f>
        <v/>
      </c>
      <c r="S524" s="14">
        <f>IF(V524=0,"",IF(N524="Podnikateľská",IF(H524="","",IF(OR(LEN(TRIM(SUBSTITUTE(SUBSTITUTE(H524,".",""),",","")))&lt;12,ISNUMBER(MATCH(TRIM(SUBSTITUTE(SUBSTITUTE(H524,".",""),",","")),'Zoznamy'!$G$2:$G$41,0))),"PREVERIŤ","")),IF(AND(N524="Súkromná",IFERROR(INDEX('Vozidlá'!$O$6:$O$6,MATCH(B524,'Vozidlá'!$A$6:$A$6,0))="áno",FALSE)),"PREVERIŤ","")))</f>
        <v/>
      </c>
      <c r="T524" s="14">
        <f>IF(OR(D524="",E524="",F524="",G524=""),"",IFERROR(IF(OR(F524+G524&lt;D524+E524,D524&lt;DATE(2027,1,1),D524&gt;=DATE(2028,1,1)),"CHYBA",""),"CHYBA"))</f>
        <v/>
      </c>
      <c r="U524" s="14">
        <f>IF(OR(V524=0,A524=""),"",IF(COUNTIFS($A$6:$A$1505,A524&amp;"",$B$6:$B$1505,B524&amp;"")&gt;1,"CHYBA",IF(X524="","",IF(X524=0,"",IFERROR(IF(INDEX($A$1:$A$1505,X524)="","",IF(A524=INDEX($A$1:$A$1505,X524)+1,"","PREVERIŤ")),"PREVERIŤ")))))</f>
        <v/>
      </c>
      <c r="V524" s="14">
        <f>IF(OR(A524&lt;&gt;"",B524&lt;&gt;"",C524&lt;&gt;"",D524&lt;&gt;"",E524&lt;&gt;"",F524&lt;&gt;"",G524&lt;&gt;"",H524&lt;&gt;"",I524&lt;&gt;"",J524&lt;&gt;"",K524&lt;&gt;"",L524&lt;&gt;"",N524&lt;&gt;"",O524&lt;&gt;""),1,0)</f>
        <v/>
      </c>
      <c r="W524" s="14">
        <f>IF(OR(V524=0,B524=""),"",COUNTIFS($B$6:B524,B524&amp;""))</f>
        <v/>
      </c>
      <c r="X524" s="14">
        <f>IF(OR(V524=0,B524=""),"",IF(W524=1,0,SUMIFS($Y$5:Y523,$B$5:B523,B524&amp;"",$W$5:W523,W524-1)))</f>
        <v/>
      </c>
      <c r="Y524" s="14">
        <f>IF(V524=0,"",ROW($A524))</f>
        <v/>
      </c>
    </row>
    <row r="525">
      <c r="A525" s="10" t="n"/>
      <c r="B525" s="10" t="n"/>
      <c r="C525" s="10" t="n"/>
      <c r="D525" s="12" t="n"/>
      <c r="E525" s="18" t="n"/>
      <c r="F525" s="12" t="n"/>
      <c r="G525" s="18" t="n"/>
      <c r="H525" s="10" t="n"/>
      <c r="I525" s="10" t="n"/>
      <c r="J525" s="10" t="n"/>
      <c r="K525" s="13" t="n"/>
      <c r="L525" s="13" t="n"/>
      <c r="M525" s="19">
        <f>IF(OR(K525="",L525=""),"",IF(AND(ISNUMBER(K525),ISNUMBER(L525)),L525-K525,"CHYBA"))</f>
        <v/>
      </c>
      <c r="N525" s="10" t="n"/>
      <c r="O525" s="10" t="n"/>
      <c r="P525" s="14">
        <f>IF(M525="","",IF(ISNUMBER(M525),IF(M525&lt;=0,"CHYBA",""),"CHYBA"))</f>
        <v/>
      </c>
      <c r="Q525" s="14">
        <f>IF(OR(V525=0,B525="",K525=""),"",IFERROR(IF(X525=0,IF(AND(COUNTIFS('Vozidlá'!$A$6:$A$6,B525&amp;"",'Vozidlá'!$L$6:$L$6,"&lt;&gt;")=1,ROUND(K525,1)=ROUND(INDEX('Vozidlá'!$L$6:$L$6,MATCH(B525,'Vozidlá'!$A$6:$A$6,0)),1)),"","CHYBA"),IF(AND(INDEX($L$1:$L$1505,X525)&lt;&gt;"",ROUND(K525,1)=ROUND(INDEX($L$1:$L$1505,X525),1)),"","CHYBA")),"CHYBA"))</f>
        <v/>
      </c>
      <c r="R525" s="14">
        <f>IF(V525=0,"",IF(OR(NOT(ISNUMBER(A525)),B525="",C525="",NOT(ISNUMBER(D525)),NOT(ISNUMBER(E525)),NOT(ISNUMBER(F525)),NOT(ISNUMBER(G525)),I525="",J525="",NOT(ISNUMBER(K525)),NOT(ISNUMBER(L525)),AND(N525&lt;&gt;"Podnikateľská",N525&lt;&gt;"Súkromná"),AND(N525="Podnikateľská",H525=""),COUNTIFS('Vodiči'!$C$6:$C$8,C525&amp;"")&lt;&gt;1,COUNTIFS('Vozidlá'!$A$6:$A$6,B525&amp;"",'Vozidlá'!$B$6:$B$6,"&lt;&gt;")&lt;&gt;1,COUNTIFS('Vozidlá'!$A$6:$A$6,B525&amp;"",'Vozidlá'!$C$6:$C$6,"&lt;&gt;")&lt;&gt;1,COUNTIFS('Vozidlá'!$A$6:$A$6,B525&amp;"",'Vozidlá'!$D$6:$D$6,"&lt;&gt;")&lt;&gt;1,COUNTIFS('Vozidlá'!$A$6:$A$6,B525&amp;"",'Vozidlá'!$E$6:$E$6,"&lt;&gt;")&lt;&gt;1,COUNTIFS('Vozidlá'!$A$6:$A$6,B525&amp;"",'Vozidlá'!$K$6:$K$6,"&lt;&gt;")&lt;&gt;1,COUNTIFS('Vozidlá'!$A$6:$A$6,B525&amp;"",'Vozidlá'!$L$6:$L$6,"&lt;&gt;")&lt;&gt;1),"CHYBA",""))</f>
        <v/>
      </c>
      <c r="S525" s="14">
        <f>IF(V525=0,"",IF(N525="Podnikateľská",IF(H525="","",IF(OR(LEN(TRIM(SUBSTITUTE(SUBSTITUTE(H525,".",""),",","")))&lt;12,ISNUMBER(MATCH(TRIM(SUBSTITUTE(SUBSTITUTE(H525,".",""),",","")),'Zoznamy'!$G$2:$G$41,0))),"PREVERIŤ","")),IF(AND(N525="Súkromná",IFERROR(INDEX('Vozidlá'!$O$6:$O$6,MATCH(B525,'Vozidlá'!$A$6:$A$6,0))="áno",FALSE)),"PREVERIŤ","")))</f>
        <v/>
      </c>
      <c r="T525" s="14">
        <f>IF(OR(D525="",E525="",F525="",G525=""),"",IFERROR(IF(OR(F525+G525&lt;D525+E525,D525&lt;DATE(2027,1,1),D525&gt;=DATE(2028,1,1)),"CHYBA",""),"CHYBA"))</f>
        <v/>
      </c>
      <c r="U525" s="14">
        <f>IF(OR(V525=0,A525=""),"",IF(COUNTIFS($A$6:$A$1505,A525&amp;"",$B$6:$B$1505,B525&amp;"")&gt;1,"CHYBA",IF(X525="","",IF(X525=0,"",IFERROR(IF(INDEX($A$1:$A$1505,X525)="","",IF(A525=INDEX($A$1:$A$1505,X525)+1,"","PREVERIŤ")),"PREVERIŤ")))))</f>
        <v/>
      </c>
      <c r="V525" s="14">
        <f>IF(OR(A525&lt;&gt;"",B525&lt;&gt;"",C525&lt;&gt;"",D525&lt;&gt;"",E525&lt;&gt;"",F525&lt;&gt;"",G525&lt;&gt;"",H525&lt;&gt;"",I525&lt;&gt;"",J525&lt;&gt;"",K525&lt;&gt;"",L525&lt;&gt;"",N525&lt;&gt;"",O525&lt;&gt;""),1,0)</f>
        <v/>
      </c>
      <c r="W525" s="14">
        <f>IF(OR(V525=0,B525=""),"",COUNTIFS($B$6:B525,B525&amp;""))</f>
        <v/>
      </c>
      <c r="X525" s="14">
        <f>IF(OR(V525=0,B525=""),"",IF(W525=1,0,SUMIFS($Y$5:Y524,$B$5:B524,B525&amp;"",$W$5:W524,W525-1)))</f>
        <v/>
      </c>
      <c r="Y525" s="14">
        <f>IF(V525=0,"",ROW($A525))</f>
        <v/>
      </c>
    </row>
    <row r="526">
      <c r="A526" s="10" t="n"/>
      <c r="B526" s="10" t="n"/>
      <c r="C526" s="10" t="n"/>
      <c r="D526" s="12" t="n"/>
      <c r="E526" s="18" t="n"/>
      <c r="F526" s="12" t="n"/>
      <c r="G526" s="18" t="n"/>
      <c r="H526" s="10" t="n"/>
      <c r="I526" s="10" t="n"/>
      <c r="J526" s="10" t="n"/>
      <c r="K526" s="13" t="n"/>
      <c r="L526" s="13" t="n"/>
      <c r="M526" s="19">
        <f>IF(OR(K526="",L526=""),"",IF(AND(ISNUMBER(K526),ISNUMBER(L526)),L526-K526,"CHYBA"))</f>
        <v/>
      </c>
      <c r="N526" s="10" t="n"/>
      <c r="O526" s="10" t="n"/>
      <c r="P526" s="14">
        <f>IF(M526="","",IF(ISNUMBER(M526),IF(M526&lt;=0,"CHYBA",""),"CHYBA"))</f>
        <v/>
      </c>
      <c r="Q526" s="14">
        <f>IF(OR(V526=0,B526="",K526=""),"",IFERROR(IF(X526=0,IF(AND(COUNTIFS('Vozidlá'!$A$6:$A$6,B526&amp;"",'Vozidlá'!$L$6:$L$6,"&lt;&gt;")=1,ROUND(K526,1)=ROUND(INDEX('Vozidlá'!$L$6:$L$6,MATCH(B526,'Vozidlá'!$A$6:$A$6,0)),1)),"","CHYBA"),IF(AND(INDEX($L$1:$L$1505,X526)&lt;&gt;"",ROUND(K526,1)=ROUND(INDEX($L$1:$L$1505,X526),1)),"","CHYBA")),"CHYBA"))</f>
        <v/>
      </c>
      <c r="R526" s="14">
        <f>IF(V526=0,"",IF(OR(NOT(ISNUMBER(A526)),B526="",C526="",NOT(ISNUMBER(D526)),NOT(ISNUMBER(E526)),NOT(ISNUMBER(F526)),NOT(ISNUMBER(G526)),I526="",J526="",NOT(ISNUMBER(K526)),NOT(ISNUMBER(L526)),AND(N526&lt;&gt;"Podnikateľská",N526&lt;&gt;"Súkromná"),AND(N526="Podnikateľská",H526=""),COUNTIFS('Vodiči'!$C$6:$C$8,C526&amp;"")&lt;&gt;1,COUNTIFS('Vozidlá'!$A$6:$A$6,B526&amp;"",'Vozidlá'!$B$6:$B$6,"&lt;&gt;")&lt;&gt;1,COUNTIFS('Vozidlá'!$A$6:$A$6,B526&amp;"",'Vozidlá'!$C$6:$C$6,"&lt;&gt;")&lt;&gt;1,COUNTIFS('Vozidlá'!$A$6:$A$6,B526&amp;"",'Vozidlá'!$D$6:$D$6,"&lt;&gt;")&lt;&gt;1,COUNTIFS('Vozidlá'!$A$6:$A$6,B526&amp;"",'Vozidlá'!$E$6:$E$6,"&lt;&gt;")&lt;&gt;1,COUNTIFS('Vozidlá'!$A$6:$A$6,B526&amp;"",'Vozidlá'!$K$6:$K$6,"&lt;&gt;")&lt;&gt;1,COUNTIFS('Vozidlá'!$A$6:$A$6,B526&amp;"",'Vozidlá'!$L$6:$L$6,"&lt;&gt;")&lt;&gt;1),"CHYBA",""))</f>
        <v/>
      </c>
      <c r="S526" s="14">
        <f>IF(V526=0,"",IF(N526="Podnikateľská",IF(H526="","",IF(OR(LEN(TRIM(SUBSTITUTE(SUBSTITUTE(H526,".",""),",","")))&lt;12,ISNUMBER(MATCH(TRIM(SUBSTITUTE(SUBSTITUTE(H526,".",""),",","")),'Zoznamy'!$G$2:$G$41,0))),"PREVERIŤ","")),IF(AND(N526="Súkromná",IFERROR(INDEX('Vozidlá'!$O$6:$O$6,MATCH(B526,'Vozidlá'!$A$6:$A$6,0))="áno",FALSE)),"PREVERIŤ","")))</f>
        <v/>
      </c>
      <c r="T526" s="14">
        <f>IF(OR(D526="",E526="",F526="",G526=""),"",IFERROR(IF(OR(F526+G526&lt;D526+E526,D526&lt;DATE(2027,1,1),D526&gt;=DATE(2028,1,1)),"CHYBA",""),"CHYBA"))</f>
        <v/>
      </c>
      <c r="U526" s="14">
        <f>IF(OR(V526=0,A526=""),"",IF(COUNTIFS($A$6:$A$1505,A526&amp;"",$B$6:$B$1505,B526&amp;"")&gt;1,"CHYBA",IF(X526="","",IF(X526=0,"",IFERROR(IF(INDEX($A$1:$A$1505,X526)="","",IF(A526=INDEX($A$1:$A$1505,X526)+1,"","PREVERIŤ")),"PREVERIŤ")))))</f>
        <v/>
      </c>
      <c r="V526" s="14">
        <f>IF(OR(A526&lt;&gt;"",B526&lt;&gt;"",C526&lt;&gt;"",D526&lt;&gt;"",E526&lt;&gt;"",F526&lt;&gt;"",G526&lt;&gt;"",H526&lt;&gt;"",I526&lt;&gt;"",J526&lt;&gt;"",K526&lt;&gt;"",L526&lt;&gt;"",N526&lt;&gt;"",O526&lt;&gt;""),1,0)</f>
        <v/>
      </c>
      <c r="W526" s="14">
        <f>IF(OR(V526=0,B526=""),"",COUNTIFS($B$6:B526,B526&amp;""))</f>
        <v/>
      </c>
      <c r="X526" s="14">
        <f>IF(OR(V526=0,B526=""),"",IF(W526=1,0,SUMIFS($Y$5:Y525,$B$5:B525,B526&amp;"",$W$5:W525,W526-1)))</f>
        <v/>
      </c>
      <c r="Y526" s="14">
        <f>IF(V526=0,"",ROW($A526))</f>
        <v/>
      </c>
    </row>
    <row r="527">
      <c r="A527" s="10" t="n"/>
      <c r="B527" s="10" t="n"/>
      <c r="C527" s="10" t="n"/>
      <c r="D527" s="12" t="n"/>
      <c r="E527" s="18" t="n"/>
      <c r="F527" s="12" t="n"/>
      <c r="G527" s="18" t="n"/>
      <c r="H527" s="10" t="n"/>
      <c r="I527" s="10" t="n"/>
      <c r="J527" s="10" t="n"/>
      <c r="K527" s="13" t="n"/>
      <c r="L527" s="13" t="n"/>
      <c r="M527" s="19">
        <f>IF(OR(K527="",L527=""),"",IF(AND(ISNUMBER(K527),ISNUMBER(L527)),L527-K527,"CHYBA"))</f>
        <v/>
      </c>
      <c r="N527" s="10" t="n"/>
      <c r="O527" s="10" t="n"/>
      <c r="P527" s="14">
        <f>IF(M527="","",IF(ISNUMBER(M527),IF(M527&lt;=0,"CHYBA",""),"CHYBA"))</f>
        <v/>
      </c>
      <c r="Q527" s="14">
        <f>IF(OR(V527=0,B527="",K527=""),"",IFERROR(IF(X527=0,IF(AND(COUNTIFS('Vozidlá'!$A$6:$A$6,B527&amp;"",'Vozidlá'!$L$6:$L$6,"&lt;&gt;")=1,ROUND(K527,1)=ROUND(INDEX('Vozidlá'!$L$6:$L$6,MATCH(B527,'Vozidlá'!$A$6:$A$6,0)),1)),"","CHYBA"),IF(AND(INDEX($L$1:$L$1505,X527)&lt;&gt;"",ROUND(K527,1)=ROUND(INDEX($L$1:$L$1505,X527),1)),"","CHYBA")),"CHYBA"))</f>
        <v/>
      </c>
      <c r="R527" s="14">
        <f>IF(V527=0,"",IF(OR(NOT(ISNUMBER(A527)),B527="",C527="",NOT(ISNUMBER(D527)),NOT(ISNUMBER(E527)),NOT(ISNUMBER(F527)),NOT(ISNUMBER(G527)),I527="",J527="",NOT(ISNUMBER(K527)),NOT(ISNUMBER(L527)),AND(N527&lt;&gt;"Podnikateľská",N527&lt;&gt;"Súkromná"),AND(N527="Podnikateľská",H527=""),COUNTIFS('Vodiči'!$C$6:$C$8,C527&amp;"")&lt;&gt;1,COUNTIFS('Vozidlá'!$A$6:$A$6,B527&amp;"",'Vozidlá'!$B$6:$B$6,"&lt;&gt;")&lt;&gt;1,COUNTIFS('Vozidlá'!$A$6:$A$6,B527&amp;"",'Vozidlá'!$C$6:$C$6,"&lt;&gt;")&lt;&gt;1,COUNTIFS('Vozidlá'!$A$6:$A$6,B527&amp;"",'Vozidlá'!$D$6:$D$6,"&lt;&gt;")&lt;&gt;1,COUNTIFS('Vozidlá'!$A$6:$A$6,B527&amp;"",'Vozidlá'!$E$6:$E$6,"&lt;&gt;")&lt;&gt;1,COUNTIFS('Vozidlá'!$A$6:$A$6,B527&amp;"",'Vozidlá'!$K$6:$K$6,"&lt;&gt;")&lt;&gt;1,COUNTIFS('Vozidlá'!$A$6:$A$6,B527&amp;"",'Vozidlá'!$L$6:$L$6,"&lt;&gt;")&lt;&gt;1),"CHYBA",""))</f>
        <v/>
      </c>
      <c r="S527" s="14">
        <f>IF(V527=0,"",IF(N527="Podnikateľská",IF(H527="","",IF(OR(LEN(TRIM(SUBSTITUTE(SUBSTITUTE(H527,".",""),",","")))&lt;12,ISNUMBER(MATCH(TRIM(SUBSTITUTE(SUBSTITUTE(H527,".",""),",","")),'Zoznamy'!$G$2:$G$41,0))),"PREVERIŤ","")),IF(AND(N527="Súkromná",IFERROR(INDEX('Vozidlá'!$O$6:$O$6,MATCH(B527,'Vozidlá'!$A$6:$A$6,0))="áno",FALSE)),"PREVERIŤ","")))</f>
        <v/>
      </c>
      <c r="T527" s="14">
        <f>IF(OR(D527="",E527="",F527="",G527=""),"",IFERROR(IF(OR(F527+G527&lt;D527+E527,D527&lt;DATE(2027,1,1),D527&gt;=DATE(2028,1,1)),"CHYBA",""),"CHYBA"))</f>
        <v/>
      </c>
      <c r="U527" s="14">
        <f>IF(OR(V527=0,A527=""),"",IF(COUNTIFS($A$6:$A$1505,A527&amp;"",$B$6:$B$1505,B527&amp;"")&gt;1,"CHYBA",IF(X527="","",IF(X527=0,"",IFERROR(IF(INDEX($A$1:$A$1505,X527)="","",IF(A527=INDEX($A$1:$A$1505,X527)+1,"","PREVERIŤ")),"PREVERIŤ")))))</f>
        <v/>
      </c>
      <c r="V527" s="14">
        <f>IF(OR(A527&lt;&gt;"",B527&lt;&gt;"",C527&lt;&gt;"",D527&lt;&gt;"",E527&lt;&gt;"",F527&lt;&gt;"",G527&lt;&gt;"",H527&lt;&gt;"",I527&lt;&gt;"",J527&lt;&gt;"",K527&lt;&gt;"",L527&lt;&gt;"",N527&lt;&gt;"",O527&lt;&gt;""),1,0)</f>
        <v/>
      </c>
      <c r="W527" s="14">
        <f>IF(OR(V527=0,B527=""),"",COUNTIFS($B$6:B527,B527&amp;""))</f>
        <v/>
      </c>
      <c r="X527" s="14">
        <f>IF(OR(V527=0,B527=""),"",IF(W527=1,0,SUMIFS($Y$5:Y526,$B$5:B526,B527&amp;"",$W$5:W526,W527-1)))</f>
        <v/>
      </c>
      <c r="Y527" s="14">
        <f>IF(V527=0,"",ROW($A527))</f>
        <v/>
      </c>
    </row>
    <row r="528">
      <c r="A528" s="10" t="n"/>
      <c r="B528" s="10" t="n"/>
      <c r="C528" s="10" t="n"/>
      <c r="D528" s="12" t="n"/>
      <c r="E528" s="18" t="n"/>
      <c r="F528" s="12" t="n"/>
      <c r="G528" s="18" t="n"/>
      <c r="H528" s="10" t="n"/>
      <c r="I528" s="10" t="n"/>
      <c r="J528" s="10" t="n"/>
      <c r="K528" s="13" t="n"/>
      <c r="L528" s="13" t="n"/>
      <c r="M528" s="19">
        <f>IF(OR(K528="",L528=""),"",IF(AND(ISNUMBER(K528),ISNUMBER(L528)),L528-K528,"CHYBA"))</f>
        <v/>
      </c>
      <c r="N528" s="10" t="n"/>
      <c r="O528" s="10" t="n"/>
      <c r="P528" s="14">
        <f>IF(M528="","",IF(ISNUMBER(M528),IF(M528&lt;=0,"CHYBA",""),"CHYBA"))</f>
        <v/>
      </c>
      <c r="Q528" s="14">
        <f>IF(OR(V528=0,B528="",K528=""),"",IFERROR(IF(X528=0,IF(AND(COUNTIFS('Vozidlá'!$A$6:$A$6,B528&amp;"",'Vozidlá'!$L$6:$L$6,"&lt;&gt;")=1,ROUND(K528,1)=ROUND(INDEX('Vozidlá'!$L$6:$L$6,MATCH(B528,'Vozidlá'!$A$6:$A$6,0)),1)),"","CHYBA"),IF(AND(INDEX($L$1:$L$1505,X528)&lt;&gt;"",ROUND(K528,1)=ROUND(INDEX($L$1:$L$1505,X528),1)),"","CHYBA")),"CHYBA"))</f>
        <v/>
      </c>
      <c r="R528" s="14">
        <f>IF(V528=0,"",IF(OR(NOT(ISNUMBER(A528)),B528="",C528="",NOT(ISNUMBER(D528)),NOT(ISNUMBER(E528)),NOT(ISNUMBER(F528)),NOT(ISNUMBER(G528)),I528="",J528="",NOT(ISNUMBER(K528)),NOT(ISNUMBER(L528)),AND(N528&lt;&gt;"Podnikateľská",N528&lt;&gt;"Súkromná"),AND(N528="Podnikateľská",H528=""),COUNTIFS('Vodiči'!$C$6:$C$8,C528&amp;"")&lt;&gt;1,COUNTIFS('Vozidlá'!$A$6:$A$6,B528&amp;"",'Vozidlá'!$B$6:$B$6,"&lt;&gt;")&lt;&gt;1,COUNTIFS('Vozidlá'!$A$6:$A$6,B528&amp;"",'Vozidlá'!$C$6:$C$6,"&lt;&gt;")&lt;&gt;1,COUNTIFS('Vozidlá'!$A$6:$A$6,B528&amp;"",'Vozidlá'!$D$6:$D$6,"&lt;&gt;")&lt;&gt;1,COUNTIFS('Vozidlá'!$A$6:$A$6,B528&amp;"",'Vozidlá'!$E$6:$E$6,"&lt;&gt;")&lt;&gt;1,COUNTIFS('Vozidlá'!$A$6:$A$6,B528&amp;"",'Vozidlá'!$K$6:$K$6,"&lt;&gt;")&lt;&gt;1,COUNTIFS('Vozidlá'!$A$6:$A$6,B528&amp;"",'Vozidlá'!$L$6:$L$6,"&lt;&gt;")&lt;&gt;1),"CHYBA",""))</f>
        <v/>
      </c>
      <c r="S528" s="14">
        <f>IF(V528=0,"",IF(N528="Podnikateľská",IF(H528="","",IF(OR(LEN(TRIM(SUBSTITUTE(SUBSTITUTE(H528,".",""),",","")))&lt;12,ISNUMBER(MATCH(TRIM(SUBSTITUTE(SUBSTITUTE(H528,".",""),",","")),'Zoznamy'!$G$2:$G$41,0))),"PREVERIŤ","")),IF(AND(N528="Súkromná",IFERROR(INDEX('Vozidlá'!$O$6:$O$6,MATCH(B528,'Vozidlá'!$A$6:$A$6,0))="áno",FALSE)),"PREVERIŤ","")))</f>
        <v/>
      </c>
      <c r="T528" s="14">
        <f>IF(OR(D528="",E528="",F528="",G528=""),"",IFERROR(IF(OR(F528+G528&lt;D528+E528,D528&lt;DATE(2027,1,1),D528&gt;=DATE(2028,1,1)),"CHYBA",""),"CHYBA"))</f>
        <v/>
      </c>
      <c r="U528" s="14">
        <f>IF(OR(V528=0,A528=""),"",IF(COUNTIFS($A$6:$A$1505,A528&amp;"",$B$6:$B$1505,B528&amp;"")&gt;1,"CHYBA",IF(X528="","",IF(X528=0,"",IFERROR(IF(INDEX($A$1:$A$1505,X528)="","",IF(A528=INDEX($A$1:$A$1505,X528)+1,"","PREVERIŤ")),"PREVERIŤ")))))</f>
        <v/>
      </c>
      <c r="V528" s="14">
        <f>IF(OR(A528&lt;&gt;"",B528&lt;&gt;"",C528&lt;&gt;"",D528&lt;&gt;"",E528&lt;&gt;"",F528&lt;&gt;"",G528&lt;&gt;"",H528&lt;&gt;"",I528&lt;&gt;"",J528&lt;&gt;"",K528&lt;&gt;"",L528&lt;&gt;"",N528&lt;&gt;"",O528&lt;&gt;""),1,0)</f>
        <v/>
      </c>
      <c r="W528" s="14">
        <f>IF(OR(V528=0,B528=""),"",COUNTIFS($B$6:B528,B528&amp;""))</f>
        <v/>
      </c>
      <c r="X528" s="14">
        <f>IF(OR(V528=0,B528=""),"",IF(W528=1,0,SUMIFS($Y$5:Y527,$B$5:B527,B528&amp;"",$W$5:W527,W528-1)))</f>
        <v/>
      </c>
      <c r="Y528" s="14">
        <f>IF(V528=0,"",ROW($A528))</f>
        <v/>
      </c>
    </row>
    <row r="529">
      <c r="A529" s="10" t="n"/>
      <c r="B529" s="10" t="n"/>
      <c r="C529" s="10" t="n"/>
      <c r="D529" s="12" t="n"/>
      <c r="E529" s="18" t="n"/>
      <c r="F529" s="12" t="n"/>
      <c r="G529" s="18" t="n"/>
      <c r="H529" s="10" t="n"/>
      <c r="I529" s="10" t="n"/>
      <c r="J529" s="10" t="n"/>
      <c r="K529" s="13" t="n"/>
      <c r="L529" s="13" t="n"/>
      <c r="M529" s="19">
        <f>IF(OR(K529="",L529=""),"",IF(AND(ISNUMBER(K529),ISNUMBER(L529)),L529-K529,"CHYBA"))</f>
        <v/>
      </c>
      <c r="N529" s="10" t="n"/>
      <c r="O529" s="10" t="n"/>
      <c r="P529" s="14">
        <f>IF(M529="","",IF(ISNUMBER(M529),IF(M529&lt;=0,"CHYBA",""),"CHYBA"))</f>
        <v/>
      </c>
      <c r="Q529" s="14">
        <f>IF(OR(V529=0,B529="",K529=""),"",IFERROR(IF(X529=0,IF(AND(COUNTIFS('Vozidlá'!$A$6:$A$6,B529&amp;"",'Vozidlá'!$L$6:$L$6,"&lt;&gt;")=1,ROUND(K529,1)=ROUND(INDEX('Vozidlá'!$L$6:$L$6,MATCH(B529,'Vozidlá'!$A$6:$A$6,0)),1)),"","CHYBA"),IF(AND(INDEX($L$1:$L$1505,X529)&lt;&gt;"",ROUND(K529,1)=ROUND(INDEX($L$1:$L$1505,X529),1)),"","CHYBA")),"CHYBA"))</f>
        <v/>
      </c>
      <c r="R529" s="14">
        <f>IF(V529=0,"",IF(OR(NOT(ISNUMBER(A529)),B529="",C529="",NOT(ISNUMBER(D529)),NOT(ISNUMBER(E529)),NOT(ISNUMBER(F529)),NOT(ISNUMBER(G529)),I529="",J529="",NOT(ISNUMBER(K529)),NOT(ISNUMBER(L529)),AND(N529&lt;&gt;"Podnikateľská",N529&lt;&gt;"Súkromná"),AND(N529="Podnikateľská",H529=""),COUNTIFS('Vodiči'!$C$6:$C$8,C529&amp;"")&lt;&gt;1,COUNTIFS('Vozidlá'!$A$6:$A$6,B529&amp;"",'Vozidlá'!$B$6:$B$6,"&lt;&gt;")&lt;&gt;1,COUNTIFS('Vozidlá'!$A$6:$A$6,B529&amp;"",'Vozidlá'!$C$6:$C$6,"&lt;&gt;")&lt;&gt;1,COUNTIFS('Vozidlá'!$A$6:$A$6,B529&amp;"",'Vozidlá'!$D$6:$D$6,"&lt;&gt;")&lt;&gt;1,COUNTIFS('Vozidlá'!$A$6:$A$6,B529&amp;"",'Vozidlá'!$E$6:$E$6,"&lt;&gt;")&lt;&gt;1,COUNTIFS('Vozidlá'!$A$6:$A$6,B529&amp;"",'Vozidlá'!$K$6:$K$6,"&lt;&gt;")&lt;&gt;1,COUNTIFS('Vozidlá'!$A$6:$A$6,B529&amp;"",'Vozidlá'!$L$6:$L$6,"&lt;&gt;")&lt;&gt;1),"CHYBA",""))</f>
        <v/>
      </c>
      <c r="S529" s="14">
        <f>IF(V529=0,"",IF(N529="Podnikateľská",IF(H529="","",IF(OR(LEN(TRIM(SUBSTITUTE(SUBSTITUTE(H529,".",""),",","")))&lt;12,ISNUMBER(MATCH(TRIM(SUBSTITUTE(SUBSTITUTE(H529,".",""),",","")),'Zoznamy'!$G$2:$G$41,0))),"PREVERIŤ","")),IF(AND(N529="Súkromná",IFERROR(INDEX('Vozidlá'!$O$6:$O$6,MATCH(B529,'Vozidlá'!$A$6:$A$6,0))="áno",FALSE)),"PREVERIŤ","")))</f>
        <v/>
      </c>
      <c r="T529" s="14">
        <f>IF(OR(D529="",E529="",F529="",G529=""),"",IFERROR(IF(OR(F529+G529&lt;D529+E529,D529&lt;DATE(2027,1,1),D529&gt;=DATE(2028,1,1)),"CHYBA",""),"CHYBA"))</f>
        <v/>
      </c>
      <c r="U529" s="14">
        <f>IF(OR(V529=0,A529=""),"",IF(COUNTIFS($A$6:$A$1505,A529&amp;"",$B$6:$B$1505,B529&amp;"")&gt;1,"CHYBA",IF(X529="","",IF(X529=0,"",IFERROR(IF(INDEX($A$1:$A$1505,X529)="","",IF(A529=INDEX($A$1:$A$1505,X529)+1,"","PREVERIŤ")),"PREVERIŤ")))))</f>
        <v/>
      </c>
      <c r="V529" s="14">
        <f>IF(OR(A529&lt;&gt;"",B529&lt;&gt;"",C529&lt;&gt;"",D529&lt;&gt;"",E529&lt;&gt;"",F529&lt;&gt;"",G529&lt;&gt;"",H529&lt;&gt;"",I529&lt;&gt;"",J529&lt;&gt;"",K529&lt;&gt;"",L529&lt;&gt;"",N529&lt;&gt;"",O529&lt;&gt;""),1,0)</f>
        <v/>
      </c>
      <c r="W529" s="14">
        <f>IF(OR(V529=0,B529=""),"",COUNTIFS($B$6:B529,B529&amp;""))</f>
        <v/>
      </c>
      <c r="X529" s="14">
        <f>IF(OR(V529=0,B529=""),"",IF(W529=1,0,SUMIFS($Y$5:Y528,$B$5:B528,B529&amp;"",$W$5:W528,W529-1)))</f>
        <v/>
      </c>
      <c r="Y529" s="14">
        <f>IF(V529=0,"",ROW($A529))</f>
        <v/>
      </c>
    </row>
    <row r="530">
      <c r="A530" s="10" t="n"/>
      <c r="B530" s="10" t="n"/>
      <c r="C530" s="10" t="n"/>
      <c r="D530" s="12" t="n"/>
      <c r="E530" s="18" t="n"/>
      <c r="F530" s="12" t="n"/>
      <c r="G530" s="18" t="n"/>
      <c r="H530" s="10" t="n"/>
      <c r="I530" s="10" t="n"/>
      <c r="J530" s="10" t="n"/>
      <c r="K530" s="13" t="n"/>
      <c r="L530" s="13" t="n"/>
      <c r="M530" s="19">
        <f>IF(OR(K530="",L530=""),"",IF(AND(ISNUMBER(K530),ISNUMBER(L530)),L530-K530,"CHYBA"))</f>
        <v/>
      </c>
      <c r="N530" s="10" t="n"/>
      <c r="O530" s="10" t="n"/>
      <c r="P530" s="14">
        <f>IF(M530="","",IF(ISNUMBER(M530),IF(M530&lt;=0,"CHYBA",""),"CHYBA"))</f>
        <v/>
      </c>
      <c r="Q530" s="14">
        <f>IF(OR(V530=0,B530="",K530=""),"",IFERROR(IF(X530=0,IF(AND(COUNTIFS('Vozidlá'!$A$6:$A$6,B530&amp;"",'Vozidlá'!$L$6:$L$6,"&lt;&gt;")=1,ROUND(K530,1)=ROUND(INDEX('Vozidlá'!$L$6:$L$6,MATCH(B530,'Vozidlá'!$A$6:$A$6,0)),1)),"","CHYBA"),IF(AND(INDEX($L$1:$L$1505,X530)&lt;&gt;"",ROUND(K530,1)=ROUND(INDEX($L$1:$L$1505,X530),1)),"","CHYBA")),"CHYBA"))</f>
        <v/>
      </c>
      <c r="R530" s="14">
        <f>IF(V530=0,"",IF(OR(NOT(ISNUMBER(A530)),B530="",C530="",NOT(ISNUMBER(D530)),NOT(ISNUMBER(E530)),NOT(ISNUMBER(F530)),NOT(ISNUMBER(G530)),I530="",J530="",NOT(ISNUMBER(K530)),NOT(ISNUMBER(L530)),AND(N530&lt;&gt;"Podnikateľská",N530&lt;&gt;"Súkromná"),AND(N530="Podnikateľská",H530=""),COUNTIFS('Vodiči'!$C$6:$C$8,C530&amp;"")&lt;&gt;1,COUNTIFS('Vozidlá'!$A$6:$A$6,B530&amp;"",'Vozidlá'!$B$6:$B$6,"&lt;&gt;")&lt;&gt;1,COUNTIFS('Vozidlá'!$A$6:$A$6,B530&amp;"",'Vozidlá'!$C$6:$C$6,"&lt;&gt;")&lt;&gt;1,COUNTIFS('Vozidlá'!$A$6:$A$6,B530&amp;"",'Vozidlá'!$D$6:$D$6,"&lt;&gt;")&lt;&gt;1,COUNTIFS('Vozidlá'!$A$6:$A$6,B530&amp;"",'Vozidlá'!$E$6:$E$6,"&lt;&gt;")&lt;&gt;1,COUNTIFS('Vozidlá'!$A$6:$A$6,B530&amp;"",'Vozidlá'!$K$6:$K$6,"&lt;&gt;")&lt;&gt;1,COUNTIFS('Vozidlá'!$A$6:$A$6,B530&amp;"",'Vozidlá'!$L$6:$L$6,"&lt;&gt;")&lt;&gt;1),"CHYBA",""))</f>
        <v/>
      </c>
      <c r="S530" s="14">
        <f>IF(V530=0,"",IF(N530="Podnikateľská",IF(H530="","",IF(OR(LEN(TRIM(SUBSTITUTE(SUBSTITUTE(H530,".",""),",","")))&lt;12,ISNUMBER(MATCH(TRIM(SUBSTITUTE(SUBSTITUTE(H530,".",""),",","")),'Zoznamy'!$G$2:$G$41,0))),"PREVERIŤ","")),IF(AND(N530="Súkromná",IFERROR(INDEX('Vozidlá'!$O$6:$O$6,MATCH(B530,'Vozidlá'!$A$6:$A$6,0))="áno",FALSE)),"PREVERIŤ","")))</f>
        <v/>
      </c>
      <c r="T530" s="14">
        <f>IF(OR(D530="",E530="",F530="",G530=""),"",IFERROR(IF(OR(F530+G530&lt;D530+E530,D530&lt;DATE(2027,1,1),D530&gt;=DATE(2028,1,1)),"CHYBA",""),"CHYBA"))</f>
        <v/>
      </c>
      <c r="U530" s="14">
        <f>IF(OR(V530=0,A530=""),"",IF(COUNTIFS($A$6:$A$1505,A530&amp;"",$B$6:$B$1505,B530&amp;"")&gt;1,"CHYBA",IF(X530="","",IF(X530=0,"",IFERROR(IF(INDEX($A$1:$A$1505,X530)="","",IF(A530=INDEX($A$1:$A$1505,X530)+1,"","PREVERIŤ")),"PREVERIŤ")))))</f>
        <v/>
      </c>
      <c r="V530" s="14">
        <f>IF(OR(A530&lt;&gt;"",B530&lt;&gt;"",C530&lt;&gt;"",D530&lt;&gt;"",E530&lt;&gt;"",F530&lt;&gt;"",G530&lt;&gt;"",H530&lt;&gt;"",I530&lt;&gt;"",J530&lt;&gt;"",K530&lt;&gt;"",L530&lt;&gt;"",N530&lt;&gt;"",O530&lt;&gt;""),1,0)</f>
        <v/>
      </c>
      <c r="W530" s="14">
        <f>IF(OR(V530=0,B530=""),"",COUNTIFS($B$6:B530,B530&amp;""))</f>
        <v/>
      </c>
      <c r="X530" s="14">
        <f>IF(OR(V530=0,B530=""),"",IF(W530=1,0,SUMIFS($Y$5:Y529,$B$5:B529,B530&amp;"",$W$5:W529,W530-1)))</f>
        <v/>
      </c>
      <c r="Y530" s="14">
        <f>IF(V530=0,"",ROW($A530))</f>
        <v/>
      </c>
    </row>
    <row r="531">
      <c r="A531" s="10" t="n"/>
      <c r="B531" s="10" t="n"/>
      <c r="C531" s="10" t="n"/>
      <c r="D531" s="12" t="n"/>
      <c r="E531" s="18" t="n"/>
      <c r="F531" s="12" t="n"/>
      <c r="G531" s="18" t="n"/>
      <c r="H531" s="10" t="n"/>
      <c r="I531" s="10" t="n"/>
      <c r="J531" s="10" t="n"/>
      <c r="K531" s="13" t="n"/>
      <c r="L531" s="13" t="n"/>
      <c r="M531" s="19">
        <f>IF(OR(K531="",L531=""),"",IF(AND(ISNUMBER(K531),ISNUMBER(L531)),L531-K531,"CHYBA"))</f>
        <v/>
      </c>
      <c r="N531" s="10" t="n"/>
      <c r="O531" s="10" t="n"/>
      <c r="P531" s="14">
        <f>IF(M531="","",IF(ISNUMBER(M531),IF(M531&lt;=0,"CHYBA",""),"CHYBA"))</f>
        <v/>
      </c>
      <c r="Q531" s="14">
        <f>IF(OR(V531=0,B531="",K531=""),"",IFERROR(IF(X531=0,IF(AND(COUNTIFS('Vozidlá'!$A$6:$A$6,B531&amp;"",'Vozidlá'!$L$6:$L$6,"&lt;&gt;")=1,ROUND(K531,1)=ROUND(INDEX('Vozidlá'!$L$6:$L$6,MATCH(B531,'Vozidlá'!$A$6:$A$6,0)),1)),"","CHYBA"),IF(AND(INDEX($L$1:$L$1505,X531)&lt;&gt;"",ROUND(K531,1)=ROUND(INDEX($L$1:$L$1505,X531),1)),"","CHYBA")),"CHYBA"))</f>
        <v/>
      </c>
      <c r="R531" s="14">
        <f>IF(V531=0,"",IF(OR(NOT(ISNUMBER(A531)),B531="",C531="",NOT(ISNUMBER(D531)),NOT(ISNUMBER(E531)),NOT(ISNUMBER(F531)),NOT(ISNUMBER(G531)),I531="",J531="",NOT(ISNUMBER(K531)),NOT(ISNUMBER(L531)),AND(N531&lt;&gt;"Podnikateľská",N531&lt;&gt;"Súkromná"),AND(N531="Podnikateľská",H531=""),COUNTIFS('Vodiči'!$C$6:$C$8,C531&amp;"")&lt;&gt;1,COUNTIFS('Vozidlá'!$A$6:$A$6,B531&amp;"",'Vozidlá'!$B$6:$B$6,"&lt;&gt;")&lt;&gt;1,COUNTIFS('Vozidlá'!$A$6:$A$6,B531&amp;"",'Vozidlá'!$C$6:$C$6,"&lt;&gt;")&lt;&gt;1,COUNTIFS('Vozidlá'!$A$6:$A$6,B531&amp;"",'Vozidlá'!$D$6:$D$6,"&lt;&gt;")&lt;&gt;1,COUNTIFS('Vozidlá'!$A$6:$A$6,B531&amp;"",'Vozidlá'!$E$6:$E$6,"&lt;&gt;")&lt;&gt;1,COUNTIFS('Vozidlá'!$A$6:$A$6,B531&amp;"",'Vozidlá'!$K$6:$K$6,"&lt;&gt;")&lt;&gt;1,COUNTIFS('Vozidlá'!$A$6:$A$6,B531&amp;"",'Vozidlá'!$L$6:$L$6,"&lt;&gt;")&lt;&gt;1),"CHYBA",""))</f>
        <v/>
      </c>
      <c r="S531" s="14">
        <f>IF(V531=0,"",IF(N531="Podnikateľská",IF(H531="","",IF(OR(LEN(TRIM(SUBSTITUTE(SUBSTITUTE(H531,".",""),",","")))&lt;12,ISNUMBER(MATCH(TRIM(SUBSTITUTE(SUBSTITUTE(H531,".",""),",","")),'Zoznamy'!$G$2:$G$41,0))),"PREVERIŤ","")),IF(AND(N531="Súkromná",IFERROR(INDEX('Vozidlá'!$O$6:$O$6,MATCH(B531,'Vozidlá'!$A$6:$A$6,0))="áno",FALSE)),"PREVERIŤ","")))</f>
        <v/>
      </c>
      <c r="T531" s="14">
        <f>IF(OR(D531="",E531="",F531="",G531=""),"",IFERROR(IF(OR(F531+G531&lt;D531+E531,D531&lt;DATE(2027,1,1),D531&gt;=DATE(2028,1,1)),"CHYBA",""),"CHYBA"))</f>
        <v/>
      </c>
      <c r="U531" s="14">
        <f>IF(OR(V531=0,A531=""),"",IF(COUNTIFS($A$6:$A$1505,A531&amp;"",$B$6:$B$1505,B531&amp;"")&gt;1,"CHYBA",IF(X531="","",IF(X531=0,"",IFERROR(IF(INDEX($A$1:$A$1505,X531)="","",IF(A531=INDEX($A$1:$A$1505,X531)+1,"","PREVERIŤ")),"PREVERIŤ")))))</f>
        <v/>
      </c>
      <c r="V531" s="14">
        <f>IF(OR(A531&lt;&gt;"",B531&lt;&gt;"",C531&lt;&gt;"",D531&lt;&gt;"",E531&lt;&gt;"",F531&lt;&gt;"",G531&lt;&gt;"",H531&lt;&gt;"",I531&lt;&gt;"",J531&lt;&gt;"",K531&lt;&gt;"",L531&lt;&gt;"",N531&lt;&gt;"",O531&lt;&gt;""),1,0)</f>
        <v/>
      </c>
      <c r="W531" s="14">
        <f>IF(OR(V531=0,B531=""),"",COUNTIFS($B$6:B531,B531&amp;""))</f>
        <v/>
      </c>
      <c r="X531" s="14">
        <f>IF(OR(V531=0,B531=""),"",IF(W531=1,0,SUMIFS($Y$5:Y530,$B$5:B530,B531&amp;"",$W$5:W530,W531-1)))</f>
        <v/>
      </c>
      <c r="Y531" s="14">
        <f>IF(V531=0,"",ROW($A531))</f>
        <v/>
      </c>
    </row>
    <row r="532">
      <c r="A532" s="10" t="n"/>
      <c r="B532" s="10" t="n"/>
      <c r="C532" s="10" t="n"/>
      <c r="D532" s="12" t="n"/>
      <c r="E532" s="18" t="n"/>
      <c r="F532" s="12" t="n"/>
      <c r="G532" s="18" t="n"/>
      <c r="H532" s="10" t="n"/>
      <c r="I532" s="10" t="n"/>
      <c r="J532" s="10" t="n"/>
      <c r="K532" s="13" t="n"/>
      <c r="L532" s="13" t="n"/>
      <c r="M532" s="19">
        <f>IF(OR(K532="",L532=""),"",IF(AND(ISNUMBER(K532),ISNUMBER(L532)),L532-K532,"CHYBA"))</f>
        <v/>
      </c>
      <c r="N532" s="10" t="n"/>
      <c r="O532" s="10" t="n"/>
      <c r="P532" s="14">
        <f>IF(M532="","",IF(ISNUMBER(M532),IF(M532&lt;=0,"CHYBA",""),"CHYBA"))</f>
        <v/>
      </c>
      <c r="Q532" s="14">
        <f>IF(OR(V532=0,B532="",K532=""),"",IFERROR(IF(X532=0,IF(AND(COUNTIFS('Vozidlá'!$A$6:$A$6,B532&amp;"",'Vozidlá'!$L$6:$L$6,"&lt;&gt;")=1,ROUND(K532,1)=ROUND(INDEX('Vozidlá'!$L$6:$L$6,MATCH(B532,'Vozidlá'!$A$6:$A$6,0)),1)),"","CHYBA"),IF(AND(INDEX($L$1:$L$1505,X532)&lt;&gt;"",ROUND(K532,1)=ROUND(INDEX($L$1:$L$1505,X532),1)),"","CHYBA")),"CHYBA"))</f>
        <v/>
      </c>
      <c r="R532" s="14">
        <f>IF(V532=0,"",IF(OR(NOT(ISNUMBER(A532)),B532="",C532="",NOT(ISNUMBER(D532)),NOT(ISNUMBER(E532)),NOT(ISNUMBER(F532)),NOT(ISNUMBER(G532)),I532="",J532="",NOT(ISNUMBER(K532)),NOT(ISNUMBER(L532)),AND(N532&lt;&gt;"Podnikateľská",N532&lt;&gt;"Súkromná"),AND(N532="Podnikateľská",H532=""),COUNTIFS('Vodiči'!$C$6:$C$8,C532&amp;"")&lt;&gt;1,COUNTIFS('Vozidlá'!$A$6:$A$6,B532&amp;"",'Vozidlá'!$B$6:$B$6,"&lt;&gt;")&lt;&gt;1,COUNTIFS('Vozidlá'!$A$6:$A$6,B532&amp;"",'Vozidlá'!$C$6:$C$6,"&lt;&gt;")&lt;&gt;1,COUNTIFS('Vozidlá'!$A$6:$A$6,B532&amp;"",'Vozidlá'!$D$6:$D$6,"&lt;&gt;")&lt;&gt;1,COUNTIFS('Vozidlá'!$A$6:$A$6,B532&amp;"",'Vozidlá'!$E$6:$E$6,"&lt;&gt;")&lt;&gt;1,COUNTIFS('Vozidlá'!$A$6:$A$6,B532&amp;"",'Vozidlá'!$K$6:$K$6,"&lt;&gt;")&lt;&gt;1,COUNTIFS('Vozidlá'!$A$6:$A$6,B532&amp;"",'Vozidlá'!$L$6:$L$6,"&lt;&gt;")&lt;&gt;1),"CHYBA",""))</f>
        <v/>
      </c>
      <c r="S532" s="14">
        <f>IF(V532=0,"",IF(N532="Podnikateľská",IF(H532="","",IF(OR(LEN(TRIM(SUBSTITUTE(SUBSTITUTE(H532,".",""),",","")))&lt;12,ISNUMBER(MATCH(TRIM(SUBSTITUTE(SUBSTITUTE(H532,".",""),",","")),'Zoznamy'!$G$2:$G$41,0))),"PREVERIŤ","")),IF(AND(N532="Súkromná",IFERROR(INDEX('Vozidlá'!$O$6:$O$6,MATCH(B532,'Vozidlá'!$A$6:$A$6,0))="áno",FALSE)),"PREVERIŤ","")))</f>
        <v/>
      </c>
      <c r="T532" s="14">
        <f>IF(OR(D532="",E532="",F532="",G532=""),"",IFERROR(IF(OR(F532+G532&lt;D532+E532,D532&lt;DATE(2027,1,1),D532&gt;=DATE(2028,1,1)),"CHYBA",""),"CHYBA"))</f>
        <v/>
      </c>
      <c r="U532" s="14">
        <f>IF(OR(V532=0,A532=""),"",IF(COUNTIFS($A$6:$A$1505,A532&amp;"",$B$6:$B$1505,B532&amp;"")&gt;1,"CHYBA",IF(X532="","",IF(X532=0,"",IFERROR(IF(INDEX($A$1:$A$1505,X532)="","",IF(A532=INDEX($A$1:$A$1505,X532)+1,"","PREVERIŤ")),"PREVERIŤ")))))</f>
        <v/>
      </c>
      <c r="V532" s="14">
        <f>IF(OR(A532&lt;&gt;"",B532&lt;&gt;"",C532&lt;&gt;"",D532&lt;&gt;"",E532&lt;&gt;"",F532&lt;&gt;"",G532&lt;&gt;"",H532&lt;&gt;"",I532&lt;&gt;"",J532&lt;&gt;"",K532&lt;&gt;"",L532&lt;&gt;"",N532&lt;&gt;"",O532&lt;&gt;""),1,0)</f>
        <v/>
      </c>
      <c r="W532" s="14">
        <f>IF(OR(V532=0,B532=""),"",COUNTIFS($B$6:B532,B532&amp;""))</f>
        <v/>
      </c>
      <c r="X532" s="14">
        <f>IF(OR(V532=0,B532=""),"",IF(W532=1,0,SUMIFS($Y$5:Y531,$B$5:B531,B532&amp;"",$W$5:W531,W532-1)))</f>
        <v/>
      </c>
      <c r="Y532" s="14">
        <f>IF(V532=0,"",ROW($A532))</f>
        <v/>
      </c>
    </row>
    <row r="533">
      <c r="A533" s="10" t="n"/>
      <c r="B533" s="10" t="n"/>
      <c r="C533" s="10" t="n"/>
      <c r="D533" s="12" t="n"/>
      <c r="E533" s="18" t="n"/>
      <c r="F533" s="12" t="n"/>
      <c r="G533" s="18" t="n"/>
      <c r="H533" s="10" t="n"/>
      <c r="I533" s="10" t="n"/>
      <c r="J533" s="10" t="n"/>
      <c r="K533" s="13" t="n"/>
      <c r="L533" s="13" t="n"/>
      <c r="M533" s="19">
        <f>IF(OR(K533="",L533=""),"",IF(AND(ISNUMBER(K533),ISNUMBER(L533)),L533-K533,"CHYBA"))</f>
        <v/>
      </c>
      <c r="N533" s="10" t="n"/>
      <c r="O533" s="10" t="n"/>
      <c r="P533" s="14">
        <f>IF(M533="","",IF(ISNUMBER(M533),IF(M533&lt;=0,"CHYBA",""),"CHYBA"))</f>
        <v/>
      </c>
      <c r="Q533" s="14">
        <f>IF(OR(V533=0,B533="",K533=""),"",IFERROR(IF(X533=0,IF(AND(COUNTIFS('Vozidlá'!$A$6:$A$6,B533&amp;"",'Vozidlá'!$L$6:$L$6,"&lt;&gt;")=1,ROUND(K533,1)=ROUND(INDEX('Vozidlá'!$L$6:$L$6,MATCH(B533,'Vozidlá'!$A$6:$A$6,0)),1)),"","CHYBA"),IF(AND(INDEX($L$1:$L$1505,X533)&lt;&gt;"",ROUND(K533,1)=ROUND(INDEX($L$1:$L$1505,X533),1)),"","CHYBA")),"CHYBA"))</f>
        <v/>
      </c>
      <c r="R533" s="14">
        <f>IF(V533=0,"",IF(OR(NOT(ISNUMBER(A533)),B533="",C533="",NOT(ISNUMBER(D533)),NOT(ISNUMBER(E533)),NOT(ISNUMBER(F533)),NOT(ISNUMBER(G533)),I533="",J533="",NOT(ISNUMBER(K533)),NOT(ISNUMBER(L533)),AND(N533&lt;&gt;"Podnikateľská",N533&lt;&gt;"Súkromná"),AND(N533="Podnikateľská",H533=""),COUNTIFS('Vodiči'!$C$6:$C$8,C533&amp;"")&lt;&gt;1,COUNTIFS('Vozidlá'!$A$6:$A$6,B533&amp;"",'Vozidlá'!$B$6:$B$6,"&lt;&gt;")&lt;&gt;1,COUNTIFS('Vozidlá'!$A$6:$A$6,B533&amp;"",'Vozidlá'!$C$6:$C$6,"&lt;&gt;")&lt;&gt;1,COUNTIFS('Vozidlá'!$A$6:$A$6,B533&amp;"",'Vozidlá'!$D$6:$D$6,"&lt;&gt;")&lt;&gt;1,COUNTIFS('Vozidlá'!$A$6:$A$6,B533&amp;"",'Vozidlá'!$E$6:$E$6,"&lt;&gt;")&lt;&gt;1,COUNTIFS('Vozidlá'!$A$6:$A$6,B533&amp;"",'Vozidlá'!$K$6:$K$6,"&lt;&gt;")&lt;&gt;1,COUNTIFS('Vozidlá'!$A$6:$A$6,B533&amp;"",'Vozidlá'!$L$6:$L$6,"&lt;&gt;")&lt;&gt;1),"CHYBA",""))</f>
        <v/>
      </c>
      <c r="S533" s="14">
        <f>IF(V533=0,"",IF(N533="Podnikateľská",IF(H533="","",IF(OR(LEN(TRIM(SUBSTITUTE(SUBSTITUTE(H533,".",""),",","")))&lt;12,ISNUMBER(MATCH(TRIM(SUBSTITUTE(SUBSTITUTE(H533,".",""),",","")),'Zoznamy'!$G$2:$G$41,0))),"PREVERIŤ","")),IF(AND(N533="Súkromná",IFERROR(INDEX('Vozidlá'!$O$6:$O$6,MATCH(B533,'Vozidlá'!$A$6:$A$6,0))="áno",FALSE)),"PREVERIŤ","")))</f>
        <v/>
      </c>
      <c r="T533" s="14">
        <f>IF(OR(D533="",E533="",F533="",G533=""),"",IFERROR(IF(OR(F533+G533&lt;D533+E533,D533&lt;DATE(2027,1,1),D533&gt;=DATE(2028,1,1)),"CHYBA",""),"CHYBA"))</f>
        <v/>
      </c>
      <c r="U533" s="14">
        <f>IF(OR(V533=0,A533=""),"",IF(COUNTIFS($A$6:$A$1505,A533&amp;"",$B$6:$B$1505,B533&amp;"")&gt;1,"CHYBA",IF(X533="","",IF(X533=0,"",IFERROR(IF(INDEX($A$1:$A$1505,X533)="","",IF(A533=INDEX($A$1:$A$1505,X533)+1,"","PREVERIŤ")),"PREVERIŤ")))))</f>
        <v/>
      </c>
      <c r="V533" s="14">
        <f>IF(OR(A533&lt;&gt;"",B533&lt;&gt;"",C533&lt;&gt;"",D533&lt;&gt;"",E533&lt;&gt;"",F533&lt;&gt;"",G533&lt;&gt;"",H533&lt;&gt;"",I533&lt;&gt;"",J533&lt;&gt;"",K533&lt;&gt;"",L533&lt;&gt;"",N533&lt;&gt;"",O533&lt;&gt;""),1,0)</f>
        <v/>
      </c>
      <c r="W533" s="14">
        <f>IF(OR(V533=0,B533=""),"",COUNTIFS($B$6:B533,B533&amp;""))</f>
        <v/>
      </c>
      <c r="X533" s="14">
        <f>IF(OR(V533=0,B533=""),"",IF(W533=1,0,SUMIFS($Y$5:Y532,$B$5:B532,B533&amp;"",$W$5:W532,W533-1)))</f>
        <v/>
      </c>
      <c r="Y533" s="14">
        <f>IF(V533=0,"",ROW($A533))</f>
        <v/>
      </c>
    </row>
    <row r="534">
      <c r="A534" s="10" t="n"/>
      <c r="B534" s="10" t="n"/>
      <c r="C534" s="10" t="n"/>
      <c r="D534" s="12" t="n"/>
      <c r="E534" s="18" t="n"/>
      <c r="F534" s="12" t="n"/>
      <c r="G534" s="18" t="n"/>
      <c r="H534" s="10" t="n"/>
      <c r="I534" s="10" t="n"/>
      <c r="J534" s="10" t="n"/>
      <c r="K534" s="13" t="n"/>
      <c r="L534" s="13" t="n"/>
      <c r="M534" s="19">
        <f>IF(OR(K534="",L534=""),"",IF(AND(ISNUMBER(K534),ISNUMBER(L534)),L534-K534,"CHYBA"))</f>
        <v/>
      </c>
      <c r="N534" s="10" t="n"/>
      <c r="O534" s="10" t="n"/>
      <c r="P534" s="14">
        <f>IF(M534="","",IF(ISNUMBER(M534),IF(M534&lt;=0,"CHYBA",""),"CHYBA"))</f>
        <v/>
      </c>
      <c r="Q534" s="14">
        <f>IF(OR(V534=0,B534="",K534=""),"",IFERROR(IF(X534=0,IF(AND(COUNTIFS('Vozidlá'!$A$6:$A$6,B534&amp;"",'Vozidlá'!$L$6:$L$6,"&lt;&gt;")=1,ROUND(K534,1)=ROUND(INDEX('Vozidlá'!$L$6:$L$6,MATCH(B534,'Vozidlá'!$A$6:$A$6,0)),1)),"","CHYBA"),IF(AND(INDEX($L$1:$L$1505,X534)&lt;&gt;"",ROUND(K534,1)=ROUND(INDEX($L$1:$L$1505,X534),1)),"","CHYBA")),"CHYBA"))</f>
        <v/>
      </c>
      <c r="R534" s="14">
        <f>IF(V534=0,"",IF(OR(NOT(ISNUMBER(A534)),B534="",C534="",NOT(ISNUMBER(D534)),NOT(ISNUMBER(E534)),NOT(ISNUMBER(F534)),NOT(ISNUMBER(G534)),I534="",J534="",NOT(ISNUMBER(K534)),NOT(ISNUMBER(L534)),AND(N534&lt;&gt;"Podnikateľská",N534&lt;&gt;"Súkromná"),AND(N534="Podnikateľská",H534=""),COUNTIFS('Vodiči'!$C$6:$C$8,C534&amp;"")&lt;&gt;1,COUNTIFS('Vozidlá'!$A$6:$A$6,B534&amp;"",'Vozidlá'!$B$6:$B$6,"&lt;&gt;")&lt;&gt;1,COUNTIFS('Vozidlá'!$A$6:$A$6,B534&amp;"",'Vozidlá'!$C$6:$C$6,"&lt;&gt;")&lt;&gt;1,COUNTIFS('Vozidlá'!$A$6:$A$6,B534&amp;"",'Vozidlá'!$D$6:$D$6,"&lt;&gt;")&lt;&gt;1,COUNTIFS('Vozidlá'!$A$6:$A$6,B534&amp;"",'Vozidlá'!$E$6:$E$6,"&lt;&gt;")&lt;&gt;1,COUNTIFS('Vozidlá'!$A$6:$A$6,B534&amp;"",'Vozidlá'!$K$6:$K$6,"&lt;&gt;")&lt;&gt;1,COUNTIFS('Vozidlá'!$A$6:$A$6,B534&amp;"",'Vozidlá'!$L$6:$L$6,"&lt;&gt;")&lt;&gt;1),"CHYBA",""))</f>
        <v/>
      </c>
      <c r="S534" s="14">
        <f>IF(V534=0,"",IF(N534="Podnikateľská",IF(H534="","",IF(OR(LEN(TRIM(SUBSTITUTE(SUBSTITUTE(H534,".",""),",","")))&lt;12,ISNUMBER(MATCH(TRIM(SUBSTITUTE(SUBSTITUTE(H534,".",""),",","")),'Zoznamy'!$G$2:$G$41,0))),"PREVERIŤ","")),IF(AND(N534="Súkromná",IFERROR(INDEX('Vozidlá'!$O$6:$O$6,MATCH(B534,'Vozidlá'!$A$6:$A$6,0))="áno",FALSE)),"PREVERIŤ","")))</f>
        <v/>
      </c>
      <c r="T534" s="14">
        <f>IF(OR(D534="",E534="",F534="",G534=""),"",IFERROR(IF(OR(F534+G534&lt;D534+E534,D534&lt;DATE(2027,1,1),D534&gt;=DATE(2028,1,1)),"CHYBA",""),"CHYBA"))</f>
        <v/>
      </c>
      <c r="U534" s="14">
        <f>IF(OR(V534=0,A534=""),"",IF(COUNTIFS($A$6:$A$1505,A534&amp;"",$B$6:$B$1505,B534&amp;"")&gt;1,"CHYBA",IF(X534="","",IF(X534=0,"",IFERROR(IF(INDEX($A$1:$A$1505,X534)="","",IF(A534=INDEX($A$1:$A$1505,X534)+1,"","PREVERIŤ")),"PREVERIŤ")))))</f>
        <v/>
      </c>
      <c r="V534" s="14">
        <f>IF(OR(A534&lt;&gt;"",B534&lt;&gt;"",C534&lt;&gt;"",D534&lt;&gt;"",E534&lt;&gt;"",F534&lt;&gt;"",G534&lt;&gt;"",H534&lt;&gt;"",I534&lt;&gt;"",J534&lt;&gt;"",K534&lt;&gt;"",L534&lt;&gt;"",N534&lt;&gt;"",O534&lt;&gt;""),1,0)</f>
        <v/>
      </c>
      <c r="W534" s="14">
        <f>IF(OR(V534=0,B534=""),"",COUNTIFS($B$6:B534,B534&amp;""))</f>
        <v/>
      </c>
      <c r="X534" s="14">
        <f>IF(OR(V534=0,B534=""),"",IF(W534=1,0,SUMIFS($Y$5:Y533,$B$5:B533,B534&amp;"",$W$5:W533,W534-1)))</f>
        <v/>
      </c>
      <c r="Y534" s="14">
        <f>IF(V534=0,"",ROW($A534))</f>
        <v/>
      </c>
    </row>
    <row r="535">
      <c r="A535" s="10" t="n"/>
      <c r="B535" s="10" t="n"/>
      <c r="C535" s="10" t="n"/>
      <c r="D535" s="12" t="n"/>
      <c r="E535" s="18" t="n"/>
      <c r="F535" s="12" t="n"/>
      <c r="G535" s="18" t="n"/>
      <c r="H535" s="10" t="n"/>
      <c r="I535" s="10" t="n"/>
      <c r="J535" s="10" t="n"/>
      <c r="K535" s="13" t="n"/>
      <c r="L535" s="13" t="n"/>
      <c r="M535" s="19">
        <f>IF(OR(K535="",L535=""),"",IF(AND(ISNUMBER(K535),ISNUMBER(L535)),L535-K535,"CHYBA"))</f>
        <v/>
      </c>
      <c r="N535" s="10" t="n"/>
      <c r="O535" s="10" t="n"/>
      <c r="P535" s="14">
        <f>IF(M535="","",IF(ISNUMBER(M535),IF(M535&lt;=0,"CHYBA",""),"CHYBA"))</f>
        <v/>
      </c>
      <c r="Q535" s="14">
        <f>IF(OR(V535=0,B535="",K535=""),"",IFERROR(IF(X535=0,IF(AND(COUNTIFS('Vozidlá'!$A$6:$A$6,B535&amp;"",'Vozidlá'!$L$6:$L$6,"&lt;&gt;")=1,ROUND(K535,1)=ROUND(INDEX('Vozidlá'!$L$6:$L$6,MATCH(B535,'Vozidlá'!$A$6:$A$6,0)),1)),"","CHYBA"),IF(AND(INDEX($L$1:$L$1505,X535)&lt;&gt;"",ROUND(K535,1)=ROUND(INDEX($L$1:$L$1505,X535),1)),"","CHYBA")),"CHYBA"))</f>
        <v/>
      </c>
      <c r="R535" s="14">
        <f>IF(V535=0,"",IF(OR(NOT(ISNUMBER(A535)),B535="",C535="",NOT(ISNUMBER(D535)),NOT(ISNUMBER(E535)),NOT(ISNUMBER(F535)),NOT(ISNUMBER(G535)),I535="",J535="",NOT(ISNUMBER(K535)),NOT(ISNUMBER(L535)),AND(N535&lt;&gt;"Podnikateľská",N535&lt;&gt;"Súkromná"),AND(N535="Podnikateľská",H535=""),COUNTIFS('Vodiči'!$C$6:$C$8,C535&amp;"")&lt;&gt;1,COUNTIFS('Vozidlá'!$A$6:$A$6,B535&amp;"",'Vozidlá'!$B$6:$B$6,"&lt;&gt;")&lt;&gt;1,COUNTIFS('Vozidlá'!$A$6:$A$6,B535&amp;"",'Vozidlá'!$C$6:$C$6,"&lt;&gt;")&lt;&gt;1,COUNTIFS('Vozidlá'!$A$6:$A$6,B535&amp;"",'Vozidlá'!$D$6:$D$6,"&lt;&gt;")&lt;&gt;1,COUNTIFS('Vozidlá'!$A$6:$A$6,B535&amp;"",'Vozidlá'!$E$6:$E$6,"&lt;&gt;")&lt;&gt;1,COUNTIFS('Vozidlá'!$A$6:$A$6,B535&amp;"",'Vozidlá'!$K$6:$K$6,"&lt;&gt;")&lt;&gt;1,COUNTIFS('Vozidlá'!$A$6:$A$6,B535&amp;"",'Vozidlá'!$L$6:$L$6,"&lt;&gt;")&lt;&gt;1),"CHYBA",""))</f>
        <v/>
      </c>
      <c r="S535" s="14">
        <f>IF(V535=0,"",IF(N535="Podnikateľská",IF(H535="","",IF(OR(LEN(TRIM(SUBSTITUTE(SUBSTITUTE(H535,".",""),",","")))&lt;12,ISNUMBER(MATCH(TRIM(SUBSTITUTE(SUBSTITUTE(H535,".",""),",","")),'Zoznamy'!$G$2:$G$41,0))),"PREVERIŤ","")),IF(AND(N535="Súkromná",IFERROR(INDEX('Vozidlá'!$O$6:$O$6,MATCH(B535,'Vozidlá'!$A$6:$A$6,0))="áno",FALSE)),"PREVERIŤ","")))</f>
        <v/>
      </c>
      <c r="T535" s="14">
        <f>IF(OR(D535="",E535="",F535="",G535=""),"",IFERROR(IF(OR(F535+G535&lt;D535+E535,D535&lt;DATE(2027,1,1),D535&gt;=DATE(2028,1,1)),"CHYBA",""),"CHYBA"))</f>
        <v/>
      </c>
      <c r="U535" s="14">
        <f>IF(OR(V535=0,A535=""),"",IF(COUNTIFS($A$6:$A$1505,A535&amp;"",$B$6:$B$1505,B535&amp;"")&gt;1,"CHYBA",IF(X535="","",IF(X535=0,"",IFERROR(IF(INDEX($A$1:$A$1505,X535)="","",IF(A535=INDEX($A$1:$A$1505,X535)+1,"","PREVERIŤ")),"PREVERIŤ")))))</f>
        <v/>
      </c>
      <c r="V535" s="14">
        <f>IF(OR(A535&lt;&gt;"",B535&lt;&gt;"",C535&lt;&gt;"",D535&lt;&gt;"",E535&lt;&gt;"",F535&lt;&gt;"",G535&lt;&gt;"",H535&lt;&gt;"",I535&lt;&gt;"",J535&lt;&gt;"",K535&lt;&gt;"",L535&lt;&gt;"",N535&lt;&gt;"",O535&lt;&gt;""),1,0)</f>
        <v/>
      </c>
      <c r="W535" s="14">
        <f>IF(OR(V535=0,B535=""),"",COUNTIFS($B$6:B535,B535&amp;""))</f>
        <v/>
      </c>
      <c r="X535" s="14">
        <f>IF(OR(V535=0,B535=""),"",IF(W535=1,0,SUMIFS($Y$5:Y534,$B$5:B534,B535&amp;"",$W$5:W534,W535-1)))</f>
        <v/>
      </c>
      <c r="Y535" s="14">
        <f>IF(V535=0,"",ROW($A535))</f>
        <v/>
      </c>
    </row>
    <row r="536">
      <c r="A536" s="10" t="n"/>
      <c r="B536" s="10" t="n"/>
      <c r="C536" s="10" t="n"/>
      <c r="D536" s="12" t="n"/>
      <c r="E536" s="18" t="n"/>
      <c r="F536" s="12" t="n"/>
      <c r="G536" s="18" t="n"/>
      <c r="H536" s="10" t="n"/>
      <c r="I536" s="10" t="n"/>
      <c r="J536" s="10" t="n"/>
      <c r="K536" s="13" t="n"/>
      <c r="L536" s="13" t="n"/>
      <c r="M536" s="19">
        <f>IF(OR(K536="",L536=""),"",IF(AND(ISNUMBER(K536),ISNUMBER(L536)),L536-K536,"CHYBA"))</f>
        <v/>
      </c>
      <c r="N536" s="10" t="n"/>
      <c r="O536" s="10" t="n"/>
      <c r="P536" s="14">
        <f>IF(M536="","",IF(ISNUMBER(M536),IF(M536&lt;=0,"CHYBA",""),"CHYBA"))</f>
        <v/>
      </c>
      <c r="Q536" s="14">
        <f>IF(OR(V536=0,B536="",K536=""),"",IFERROR(IF(X536=0,IF(AND(COUNTIFS('Vozidlá'!$A$6:$A$6,B536&amp;"",'Vozidlá'!$L$6:$L$6,"&lt;&gt;")=1,ROUND(K536,1)=ROUND(INDEX('Vozidlá'!$L$6:$L$6,MATCH(B536,'Vozidlá'!$A$6:$A$6,0)),1)),"","CHYBA"),IF(AND(INDEX($L$1:$L$1505,X536)&lt;&gt;"",ROUND(K536,1)=ROUND(INDEX($L$1:$L$1505,X536),1)),"","CHYBA")),"CHYBA"))</f>
        <v/>
      </c>
      <c r="R536" s="14">
        <f>IF(V536=0,"",IF(OR(NOT(ISNUMBER(A536)),B536="",C536="",NOT(ISNUMBER(D536)),NOT(ISNUMBER(E536)),NOT(ISNUMBER(F536)),NOT(ISNUMBER(G536)),I536="",J536="",NOT(ISNUMBER(K536)),NOT(ISNUMBER(L536)),AND(N536&lt;&gt;"Podnikateľská",N536&lt;&gt;"Súkromná"),AND(N536="Podnikateľská",H536=""),COUNTIFS('Vodiči'!$C$6:$C$8,C536&amp;"")&lt;&gt;1,COUNTIFS('Vozidlá'!$A$6:$A$6,B536&amp;"",'Vozidlá'!$B$6:$B$6,"&lt;&gt;")&lt;&gt;1,COUNTIFS('Vozidlá'!$A$6:$A$6,B536&amp;"",'Vozidlá'!$C$6:$C$6,"&lt;&gt;")&lt;&gt;1,COUNTIFS('Vozidlá'!$A$6:$A$6,B536&amp;"",'Vozidlá'!$D$6:$D$6,"&lt;&gt;")&lt;&gt;1,COUNTIFS('Vozidlá'!$A$6:$A$6,B536&amp;"",'Vozidlá'!$E$6:$E$6,"&lt;&gt;")&lt;&gt;1,COUNTIFS('Vozidlá'!$A$6:$A$6,B536&amp;"",'Vozidlá'!$K$6:$K$6,"&lt;&gt;")&lt;&gt;1,COUNTIFS('Vozidlá'!$A$6:$A$6,B536&amp;"",'Vozidlá'!$L$6:$L$6,"&lt;&gt;")&lt;&gt;1),"CHYBA",""))</f>
        <v/>
      </c>
      <c r="S536" s="14">
        <f>IF(V536=0,"",IF(N536="Podnikateľská",IF(H536="","",IF(OR(LEN(TRIM(SUBSTITUTE(SUBSTITUTE(H536,".",""),",","")))&lt;12,ISNUMBER(MATCH(TRIM(SUBSTITUTE(SUBSTITUTE(H536,".",""),",","")),'Zoznamy'!$G$2:$G$41,0))),"PREVERIŤ","")),IF(AND(N536="Súkromná",IFERROR(INDEX('Vozidlá'!$O$6:$O$6,MATCH(B536,'Vozidlá'!$A$6:$A$6,0))="áno",FALSE)),"PREVERIŤ","")))</f>
        <v/>
      </c>
      <c r="T536" s="14">
        <f>IF(OR(D536="",E536="",F536="",G536=""),"",IFERROR(IF(OR(F536+G536&lt;D536+E536,D536&lt;DATE(2027,1,1),D536&gt;=DATE(2028,1,1)),"CHYBA",""),"CHYBA"))</f>
        <v/>
      </c>
      <c r="U536" s="14">
        <f>IF(OR(V536=0,A536=""),"",IF(COUNTIFS($A$6:$A$1505,A536&amp;"",$B$6:$B$1505,B536&amp;"")&gt;1,"CHYBA",IF(X536="","",IF(X536=0,"",IFERROR(IF(INDEX($A$1:$A$1505,X536)="","",IF(A536=INDEX($A$1:$A$1505,X536)+1,"","PREVERIŤ")),"PREVERIŤ")))))</f>
        <v/>
      </c>
      <c r="V536" s="14">
        <f>IF(OR(A536&lt;&gt;"",B536&lt;&gt;"",C536&lt;&gt;"",D536&lt;&gt;"",E536&lt;&gt;"",F536&lt;&gt;"",G536&lt;&gt;"",H536&lt;&gt;"",I536&lt;&gt;"",J536&lt;&gt;"",K536&lt;&gt;"",L536&lt;&gt;"",N536&lt;&gt;"",O536&lt;&gt;""),1,0)</f>
        <v/>
      </c>
      <c r="W536" s="14">
        <f>IF(OR(V536=0,B536=""),"",COUNTIFS($B$6:B536,B536&amp;""))</f>
        <v/>
      </c>
      <c r="X536" s="14">
        <f>IF(OR(V536=0,B536=""),"",IF(W536=1,0,SUMIFS($Y$5:Y535,$B$5:B535,B536&amp;"",$W$5:W535,W536-1)))</f>
        <v/>
      </c>
      <c r="Y536" s="14">
        <f>IF(V536=0,"",ROW($A536))</f>
        <v/>
      </c>
    </row>
    <row r="537">
      <c r="A537" s="10" t="n"/>
      <c r="B537" s="10" t="n"/>
      <c r="C537" s="10" t="n"/>
      <c r="D537" s="12" t="n"/>
      <c r="E537" s="18" t="n"/>
      <c r="F537" s="12" t="n"/>
      <c r="G537" s="18" t="n"/>
      <c r="H537" s="10" t="n"/>
      <c r="I537" s="10" t="n"/>
      <c r="J537" s="10" t="n"/>
      <c r="K537" s="13" t="n"/>
      <c r="L537" s="13" t="n"/>
      <c r="M537" s="19">
        <f>IF(OR(K537="",L537=""),"",IF(AND(ISNUMBER(K537),ISNUMBER(L537)),L537-K537,"CHYBA"))</f>
        <v/>
      </c>
      <c r="N537" s="10" t="n"/>
      <c r="O537" s="10" t="n"/>
      <c r="P537" s="14">
        <f>IF(M537="","",IF(ISNUMBER(M537),IF(M537&lt;=0,"CHYBA",""),"CHYBA"))</f>
        <v/>
      </c>
      <c r="Q537" s="14">
        <f>IF(OR(V537=0,B537="",K537=""),"",IFERROR(IF(X537=0,IF(AND(COUNTIFS('Vozidlá'!$A$6:$A$6,B537&amp;"",'Vozidlá'!$L$6:$L$6,"&lt;&gt;")=1,ROUND(K537,1)=ROUND(INDEX('Vozidlá'!$L$6:$L$6,MATCH(B537,'Vozidlá'!$A$6:$A$6,0)),1)),"","CHYBA"),IF(AND(INDEX($L$1:$L$1505,X537)&lt;&gt;"",ROUND(K537,1)=ROUND(INDEX($L$1:$L$1505,X537),1)),"","CHYBA")),"CHYBA"))</f>
        <v/>
      </c>
      <c r="R537" s="14">
        <f>IF(V537=0,"",IF(OR(NOT(ISNUMBER(A537)),B537="",C537="",NOT(ISNUMBER(D537)),NOT(ISNUMBER(E537)),NOT(ISNUMBER(F537)),NOT(ISNUMBER(G537)),I537="",J537="",NOT(ISNUMBER(K537)),NOT(ISNUMBER(L537)),AND(N537&lt;&gt;"Podnikateľská",N537&lt;&gt;"Súkromná"),AND(N537="Podnikateľská",H537=""),COUNTIFS('Vodiči'!$C$6:$C$8,C537&amp;"")&lt;&gt;1,COUNTIFS('Vozidlá'!$A$6:$A$6,B537&amp;"",'Vozidlá'!$B$6:$B$6,"&lt;&gt;")&lt;&gt;1,COUNTIFS('Vozidlá'!$A$6:$A$6,B537&amp;"",'Vozidlá'!$C$6:$C$6,"&lt;&gt;")&lt;&gt;1,COUNTIFS('Vozidlá'!$A$6:$A$6,B537&amp;"",'Vozidlá'!$D$6:$D$6,"&lt;&gt;")&lt;&gt;1,COUNTIFS('Vozidlá'!$A$6:$A$6,B537&amp;"",'Vozidlá'!$E$6:$E$6,"&lt;&gt;")&lt;&gt;1,COUNTIFS('Vozidlá'!$A$6:$A$6,B537&amp;"",'Vozidlá'!$K$6:$K$6,"&lt;&gt;")&lt;&gt;1,COUNTIFS('Vozidlá'!$A$6:$A$6,B537&amp;"",'Vozidlá'!$L$6:$L$6,"&lt;&gt;")&lt;&gt;1),"CHYBA",""))</f>
        <v/>
      </c>
      <c r="S537" s="14">
        <f>IF(V537=0,"",IF(N537="Podnikateľská",IF(H537="","",IF(OR(LEN(TRIM(SUBSTITUTE(SUBSTITUTE(H537,".",""),",","")))&lt;12,ISNUMBER(MATCH(TRIM(SUBSTITUTE(SUBSTITUTE(H537,".",""),",","")),'Zoznamy'!$G$2:$G$41,0))),"PREVERIŤ","")),IF(AND(N537="Súkromná",IFERROR(INDEX('Vozidlá'!$O$6:$O$6,MATCH(B537,'Vozidlá'!$A$6:$A$6,0))="áno",FALSE)),"PREVERIŤ","")))</f>
        <v/>
      </c>
      <c r="T537" s="14">
        <f>IF(OR(D537="",E537="",F537="",G537=""),"",IFERROR(IF(OR(F537+G537&lt;D537+E537,D537&lt;DATE(2027,1,1),D537&gt;=DATE(2028,1,1)),"CHYBA",""),"CHYBA"))</f>
        <v/>
      </c>
      <c r="U537" s="14">
        <f>IF(OR(V537=0,A537=""),"",IF(COUNTIFS($A$6:$A$1505,A537&amp;"",$B$6:$B$1505,B537&amp;"")&gt;1,"CHYBA",IF(X537="","",IF(X537=0,"",IFERROR(IF(INDEX($A$1:$A$1505,X537)="","",IF(A537=INDEX($A$1:$A$1505,X537)+1,"","PREVERIŤ")),"PREVERIŤ")))))</f>
        <v/>
      </c>
      <c r="V537" s="14">
        <f>IF(OR(A537&lt;&gt;"",B537&lt;&gt;"",C537&lt;&gt;"",D537&lt;&gt;"",E537&lt;&gt;"",F537&lt;&gt;"",G537&lt;&gt;"",H537&lt;&gt;"",I537&lt;&gt;"",J537&lt;&gt;"",K537&lt;&gt;"",L537&lt;&gt;"",N537&lt;&gt;"",O537&lt;&gt;""),1,0)</f>
        <v/>
      </c>
      <c r="W537" s="14">
        <f>IF(OR(V537=0,B537=""),"",COUNTIFS($B$6:B537,B537&amp;""))</f>
        <v/>
      </c>
      <c r="X537" s="14">
        <f>IF(OR(V537=0,B537=""),"",IF(W537=1,0,SUMIFS($Y$5:Y536,$B$5:B536,B537&amp;"",$W$5:W536,W537-1)))</f>
        <v/>
      </c>
      <c r="Y537" s="14">
        <f>IF(V537=0,"",ROW($A537))</f>
        <v/>
      </c>
    </row>
    <row r="538">
      <c r="A538" s="10" t="n"/>
      <c r="B538" s="10" t="n"/>
      <c r="C538" s="10" t="n"/>
      <c r="D538" s="12" t="n"/>
      <c r="E538" s="18" t="n"/>
      <c r="F538" s="12" t="n"/>
      <c r="G538" s="18" t="n"/>
      <c r="H538" s="10" t="n"/>
      <c r="I538" s="10" t="n"/>
      <c r="J538" s="10" t="n"/>
      <c r="K538" s="13" t="n"/>
      <c r="L538" s="13" t="n"/>
      <c r="M538" s="19">
        <f>IF(OR(K538="",L538=""),"",IF(AND(ISNUMBER(K538),ISNUMBER(L538)),L538-K538,"CHYBA"))</f>
        <v/>
      </c>
      <c r="N538" s="10" t="n"/>
      <c r="O538" s="10" t="n"/>
      <c r="P538" s="14">
        <f>IF(M538="","",IF(ISNUMBER(M538),IF(M538&lt;=0,"CHYBA",""),"CHYBA"))</f>
        <v/>
      </c>
      <c r="Q538" s="14">
        <f>IF(OR(V538=0,B538="",K538=""),"",IFERROR(IF(X538=0,IF(AND(COUNTIFS('Vozidlá'!$A$6:$A$6,B538&amp;"",'Vozidlá'!$L$6:$L$6,"&lt;&gt;")=1,ROUND(K538,1)=ROUND(INDEX('Vozidlá'!$L$6:$L$6,MATCH(B538,'Vozidlá'!$A$6:$A$6,0)),1)),"","CHYBA"),IF(AND(INDEX($L$1:$L$1505,X538)&lt;&gt;"",ROUND(K538,1)=ROUND(INDEX($L$1:$L$1505,X538),1)),"","CHYBA")),"CHYBA"))</f>
        <v/>
      </c>
      <c r="R538" s="14">
        <f>IF(V538=0,"",IF(OR(NOT(ISNUMBER(A538)),B538="",C538="",NOT(ISNUMBER(D538)),NOT(ISNUMBER(E538)),NOT(ISNUMBER(F538)),NOT(ISNUMBER(G538)),I538="",J538="",NOT(ISNUMBER(K538)),NOT(ISNUMBER(L538)),AND(N538&lt;&gt;"Podnikateľská",N538&lt;&gt;"Súkromná"),AND(N538="Podnikateľská",H538=""),COUNTIFS('Vodiči'!$C$6:$C$8,C538&amp;"")&lt;&gt;1,COUNTIFS('Vozidlá'!$A$6:$A$6,B538&amp;"",'Vozidlá'!$B$6:$B$6,"&lt;&gt;")&lt;&gt;1,COUNTIFS('Vozidlá'!$A$6:$A$6,B538&amp;"",'Vozidlá'!$C$6:$C$6,"&lt;&gt;")&lt;&gt;1,COUNTIFS('Vozidlá'!$A$6:$A$6,B538&amp;"",'Vozidlá'!$D$6:$D$6,"&lt;&gt;")&lt;&gt;1,COUNTIFS('Vozidlá'!$A$6:$A$6,B538&amp;"",'Vozidlá'!$E$6:$E$6,"&lt;&gt;")&lt;&gt;1,COUNTIFS('Vozidlá'!$A$6:$A$6,B538&amp;"",'Vozidlá'!$K$6:$K$6,"&lt;&gt;")&lt;&gt;1,COUNTIFS('Vozidlá'!$A$6:$A$6,B538&amp;"",'Vozidlá'!$L$6:$L$6,"&lt;&gt;")&lt;&gt;1),"CHYBA",""))</f>
        <v/>
      </c>
      <c r="S538" s="14">
        <f>IF(V538=0,"",IF(N538="Podnikateľská",IF(H538="","",IF(OR(LEN(TRIM(SUBSTITUTE(SUBSTITUTE(H538,".",""),",","")))&lt;12,ISNUMBER(MATCH(TRIM(SUBSTITUTE(SUBSTITUTE(H538,".",""),",","")),'Zoznamy'!$G$2:$G$41,0))),"PREVERIŤ","")),IF(AND(N538="Súkromná",IFERROR(INDEX('Vozidlá'!$O$6:$O$6,MATCH(B538,'Vozidlá'!$A$6:$A$6,0))="áno",FALSE)),"PREVERIŤ","")))</f>
        <v/>
      </c>
      <c r="T538" s="14">
        <f>IF(OR(D538="",E538="",F538="",G538=""),"",IFERROR(IF(OR(F538+G538&lt;D538+E538,D538&lt;DATE(2027,1,1),D538&gt;=DATE(2028,1,1)),"CHYBA",""),"CHYBA"))</f>
        <v/>
      </c>
      <c r="U538" s="14">
        <f>IF(OR(V538=0,A538=""),"",IF(COUNTIFS($A$6:$A$1505,A538&amp;"",$B$6:$B$1505,B538&amp;"")&gt;1,"CHYBA",IF(X538="","",IF(X538=0,"",IFERROR(IF(INDEX($A$1:$A$1505,X538)="","",IF(A538=INDEX($A$1:$A$1505,X538)+1,"","PREVERIŤ")),"PREVERIŤ")))))</f>
        <v/>
      </c>
      <c r="V538" s="14">
        <f>IF(OR(A538&lt;&gt;"",B538&lt;&gt;"",C538&lt;&gt;"",D538&lt;&gt;"",E538&lt;&gt;"",F538&lt;&gt;"",G538&lt;&gt;"",H538&lt;&gt;"",I538&lt;&gt;"",J538&lt;&gt;"",K538&lt;&gt;"",L538&lt;&gt;"",N538&lt;&gt;"",O538&lt;&gt;""),1,0)</f>
        <v/>
      </c>
      <c r="W538" s="14">
        <f>IF(OR(V538=0,B538=""),"",COUNTIFS($B$6:B538,B538&amp;""))</f>
        <v/>
      </c>
      <c r="X538" s="14">
        <f>IF(OR(V538=0,B538=""),"",IF(W538=1,0,SUMIFS($Y$5:Y537,$B$5:B537,B538&amp;"",$W$5:W537,W538-1)))</f>
        <v/>
      </c>
      <c r="Y538" s="14">
        <f>IF(V538=0,"",ROW($A538))</f>
        <v/>
      </c>
    </row>
    <row r="539">
      <c r="A539" s="10" t="n"/>
      <c r="B539" s="10" t="n"/>
      <c r="C539" s="10" t="n"/>
      <c r="D539" s="12" t="n"/>
      <c r="E539" s="18" t="n"/>
      <c r="F539" s="12" t="n"/>
      <c r="G539" s="18" t="n"/>
      <c r="H539" s="10" t="n"/>
      <c r="I539" s="10" t="n"/>
      <c r="J539" s="10" t="n"/>
      <c r="K539" s="13" t="n"/>
      <c r="L539" s="13" t="n"/>
      <c r="M539" s="19">
        <f>IF(OR(K539="",L539=""),"",IF(AND(ISNUMBER(K539),ISNUMBER(L539)),L539-K539,"CHYBA"))</f>
        <v/>
      </c>
      <c r="N539" s="10" t="n"/>
      <c r="O539" s="10" t="n"/>
      <c r="P539" s="14">
        <f>IF(M539="","",IF(ISNUMBER(M539),IF(M539&lt;=0,"CHYBA",""),"CHYBA"))</f>
        <v/>
      </c>
      <c r="Q539" s="14">
        <f>IF(OR(V539=0,B539="",K539=""),"",IFERROR(IF(X539=0,IF(AND(COUNTIFS('Vozidlá'!$A$6:$A$6,B539&amp;"",'Vozidlá'!$L$6:$L$6,"&lt;&gt;")=1,ROUND(K539,1)=ROUND(INDEX('Vozidlá'!$L$6:$L$6,MATCH(B539,'Vozidlá'!$A$6:$A$6,0)),1)),"","CHYBA"),IF(AND(INDEX($L$1:$L$1505,X539)&lt;&gt;"",ROUND(K539,1)=ROUND(INDEX($L$1:$L$1505,X539),1)),"","CHYBA")),"CHYBA"))</f>
        <v/>
      </c>
      <c r="R539" s="14">
        <f>IF(V539=0,"",IF(OR(NOT(ISNUMBER(A539)),B539="",C539="",NOT(ISNUMBER(D539)),NOT(ISNUMBER(E539)),NOT(ISNUMBER(F539)),NOT(ISNUMBER(G539)),I539="",J539="",NOT(ISNUMBER(K539)),NOT(ISNUMBER(L539)),AND(N539&lt;&gt;"Podnikateľská",N539&lt;&gt;"Súkromná"),AND(N539="Podnikateľská",H539=""),COUNTIFS('Vodiči'!$C$6:$C$8,C539&amp;"")&lt;&gt;1,COUNTIFS('Vozidlá'!$A$6:$A$6,B539&amp;"",'Vozidlá'!$B$6:$B$6,"&lt;&gt;")&lt;&gt;1,COUNTIFS('Vozidlá'!$A$6:$A$6,B539&amp;"",'Vozidlá'!$C$6:$C$6,"&lt;&gt;")&lt;&gt;1,COUNTIFS('Vozidlá'!$A$6:$A$6,B539&amp;"",'Vozidlá'!$D$6:$D$6,"&lt;&gt;")&lt;&gt;1,COUNTIFS('Vozidlá'!$A$6:$A$6,B539&amp;"",'Vozidlá'!$E$6:$E$6,"&lt;&gt;")&lt;&gt;1,COUNTIFS('Vozidlá'!$A$6:$A$6,B539&amp;"",'Vozidlá'!$K$6:$K$6,"&lt;&gt;")&lt;&gt;1,COUNTIFS('Vozidlá'!$A$6:$A$6,B539&amp;"",'Vozidlá'!$L$6:$L$6,"&lt;&gt;")&lt;&gt;1),"CHYBA",""))</f>
        <v/>
      </c>
      <c r="S539" s="14">
        <f>IF(V539=0,"",IF(N539="Podnikateľská",IF(H539="","",IF(OR(LEN(TRIM(SUBSTITUTE(SUBSTITUTE(H539,".",""),",","")))&lt;12,ISNUMBER(MATCH(TRIM(SUBSTITUTE(SUBSTITUTE(H539,".",""),",","")),'Zoznamy'!$G$2:$G$41,0))),"PREVERIŤ","")),IF(AND(N539="Súkromná",IFERROR(INDEX('Vozidlá'!$O$6:$O$6,MATCH(B539,'Vozidlá'!$A$6:$A$6,0))="áno",FALSE)),"PREVERIŤ","")))</f>
        <v/>
      </c>
      <c r="T539" s="14">
        <f>IF(OR(D539="",E539="",F539="",G539=""),"",IFERROR(IF(OR(F539+G539&lt;D539+E539,D539&lt;DATE(2027,1,1),D539&gt;=DATE(2028,1,1)),"CHYBA",""),"CHYBA"))</f>
        <v/>
      </c>
      <c r="U539" s="14">
        <f>IF(OR(V539=0,A539=""),"",IF(COUNTIFS($A$6:$A$1505,A539&amp;"",$B$6:$B$1505,B539&amp;"")&gt;1,"CHYBA",IF(X539="","",IF(X539=0,"",IFERROR(IF(INDEX($A$1:$A$1505,X539)="","",IF(A539=INDEX($A$1:$A$1505,X539)+1,"","PREVERIŤ")),"PREVERIŤ")))))</f>
        <v/>
      </c>
      <c r="V539" s="14">
        <f>IF(OR(A539&lt;&gt;"",B539&lt;&gt;"",C539&lt;&gt;"",D539&lt;&gt;"",E539&lt;&gt;"",F539&lt;&gt;"",G539&lt;&gt;"",H539&lt;&gt;"",I539&lt;&gt;"",J539&lt;&gt;"",K539&lt;&gt;"",L539&lt;&gt;"",N539&lt;&gt;"",O539&lt;&gt;""),1,0)</f>
        <v/>
      </c>
      <c r="W539" s="14">
        <f>IF(OR(V539=0,B539=""),"",COUNTIFS($B$6:B539,B539&amp;""))</f>
        <v/>
      </c>
      <c r="X539" s="14">
        <f>IF(OR(V539=0,B539=""),"",IF(W539=1,0,SUMIFS($Y$5:Y538,$B$5:B538,B539&amp;"",$W$5:W538,W539-1)))</f>
        <v/>
      </c>
      <c r="Y539" s="14">
        <f>IF(V539=0,"",ROW($A539))</f>
        <v/>
      </c>
    </row>
    <row r="540">
      <c r="A540" s="10" t="n"/>
      <c r="B540" s="10" t="n"/>
      <c r="C540" s="10" t="n"/>
      <c r="D540" s="12" t="n"/>
      <c r="E540" s="18" t="n"/>
      <c r="F540" s="12" t="n"/>
      <c r="G540" s="18" t="n"/>
      <c r="H540" s="10" t="n"/>
      <c r="I540" s="10" t="n"/>
      <c r="J540" s="10" t="n"/>
      <c r="K540" s="13" t="n"/>
      <c r="L540" s="13" t="n"/>
      <c r="M540" s="19">
        <f>IF(OR(K540="",L540=""),"",IF(AND(ISNUMBER(K540),ISNUMBER(L540)),L540-K540,"CHYBA"))</f>
        <v/>
      </c>
      <c r="N540" s="10" t="n"/>
      <c r="O540" s="10" t="n"/>
      <c r="P540" s="14">
        <f>IF(M540="","",IF(ISNUMBER(M540),IF(M540&lt;=0,"CHYBA",""),"CHYBA"))</f>
        <v/>
      </c>
      <c r="Q540" s="14">
        <f>IF(OR(V540=0,B540="",K540=""),"",IFERROR(IF(X540=0,IF(AND(COUNTIFS('Vozidlá'!$A$6:$A$6,B540&amp;"",'Vozidlá'!$L$6:$L$6,"&lt;&gt;")=1,ROUND(K540,1)=ROUND(INDEX('Vozidlá'!$L$6:$L$6,MATCH(B540,'Vozidlá'!$A$6:$A$6,0)),1)),"","CHYBA"),IF(AND(INDEX($L$1:$L$1505,X540)&lt;&gt;"",ROUND(K540,1)=ROUND(INDEX($L$1:$L$1505,X540),1)),"","CHYBA")),"CHYBA"))</f>
        <v/>
      </c>
      <c r="R540" s="14">
        <f>IF(V540=0,"",IF(OR(NOT(ISNUMBER(A540)),B540="",C540="",NOT(ISNUMBER(D540)),NOT(ISNUMBER(E540)),NOT(ISNUMBER(F540)),NOT(ISNUMBER(G540)),I540="",J540="",NOT(ISNUMBER(K540)),NOT(ISNUMBER(L540)),AND(N540&lt;&gt;"Podnikateľská",N540&lt;&gt;"Súkromná"),AND(N540="Podnikateľská",H540=""),COUNTIFS('Vodiči'!$C$6:$C$8,C540&amp;"")&lt;&gt;1,COUNTIFS('Vozidlá'!$A$6:$A$6,B540&amp;"",'Vozidlá'!$B$6:$B$6,"&lt;&gt;")&lt;&gt;1,COUNTIFS('Vozidlá'!$A$6:$A$6,B540&amp;"",'Vozidlá'!$C$6:$C$6,"&lt;&gt;")&lt;&gt;1,COUNTIFS('Vozidlá'!$A$6:$A$6,B540&amp;"",'Vozidlá'!$D$6:$D$6,"&lt;&gt;")&lt;&gt;1,COUNTIFS('Vozidlá'!$A$6:$A$6,B540&amp;"",'Vozidlá'!$E$6:$E$6,"&lt;&gt;")&lt;&gt;1,COUNTIFS('Vozidlá'!$A$6:$A$6,B540&amp;"",'Vozidlá'!$K$6:$K$6,"&lt;&gt;")&lt;&gt;1,COUNTIFS('Vozidlá'!$A$6:$A$6,B540&amp;"",'Vozidlá'!$L$6:$L$6,"&lt;&gt;")&lt;&gt;1),"CHYBA",""))</f>
        <v/>
      </c>
      <c r="S540" s="14">
        <f>IF(V540=0,"",IF(N540="Podnikateľská",IF(H540="","",IF(OR(LEN(TRIM(SUBSTITUTE(SUBSTITUTE(H540,".",""),",","")))&lt;12,ISNUMBER(MATCH(TRIM(SUBSTITUTE(SUBSTITUTE(H540,".",""),",","")),'Zoznamy'!$G$2:$G$41,0))),"PREVERIŤ","")),IF(AND(N540="Súkromná",IFERROR(INDEX('Vozidlá'!$O$6:$O$6,MATCH(B540,'Vozidlá'!$A$6:$A$6,0))="áno",FALSE)),"PREVERIŤ","")))</f>
        <v/>
      </c>
      <c r="T540" s="14">
        <f>IF(OR(D540="",E540="",F540="",G540=""),"",IFERROR(IF(OR(F540+G540&lt;D540+E540,D540&lt;DATE(2027,1,1),D540&gt;=DATE(2028,1,1)),"CHYBA",""),"CHYBA"))</f>
        <v/>
      </c>
      <c r="U540" s="14">
        <f>IF(OR(V540=0,A540=""),"",IF(COUNTIFS($A$6:$A$1505,A540&amp;"",$B$6:$B$1505,B540&amp;"")&gt;1,"CHYBA",IF(X540="","",IF(X540=0,"",IFERROR(IF(INDEX($A$1:$A$1505,X540)="","",IF(A540=INDEX($A$1:$A$1505,X540)+1,"","PREVERIŤ")),"PREVERIŤ")))))</f>
        <v/>
      </c>
      <c r="V540" s="14">
        <f>IF(OR(A540&lt;&gt;"",B540&lt;&gt;"",C540&lt;&gt;"",D540&lt;&gt;"",E540&lt;&gt;"",F540&lt;&gt;"",G540&lt;&gt;"",H540&lt;&gt;"",I540&lt;&gt;"",J540&lt;&gt;"",K540&lt;&gt;"",L540&lt;&gt;"",N540&lt;&gt;"",O540&lt;&gt;""),1,0)</f>
        <v/>
      </c>
      <c r="W540" s="14">
        <f>IF(OR(V540=0,B540=""),"",COUNTIFS($B$6:B540,B540&amp;""))</f>
        <v/>
      </c>
      <c r="X540" s="14">
        <f>IF(OR(V540=0,B540=""),"",IF(W540=1,0,SUMIFS($Y$5:Y539,$B$5:B539,B540&amp;"",$W$5:W539,W540-1)))</f>
        <v/>
      </c>
      <c r="Y540" s="14">
        <f>IF(V540=0,"",ROW($A540))</f>
        <v/>
      </c>
    </row>
    <row r="541">
      <c r="A541" s="10" t="n"/>
      <c r="B541" s="10" t="n"/>
      <c r="C541" s="10" t="n"/>
      <c r="D541" s="12" t="n"/>
      <c r="E541" s="18" t="n"/>
      <c r="F541" s="12" t="n"/>
      <c r="G541" s="18" t="n"/>
      <c r="H541" s="10" t="n"/>
      <c r="I541" s="10" t="n"/>
      <c r="J541" s="10" t="n"/>
      <c r="K541" s="13" t="n"/>
      <c r="L541" s="13" t="n"/>
      <c r="M541" s="19">
        <f>IF(OR(K541="",L541=""),"",IF(AND(ISNUMBER(K541),ISNUMBER(L541)),L541-K541,"CHYBA"))</f>
        <v/>
      </c>
      <c r="N541" s="10" t="n"/>
      <c r="O541" s="10" t="n"/>
      <c r="P541" s="14">
        <f>IF(M541="","",IF(ISNUMBER(M541),IF(M541&lt;=0,"CHYBA",""),"CHYBA"))</f>
        <v/>
      </c>
      <c r="Q541" s="14">
        <f>IF(OR(V541=0,B541="",K541=""),"",IFERROR(IF(X541=0,IF(AND(COUNTIFS('Vozidlá'!$A$6:$A$6,B541&amp;"",'Vozidlá'!$L$6:$L$6,"&lt;&gt;")=1,ROUND(K541,1)=ROUND(INDEX('Vozidlá'!$L$6:$L$6,MATCH(B541,'Vozidlá'!$A$6:$A$6,0)),1)),"","CHYBA"),IF(AND(INDEX($L$1:$L$1505,X541)&lt;&gt;"",ROUND(K541,1)=ROUND(INDEX($L$1:$L$1505,X541),1)),"","CHYBA")),"CHYBA"))</f>
        <v/>
      </c>
      <c r="R541" s="14">
        <f>IF(V541=0,"",IF(OR(NOT(ISNUMBER(A541)),B541="",C541="",NOT(ISNUMBER(D541)),NOT(ISNUMBER(E541)),NOT(ISNUMBER(F541)),NOT(ISNUMBER(G541)),I541="",J541="",NOT(ISNUMBER(K541)),NOT(ISNUMBER(L541)),AND(N541&lt;&gt;"Podnikateľská",N541&lt;&gt;"Súkromná"),AND(N541="Podnikateľská",H541=""),COUNTIFS('Vodiči'!$C$6:$C$8,C541&amp;"")&lt;&gt;1,COUNTIFS('Vozidlá'!$A$6:$A$6,B541&amp;"",'Vozidlá'!$B$6:$B$6,"&lt;&gt;")&lt;&gt;1,COUNTIFS('Vozidlá'!$A$6:$A$6,B541&amp;"",'Vozidlá'!$C$6:$C$6,"&lt;&gt;")&lt;&gt;1,COUNTIFS('Vozidlá'!$A$6:$A$6,B541&amp;"",'Vozidlá'!$D$6:$D$6,"&lt;&gt;")&lt;&gt;1,COUNTIFS('Vozidlá'!$A$6:$A$6,B541&amp;"",'Vozidlá'!$E$6:$E$6,"&lt;&gt;")&lt;&gt;1,COUNTIFS('Vozidlá'!$A$6:$A$6,B541&amp;"",'Vozidlá'!$K$6:$K$6,"&lt;&gt;")&lt;&gt;1,COUNTIFS('Vozidlá'!$A$6:$A$6,B541&amp;"",'Vozidlá'!$L$6:$L$6,"&lt;&gt;")&lt;&gt;1),"CHYBA",""))</f>
        <v/>
      </c>
      <c r="S541" s="14">
        <f>IF(V541=0,"",IF(N541="Podnikateľská",IF(H541="","",IF(OR(LEN(TRIM(SUBSTITUTE(SUBSTITUTE(H541,".",""),",","")))&lt;12,ISNUMBER(MATCH(TRIM(SUBSTITUTE(SUBSTITUTE(H541,".",""),",","")),'Zoznamy'!$G$2:$G$41,0))),"PREVERIŤ","")),IF(AND(N541="Súkromná",IFERROR(INDEX('Vozidlá'!$O$6:$O$6,MATCH(B541,'Vozidlá'!$A$6:$A$6,0))="áno",FALSE)),"PREVERIŤ","")))</f>
        <v/>
      </c>
      <c r="T541" s="14">
        <f>IF(OR(D541="",E541="",F541="",G541=""),"",IFERROR(IF(OR(F541+G541&lt;D541+E541,D541&lt;DATE(2027,1,1),D541&gt;=DATE(2028,1,1)),"CHYBA",""),"CHYBA"))</f>
        <v/>
      </c>
      <c r="U541" s="14">
        <f>IF(OR(V541=0,A541=""),"",IF(COUNTIFS($A$6:$A$1505,A541&amp;"",$B$6:$B$1505,B541&amp;"")&gt;1,"CHYBA",IF(X541="","",IF(X541=0,"",IFERROR(IF(INDEX($A$1:$A$1505,X541)="","",IF(A541=INDEX($A$1:$A$1505,X541)+1,"","PREVERIŤ")),"PREVERIŤ")))))</f>
        <v/>
      </c>
      <c r="V541" s="14">
        <f>IF(OR(A541&lt;&gt;"",B541&lt;&gt;"",C541&lt;&gt;"",D541&lt;&gt;"",E541&lt;&gt;"",F541&lt;&gt;"",G541&lt;&gt;"",H541&lt;&gt;"",I541&lt;&gt;"",J541&lt;&gt;"",K541&lt;&gt;"",L541&lt;&gt;"",N541&lt;&gt;"",O541&lt;&gt;""),1,0)</f>
        <v/>
      </c>
      <c r="W541" s="14">
        <f>IF(OR(V541=0,B541=""),"",COUNTIFS($B$6:B541,B541&amp;""))</f>
        <v/>
      </c>
      <c r="X541" s="14">
        <f>IF(OR(V541=0,B541=""),"",IF(W541=1,0,SUMIFS($Y$5:Y540,$B$5:B540,B541&amp;"",$W$5:W540,W541-1)))</f>
        <v/>
      </c>
      <c r="Y541" s="14">
        <f>IF(V541=0,"",ROW($A541))</f>
        <v/>
      </c>
    </row>
    <row r="542">
      <c r="A542" s="10" t="n"/>
      <c r="B542" s="10" t="n"/>
      <c r="C542" s="10" t="n"/>
      <c r="D542" s="12" t="n"/>
      <c r="E542" s="18" t="n"/>
      <c r="F542" s="12" t="n"/>
      <c r="G542" s="18" t="n"/>
      <c r="H542" s="10" t="n"/>
      <c r="I542" s="10" t="n"/>
      <c r="J542" s="10" t="n"/>
      <c r="K542" s="13" t="n"/>
      <c r="L542" s="13" t="n"/>
      <c r="M542" s="19">
        <f>IF(OR(K542="",L542=""),"",IF(AND(ISNUMBER(K542),ISNUMBER(L542)),L542-K542,"CHYBA"))</f>
        <v/>
      </c>
      <c r="N542" s="10" t="n"/>
      <c r="O542" s="10" t="n"/>
      <c r="P542" s="14">
        <f>IF(M542="","",IF(ISNUMBER(M542),IF(M542&lt;=0,"CHYBA",""),"CHYBA"))</f>
        <v/>
      </c>
      <c r="Q542" s="14">
        <f>IF(OR(V542=0,B542="",K542=""),"",IFERROR(IF(X542=0,IF(AND(COUNTIFS('Vozidlá'!$A$6:$A$6,B542&amp;"",'Vozidlá'!$L$6:$L$6,"&lt;&gt;")=1,ROUND(K542,1)=ROUND(INDEX('Vozidlá'!$L$6:$L$6,MATCH(B542,'Vozidlá'!$A$6:$A$6,0)),1)),"","CHYBA"),IF(AND(INDEX($L$1:$L$1505,X542)&lt;&gt;"",ROUND(K542,1)=ROUND(INDEX($L$1:$L$1505,X542),1)),"","CHYBA")),"CHYBA"))</f>
        <v/>
      </c>
      <c r="R542" s="14">
        <f>IF(V542=0,"",IF(OR(NOT(ISNUMBER(A542)),B542="",C542="",NOT(ISNUMBER(D542)),NOT(ISNUMBER(E542)),NOT(ISNUMBER(F542)),NOT(ISNUMBER(G542)),I542="",J542="",NOT(ISNUMBER(K542)),NOT(ISNUMBER(L542)),AND(N542&lt;&gt;"Podnikateľská",N542&lt;&gt;"Súkromná"),AND(N542="Podnikateľská",H542=""),COUNTIFS('Vodiči'!$C$6:$C$8,C542&amp;"")&lt;&gt;1,COUNTIFS('Vozidlá'!$A$6:$A$6,B542&amp;"",'Vozidlá'!$B$6:$B$6,"&lt;&gt;")&lt;&gt;1,COUNTIFS('Vozidlá'!$A$6:$A$6,B542&amp;"",'Vozidlá'!$C$6:$C$6,"&lt;&gt;")&lt;&gt;1,COUNTIFS('Vozidlá'!$A$6:$A$6,B542&amp;"",'Vozidlá'!$D$6:$D$6,"&lt;&gt;")&lt;&gt;1,COUNTIFS('Vozidlá'!$A$6:$A$6,B542&amp;"",'Vozidlá'!$E$6:$E$6,"&lt;&gt;")&lt;&gt;1,COUNTIFS('Vozidlá'!$A$6:$A$6,B542&amp;"",'Vozidlá'!$K$6:$K$6,"&lt;&gt;")&lt;&gt;1,COUNTIFS('Vozidlá'!$A$6:$A$6,B542&amp;"",'Vozidlá'!$L$6:$L$6,"&lt;&gt;")&lt;&gt;1),"CHYBA",""))</f>
        <v/>
      </c>
      <c r="S542" s="14">
        <f>IF(V542=0,"",IF(N542="Podnikateľská",IF(H542="","",IF(OR(LEN(TRIM(SUBSTITUTE(SUBSTITUTE(H542,".",""),",","")))&lt;12,ISNUMBER(MATCH(TRIM(SUBSTITUTE(SUBSTITUTE(H542,".",""),",","")),'Zoznamy'!$G$2:$G$41,0))),"PREVERIŤ","")),IF(AND(N542="Súkromná",IFERROR(INDEX('Vozidlá'!$O$6:$O$6,MATCH(B542,'Vozidlá'!$A$6:$A$6,0))="áno",FALSE)),"PREVERIŤ","")))</f>
        <v/>
      </c>
      <c r="T542" s="14">
        <f>IF(OR(D542="",E542="",F542="",G542=""),"",IFERROR(IF(OR(F542+G542&lt;D542+E542,D542&lt;DATE(2027,1,1),D542&gt;=DATE(2028,1,1)),"CHYBA",""),"CHYBA"))</f>
        <v/>
      </c>
      <c r="U542" s="14">
        <f>IF(OR(V542=0,A542=""),"",IF(COUNTIFS($A$6:$A$1505,A542&amp;"",$B$6:$B$1505,B542&amp;"")&gt;1,"CHYBA",IF(X542="","",IF(X542=0,"",IFERROR(IF(INDEX($A$1:$A$1505,X542)="","",IF(A542=INDEX($A$1:$A$1505,X542)+1,"","PREVERIŤ")),"PREVERIŤ")))))</f>
        <v/>
      </c>
      <c r="V542" s="14">
        <f>IF(OR(A542&lt;&gt;"",B542&lt;&gt;"",C542&lt;&gt;"",D542&lt;&gt;"",E542&lt;&gt;"",F542&lt;&gt;"",G542&lt;&gt;"",H542&lt;&gt;"",I542&lt;&gt;"",J542&lt;&gt;"",K542&lt;&gt;"",L542&lt;&gt;"",N542&lt;&gt;"",O542&lt;&gt;""),1,0)</f>
        <v/>
      </c>
      <c r="W542" s="14">
        <f>IF(OR(V542=0,B542=""),"",COUNTIFS($B$6:B542,B542&amp;""))</f>
        <v/>
      </c>
      <c r="X542" s="14">
        <f>IF(OR(V542=0,B542=""),"",IF(W542=1,0,SUMIFS($Y$5:Y541,$B$5:B541,B542&amp;"",$W$5:W541,W542-1)))</f>
        <v/>
      </c>
      <c r="Y542" s="14">
        <f>IF(V542=0,"",ROW($A542))</f>
        <v/>
      </c>
    </row>
    <row r="543">
      <c r="A543" s="10" t="n"/>
      <c r="B543" s="10" t="n"/>
      <c r="C543" s="10" t="n"/>
      <c r="D543" s="12" t="n"/>
      <c r="E543" s="18" t="n"/>
      <c r="F543" s="12" t="n"/>
      <c r="G543" s="18" t="n"/>
      <c r="H543" s="10" t="n"/>
      <c r="I543" s="10" t="n"/>
      <c r="J543" s="10" t="n"/>
      <c r="K543" s="13" t="n"/>
      <c r="L543" s="13" t="n"/>
      <c r="M543" s="19">
        <f>IF(OR(K543="",L543=""),"",IF(AND(ISNUMBER(K543),ISNUMBER(L543)),L543-K543,"CHYBA"))</f>
        <v/>
      </c>
      <c r="N543" s="10" t="n"/>
      <c r="O543" s="10" t="n"/>
      <c r="P543" s="14">
        <f>IF(M543="","",IF(ISNUMBER(M543),IF(M543&lt;=0,"CHYBA",""),"CHYBA"))</f>
        <v/>
      </c>
      <c r="Q543" s="14">
        <f>IF(OR(V543=0,B543="",K543=""),"",IFERROR(IF(X543=0,IF(AND(COUNTIFS('Vozidlá'!$A$6:$A$6,B543&amp;"",'Vozidlá'!$L$6:$L$6,"&lt;&gt;")=1,ROUND(K543,1)=ROUND(INDEX('Vozidlá'!$L$6:$L$6,MATCH(B543,'Vozidlá'!$A$6:$A$6,0)),1)),"","CHYBA"),IF(AND(INDEX($L$1:$L$1505,X543)&lt;&gt;"",ROUND(K543,1)=ROUND(INDEX($L$1:$L$1505,X543),1)),"","CHYBA")),"CHYBA"))</f>
        <v/>
      </c>
      <c r="R543" s="14">
        <f>IF(V543=0,"",IF(OR(NOT(ISNUMBER(A543)),B543="",C543="",NOT(ISNUMBER(D543)),NOT(ISNUMBER(E543)),NOT(ISNUMBER(F543)),NOT(ISNUMBER(G543)),I543="",J543="",NOT(ISNUMBER(K543)),NOT(ISNUMBER(L543)),AND(N543&lt;&gt;"Podnikateľská",N543&lt;&gt;"Súkromná"),AND(N543="Podnikateľská",H543=""),COUNTIFS('Vodiči'!$C$6:$C$8,C543&amp;"")&lt;&gt;1,COUNTIFS('Vozidlá'!$A$6:$A$6,B543&amp;"",'Vozidlá'!$B$6:$B$6,"&lt;&gt;")&lt;&gt;1,COUNTIFS('Vozidlá'!$A$6:$A$6,B543&amp;"",'Vozidlá'!$C$6:$C$6,"&lt;&gt;")&lt;&gt;1,COUNTIFS('Vozidlá'!$A$6:$A$6,B543&amp;"",'Vozidlá'!$D$6:$D$6,"&lt;&gt;")&lt;&gt;1,COUNTIFS('Vozidlá'!$A$6:$A$6,B543&amp;"",'Vozidlá'!$E$6:$E$6,"&lt;&gt;")&lt;&gt;1,COUNTIFS('Vozidlá'!$A$6:$A$6,B543&amp;"",'Vozidlá'!$K$6:$K$6,"&lt;&gt;")&lt;&gt;1,COUNTIFS('Vozidlá'!$A$6:$A$6,B543&amp;"",'Vozidlá'!$L$6:$L$6,"&lt;&gt;")&lt;&gt;1),"CHYBA",""))</f>
        <v/>
      </c>
      <c r="S543" s="14">
        <f>IF(V543=0,"",IF(N543="Podnikateľská",IF(H543="","",IF(OR(LEN(TRIM(SUBSTITUTE(SUBSTITUTE(H543,".",""),",","")))&lt;12,ISNUMBER(MATCH(TRIM(SUBSTITUTE(SUBSTITUTE(H543,".",""),",","")),'Zoznamy'!$G$2:$G$41,0))),"PREVERIŤ","")),IF(AND(N543="Súkromná",IFERROR(INDEX('Vozidlá'!$O$6:$O$6,MATCH(B543,'Vozidlá'!$A$6:$A$6,0))="áno",FALSE)),"PREVERIŤ","")))</f>
        <v/>
      </c>
      <c r="T543" s="14">
        <f>IF(OR(D543="",E543="",F543="",G543=""),"",IFERROR(IF(OR(F543+G543&lt;D543+E543,D543&lt;DATE(2027,1,1),D543&gt;=DATE(2028,1,1)),"CHYBA",""),"CHYBA"))</f>
        <v/>
      </c>
      <c r="U543" s="14">
        <f>IF(OR(V543=0,A543=""),"",IF(COUNTIFS($A$6:$A$1505,A543&amp;"",$B$6:$B$1505,B543&amp;"")&gt;1,"CHYBA",IF(X543="","",IF(X543=0,"",IFERROR(IF(INDEX($A$1:$A$1505,X543)="","",IF(A543=INDEX($A$1:$A$1505,X543)+1,"","PREVERIŤ")),"PREVERIŤ")))))</f>
        <v/>
      </c>
      <c r="V543" s="14">
        <f>IF(OR(A543&lt;&gt;"",B543&lt;&gt;"",C543&lt;&gt;"",D543&lt;&gt;"",E543&lt;&gt;"",F543&lt;&gt;"",G543&lt;&gt;"",H543&lt;&gt;"",I543&lt;&gt;"",J543&lt;&gt;"",K543&lt;&gt;"",L543&lt;&gt;"",N543&lt;&gt;"",O543&lt;&gt;""),1,0)</f>
        <v/>
      </c>
      <c r="W543" s="14">
        <f>IF(OR(V543=0,B543=""),"",COUNTIFS($B$6:B543,B543&amp;""))</f>
        <v/>
      </c>
      <c r="X543" s="14">
        <f>IF(OR(V543=0,B543=""),"",IF(W543=1,0,SUMIFS($Y$5:Y542,$B$5:B542,B543&amp;"",$W$5:W542,W543-1)))</f>
        <v/>
      </c>
      <c r="Y543" s="14">
        <f>IF(V543=0,"",ROW($A543))</f>
        <v/>
      </c>
    </row>
    <row r="544">
      <c r="A544" s="10" t="n"/>
      <c r="B544" s="10" t="n"/>
      <c r="C544" s="10" t="n"/>
      <c r="D544" s="12" t="n"/>
      <c r="E544" s="18" t="n"/>
      <c r="F544" s="12" t="n"/>
      <c r="G544" s="18" t="n"/>
      <c r="H544" s="10" t="n"/>
      <c r="I544" s="10" t="n"/>
      <c r="J544" s="10" t="n"/>
      <c r="K544" s="13" t="n"/>
      <c r="L544" s="13" t="n"/>
      <c r="M544" s="19">
        <f>IF(OR(K544="",L544=""),"",IF(AND(ISNUMBER(K544),ISNUMBER(L544)),L544-K544,"CHYBA"))</f>
        <v/>
      </c>
      <c r="N544" s="10" t="n"/>
      <c r="O544" s="10" t="n"/>
      <c r="P544" s="14">
        <f>IF(M544="","",IF(ISNUMBER(M544),IF(M544&lt;=0,"CHYBA",""),"CHYBA"))</f>
        <v/>
      </c>
      <c r="Q544" s="14">
        <f>IF(OR(V544=0,B544="",K544=""),"",IFERROR(IF(X544=0,IF(AND(COUNTIFS('Vozidlá'!$A$6:$A$6,B544&amp;"",'Vozidlá'!$L$6:$L$6,"&lt;&gt;")=1,ROUND(K544,1)=ROUND(INDEX('Vozidlá'!$L$6:$L$6,MATCH(B544,'Vozidlá'!$A$6:$A$6,0)),1)),"","CHYBA"),IF(AND(INDEX($L$1:$L$1505,X544)&lt;&gt;"",ROUND(K544,1)=ROUND(INDEX($L$1:$L$1505,X544),1)),"","CHYBA")),"CHYBA"))</f>
        <v/>
      </c>
      <c r="R544" s="14">
        <f>IF(V544=0,"",IF(OR(NOT(ISNUMBER(A544)),B544="",C544="",NOT(ISNUMBER(D544)),NOT(ISNUMBER(E544)),NOT(ISNUMBER(F544)),NOT(ISNUMBER(G544)),I544="",J544="",NOT(ISNUMBER(K544)),NOT(ISNUMBER(L544)),AND(N544&lt;&gt;"Podnikateľská",N544&lt;&gt;"Súkromná"),AND(N544="Podnikateľská",H544=""),COUNTIFS('Vodiči'!$C$6:$C$8,C544&amp;"")&lt;&gt;1,COUNTIFS('Vozidlá'!$A$6:$A$6,B544&amp;"",'Vozidlá'!$B$6:$B$6,"&lt;&gt;")&lt;&gt;1,COUNTIFS('Vozidlá'!$A$6:$A$6,B544&amp;"",'Vozidlá'!$C$6:$C$6,"&lt;&gt;")&lt;&gt;1,COUNTIFS('Vozidlá'!$A$6:$A$6,B544&amp;"",'Vozidlá'!$D$6:$D$6,"&lt;&gt;")&lt;&gt;1,COUNTIFS('Vozidlá'!$A$6:$A$6,B544&amp;"",'Vozidlá'!$E$6:$E$6,"&lt;&gt;")&lt;&gt;1,COUNTIFS('Vozidlá'!$A$6:$A$6,B544&amp;"",'Vozidlá'!$K$6:$K$6,"&lt;&gt;")&lt;&gt;1,COUNTIFS('Vozidlá'!$A$6:$A$6,B544&amp;"",'Vozidlá'!$L$6:$L$6,"&lt;&gt;")&lt;&gt;1),"CHYBA",""))</f>
        <v/>
      </c>
      <c r="S544" s="14">
        <f>IF(V544=0,"",IF(N544="Podnikateľská",IF(H544="","",IF(OR(LEN(TRIM(SUBSTITUTE(SUBSTITUTE(H544,".",""),",","")))&lt;12,ISNUMBER(MATCH(TRIM(SUBSTITUTE(SUBSTITUTE(H544,".",""),",","")),'Zoznamy'!$G$2:$G$41,0))),"PREVERIŤ","")),IF(AND(N544="Súkromná",IFERROR(INDEX('Vozidlá'!$O$6:$O$6,MATCH(B544,'Vozidlá'!$A$6:$A$6,0))="áno",FALSE)),"PREVERIŤ","")))</f>
        <v/>
      </c>
      <c r="T544" s="14">
        <f>IF(OR(D544="",E544="",F544="",G544=""),"",IFERROR(IF(OR(F544+G544&lt;D544+E544,D544&lt;DATE(2027,1,1),D544&gt;=DATE(2028,1,1)),"CHYBA",""),"CHYBA"))</f>
        <v/>
      </c>
      <c r="U544" s="14">
        <f>IF(OR(V544=0,A544=""),"",IF(COUNTIFS($A$6:$A$1505,A544&amp;"",$B$6:$B$1505,B544&amp;"")&gt;1,"CHYBA",IF(X544="","",IF(X544=0,"",IFERROR(IF(INDEX($A$1:$A$1505,X544)="","",IF(A544=INDEX($A$1:$A$1505,X544)+1,"","PREVERIŤ")),"PREVERIŤ")))))</f>
        <v/>
      </c>
      <c r="V544" s="14">
        <f>IF(OR(A544&lt;&gt;"",B544&lt;&gt;"",C544&lt;&gt;"",D544&lt;&gt;"",E544&lt;&gt;"",F544&lt;&gt;"",G544&lt;&gt;"",H544&lt;&gt;"",I544&lt;&gt;"",J544&lt;&gt;"",K544&lt;&gt;"",L544&lt;&gt;"",N544&lt;&gt;"",O544&lt;&gt;""),1,0)</f>
        <v/>
      </c>
      <c r="W544" s="14">
        <f>IF(OR(V544=0,B544=""),"",COUNTIFS($B$6:B544,B544&amp;""))</f>
        <v/>
      </c>
      <c r="X544" s="14">
        <f>IF(OR(V544=0,B544=""),"",IF(W544=1,0,SUMIFS($Y$5:Y543,$B$5:B543,B544&amp;"",$W$5:W543,W544-1)))</f>
        <v/>
      </c>
      <c r="Y544" s="14">
        <f>IF(V544=0,"",ROW($A544))</f>
        <v/>
      </c>
    </row>
    <row r="545">
      <c r="A545" s="10" t="n"/>
      <c r="B545" s="10" t="n"/>
      <c r="C545" s="10" t="n"/>
      <c r="D545" s="12" t="n"/>
      <c r="E545" s="18" t="n"/>
      <c r="F545" s="12" t="n"/>
      <c r="G545" s="18" t="n"/>
      <c r="H545" s="10" t="n"/>
      <c r="I545" s="10" t="n"/>
      <c r="J545" s="10" t="n"/>
      <c r="K545" s="13" t="n"/>
      <c r="L545" s="13" t="n"/>
      <c r="M545" s="19">
        <f>IF(OR(K545="",L545=""),"",IF(AND(ISNUMBER(K545),ISNUMBER(L545)),L545-K545,"CHYBA"))</f>
        <v/>
      </c>
      <c r="N545" s="10" t="n"/>
      <c r="O545" s="10" t="n"/>
      <c r="P545" s="14">
        <f>IF(M545="","",IF(ISNUMBER(M545),IF(M545&lt;=0,"CHYBA",""),"CHYBA"))</f>
        <v/>
      </c>
      <c r="Q545" s="14">
        <f>IF(OR(V545=0,B545="",K545=""),"",IFERROR(IF(X545=0,IF(AND(COUNTIFS('Vozidlá'!$A$6:$A$6,B545&amp;"",'Vozidlá'!$L$6:$L$6,"&lt;&gt;")=1,ROUND(K545,1)=ROUND(INDEX('Vozidlá'!$L$6:$L$6,MATCH(B545,'Vozidlá'!$A$6:$A$6,0)),1)),"","CHYBA"),IF(AND(INDEX($L$1:$L$1505,X545)&lt;&gt;"",ROUND(K545,1)=ROUND(INDEX($L$1:$L$1505,X545),1)),"","CHYBA")),"CHYBA"))</f>
        <v/>
      </c>
      <c r="R545" s="14">
        <f>IF(V545=0,"",IF(OR(NOT(ISNUMBER(A545)),B545="",C545="",NOT(ISNUMBER(D545)),NOT(ISNUMBER(E545)),NOT(ISNUMBER(F545)),NOT(ISNUMBER(G545)),I545="",J545="",NOT(ISNUMBER(K545)),NOT(ISNUMBER(L545)),AND(N545&lt;&gt;"Podnikateľská",N545&lt;&gt;"Súkromná"),AND(N545="Podnikateľská",H545=""),COUNTIFS('Vodiči'!$C$6:$C$8,C545&amp;"")&lt;&gt;1,COUNTIFS('Vozidlá'!$A$6:$A$6,B545&amp;"",'Vozidlá'!$B$6:$B$6,"&lt;&gt;")&lt;&gt;1,COUNTIFS('Vozidlá'!$A$6:$A$6,B545&amp;"",'Vozidlá'!$C$6:$C$6,"&lt;&gt;")&lt;&gt;1,COUNTIFS('Vozidlá'!$A$6:$A$6,B545&amp;"",'Vozidlá'!$D$6:$D$6,"&lt;&gt;")&lt;&gt;1,COUNTIFS('Vozidlá'!$A$6:$A$6,B545&amp;"",'Vozidlá'!$E$6:$E$6,"&lt;&gt;")&lt;&gt;1,COUNTIFS('Vozidlá'!$A$6:$A$6,B545&amp;"",'Vozidlá'!$K$6:$K$6,"&lt;&gt;")&lt;&gt;1,COUNTIFS('Vozidlá'!$A$6:$A$6,B545&amp;"",'Vozidlá'!$L$6:$L$6,"&lt;&gt;")&lt;&gt;1),"CHYBA",""))</f>
        <v/>
      </c>
      <c r="S545" s="14">
        <f>IF(V545=0,"",IF(N545="Podnikateľská",IF(H545="","",IF(OR(LEN(TRIM(SUBSTITUTE(SUBSTITUTE(H545,".",""),",","")))&lt;12,ISNUMBER(MATCH(TRIM(SUBSTITUTE(SUBSTITUTE(H545,".",""),",","")),'Zoznamy'!$G$2:$G$41,0))),"PREVERIŤ","")),IF(AND(N545="Súkromná",IFERROR(INDEX('Vozidlá'!$O$6:$O$6,MATCH(B545,'Vozidlá'!$A$6:$A$6,0))="áno",FALSE)),"PREVERIŤ","")))</f>
        <v/>
      </c>
      <c r="T545" s="14">
        <f>IF(OR(D545="",E545="",F545="",G545=""),"",IFERROR(IF(OR(F545+G545&lt;D545+E545,D545&lt;DATE(2027,1,1),D545&gt;=DATE(2028,1,1)),"CHYBA",""),"CHYBA"))</f>
        <v/>
      </c>
      <c r="U545" s="14">
        <f>IF(OR(V545=0,A545=""),"",IF(COUNTIFS($A$6:$A$1505,A545&amp;"",$B$6:$B$1505,B545&amp;"")&gt;1,"CHYBA",IF(X545="","",IF(X545=0,"",IFERROR(IF(INDEX($A$1:$A$1505,X545)="","",IF(A545=INDEX($A$1:$A$1505,X545)+1,"","PREVERIŤ")),"PREVERIŤ")))))</f>
        <v/>
      </c>
      <c r="V545" s="14">
        <f>IF(OR(A545&lt;&gt;"",B545&lt;&gt;"",C545&lt;&gt;"",D545&lt;&gt;"",E545&lt;&gt;"",F545&lt;&gt;"",G545&lt;&gt;"",H545&lt;&gt;"",I545&lt;&gt;"",J545&lt;&gt;"",K545&lt;&gt;"",L545&lt;&gt;"",N545&lt;&gt;"",O545&lt;&gt;""),1,0)</f>
        <v/>
      </c>
      <c r="W545" s="14">
        <f>IF(OR(V545=0,B545=""),"",COUNTIFS($B$6:B545,B545&amp;""))</f>
        <v/>
      </c>
      <c r="X545" s="14">
        <f>IF(OR(V545=0,B545=""),"",IF(W545=1,0,SUMIFS($Y$5:Y544,$B$5:B544,B545&amp;"",$W$5:W544,W545-1)))</f>
        <v/>
      </c>
      <c r="Y545" s="14">
        <f>IF(V545=0,"",ROW($A545))</f>
        <v/>
      </c>
    </row>
    <row r="546">
      <c r="A546" s="10" t="n"/>
      <c r="B546" s="10" t="n"/>
      <c r="C546" s="10" t="n"/>
      <c r="D546" s="12" t="n"/>
      <c r="E546" s="18" t="n"/>
      <c r="F546" s="12" t="n"/>
      <c r="G546" s="18" t="n"/>
      <c r="H546" s="10" t="n"/>
      <c r="I546" s="10" t="n"/>
      <c r="J546" s="10" t="n"/>
      <c r="K546" s="13" t="n"/>
      <c r="L546" s="13" t="n"/>
      <c r="M546" s="19">
        <f>IF(OR(K546="",L546=""),"",IF(AND(ISNUMBER(K546),ISNUMBER(L546)),L546-K546,"CHYBA"))</f>
        <v/>
      </c>
      <c r="N546" s="10" t="n"/>
      <c r="O546" s="10" t="n"/>
      <c r="P546" s="14">
        <f>IF(M546="","",IF(ISNUMBER(M546),IF(M546&lt;=0,"CHYBA",""),"CHYBA"))</f>
        <v/>
      </c>
      <c r="Q546" s="14">
        <f>IF(OR(V546=0,B546="",K546=""),"",IFERROR(IF(X546=0,IF(AND(COUNTIFS('Vozidlá'!$A$6:$A$6,B546&amp;"",'Vozidlá'!$L$6:$L$6,"&lt;&gt;")=1,ROUND(K546,1)=ROUND(INDEX('Vozidlá'!$L$6:$L$6,MATCH(B546,'Vozidlá'!$A$6:$A$6,0)),1)),"","CHYBA"),IF(AND(INDEX($L$1:$L$1505,X546)&lt;&gt;"",ROUND(K546,1)=ROUND(INDEX($L$1:$L$1505,X546),1)),"","CHYBA")),"CHYBA"))</f>
        <v/>
      </c>
      <c r="R546" s="14">
        <f>IF(V546=0,"",IF(OR(NOT(ISNUMBER(A546)),B546="",C546="",NOT(ISNUMBER(D546)),NOT(ISNUMBER(E546)),NOT(ISNUMBER(F546)),NOT(ISNUMBER(G546)),I546="",J546="",NOT(ISNUMBER(K546)),NOT(ISNUMBER(L546)),AND(N546&lt;&gt;"Podnikateľská",N546&lt;&gt;"Súkromná"),AND(N546="Podnikateľská",H546=""),COUNTIFS('Vodiči'!$C$6:$C$8,C546&amp;"")&lt;&gt;1,COUNTIFS('Vozidlá'!$A$6:$A$6,B546&amp;"",'Vozidlá'!$B$6:$B$6,"&lt;&gt;")&lt;&gt;1,COUNTIFS('Vozidlá'!$A$6:$A$6,B546&amp;"",'Vozidlá'!$C$6:$C$6,"&lt;&gt;")&lt;&gt;1,COUNTIFS('Vozidlá'!$A$6:$A$6,B546&amp;"",'Vozidlá'!$D$6:$D$6,"&lt;&gt;")&lt;&gt;1,COUNTIFS('Vozidlá'!$A$6:$A$6,B546&amp;"",'Vozidlá'!$E$6:$E$6,"&lt;&gt;")&lt;&gt;1,COUNTIFS('Vozidlá'!$A$6:$A$6,B546&amp;"",'Vozidlá'!$K$6:$K$6,"&lt;&gt;")&lt;&gt;1,COUNTIFS('Vozidlá'!$A$6:$A$6,B546&amp;"",'Vozidlá'!$L$6:$L$6,"&lt;&gt;")&lt;&gt;1),"CHYBA",""))</f>
        <v/>
      </c>
      <c r="S546" s="14">
        <f>IF(V546=0,"",IF(N546="Podnikateľská",IF(H546="","",IF(OR(LEN(TRIM(SUBSTITUTE(SUBSTITUTE(H546,".",""),",","")))&lt;12,ISNUMBER(MATCH(TRIM(SUBSTITUTE(SUBSTITUTE(H546,".",""),",","")),'Zoznamy'!$G$2:$G$41,0))),"PREVERIŤ","")),IF(AND(N546="Súkromná",IFERROR(INDEX('Vozidlá'!$O$6:$O$6,MATCH(B546,'Vozidlá'!$A$6:$A$6,0))="áno",FALSE)),"PREVERIŤ","")))</f>
        <v/>
      </c>
      <c r="T546" s="14">
        <f>IF(OR(D546="",E546="",F546="",G546=""),"",IFERROR(IF(OR(F546+G546&lt;D546+E546,D546&lt;DATE(2027,1,1),D546&gt;=DATE(2028,1,1)),"CHYBA",""),"CHYBA"))</f>
        <v/>
      </c>
      <c r="U546" s="14">
        <f>IF(OR(V546=0,A546=""),"",IF(COUNTIFS($A$6:$A$1505,A546&amp;"",$B$6:$B$1505,B546&amp;"")&gt;1,"CHYBA",IF(X546="","",IF(X546=0,"",IFERROR(IF(INDEX($A$1:$A$1505,X546)="","",IF(A546=INDEX($A$1:$A$1505,X546)+1,"","PREVERIŤ")),"PREVERIŤ")))))</f>
        <v/>
      </c>
      <c r="V546" s="14">
        <f>IF(OR(A546&lt;&gt;"",B546&lt;&gt;"",C546&lt;&gt;"",D546&lt;&gt;"",E546&lt;&gt;"",F546&lt;&gt;"",G546&lt;&gt;"",H546&lt;&gt;"",I546&lt;&gt;"",J546&lt;&gt;"",K546&lt;&gt;"",L546&lt;&gt;"",N546&lt;&gt;"",O546&lt;&gt;""),1,0)</f>
        <v/>
      </c>
      <c r="W546" s="14">
        <f>IF(OR(V546=0,B546=""),"",COUNTIFS($B$6:B546,B546&amp;""))</f>
        <v/>
      </c>
      <c r="X546" s="14">
        <f>IF(OR(V546=0,B546=""),"",IF(W546=1,0,SUMIFS($Y$5:Y545,$B$5:B545,B546&amp;"",$W$5:W545,W546-1)))</f>
        <v/>
      </c>
      <c r="Y546" s="14">
        <f>IF(V546=0,"",ROW($A546))</f>
        <v/>
      </c>
    </row>
    <row r="547">
      <c r="A547" s="10" t="n"/>
      <c r="B547" s="10" t="n"/>
      <c r="C547" s="10" t="n"/>
      <c r="D547" s="12" t="n"/>
      <c r="E547" s="18" t="n"/>
      <c r="F547" s="12" t="n"/>
      <c r="G547" s="18" t="n"/>
      <c r="H547" s="10" t="n"/>
      <c r="I547" s="10" t="n"/>
      <c r="J547" s="10" t="n"/>
      <c r="K547" s="13" t="n"/>
      <c r="L547" s="13" t="n"/>
      <c r="M547" s="19">
        <f>IF(OR(K547="",L547=""),"",IF(AND(ISNUMBER(K547),ISNUMBER(L547)),L547-K547,"CHYBA"))</f>
        <v/>
      </c>
      <c r="N547" s="10" t="n"/>
      <c r="O547" s="10" t="n"/>
      <c r="P547" s="14">
        <f>IF(M547="","",IF(ISNUMBER(M547),IF(M547&lt;=0,"CHYBA",""),"CHYBA"))</f>
        <v/>
      </c>
      <c r="Q547" s="14">
        <f>IF(OR(V547=0,B547="",K547=""),"",IFERROR(IF(X547=0,IF(AND(COUNTIFS('Vozidlá'!$A$6:$A$6,B547&amp;"",'Vozidlá'!$L$6:$L$6,"&lt;&gt;")=1,ROUND(K547,1)=ROUND(INDEX('Vozidlá'!$L$6:$L$6,MATCH(B547,'Vozidlá'!$A$6:$A$6,0)),1)),"","CHYBA"),IF(AND(INDEX($L$1:$L$1505,X547)&lt;&gt;"",ROUND(K547,1)=ROUND(INDEX($L$1:$L$1505,X547),1)),"","CHYBA")),"CHYBA"))</f>
        <v/>
      </c>
      <c r="R547" s="14">
        <f>IF(V547=0,"",IF(OR(NOT(ISNUMBER(A547)),B547="",C547="",NOT(ISNUMBER(D547)),NOT(ISNUMBER(E547)),NOT(ISNUMBER(F547)),NOT(ISNUMBER(G547)),I547="",J547="",NOT(ISNUMBER(K547)),NOT(ISNUMBER(L547)),AND(N547&lt;&gt;"Podnikateľská",N547&lt;&gt;"Súkromná"),AND(N547="Podnikateľská",H547=""),COUNTIFS('Vodiči'!$C$6:$C$8,C547&amp;"")&lt;&gt;1,COUNTIFS('Vozidlá'!$A$6:$A$6,B547&amp;"",'Vozidlá'!$B$6:$B$6,"&lt;&gt;")&lt;&gt;1,COUNTIFS('Vozidlá'!$A$6:$A$6,B547&amp;"",'Vozidlá'!$C$6:$C$6,"&lt;&gt;")&lt;&gt;1,COUNTIFS('Vozidlá'!$A$6:$A$6,B547&amp;"",'Vozidlá'!$D$6:$D$6,"&lt;&gt;")&lt;&gt;1,COUNTIFS('Vozidlá'!$A$6:$A$6,B547&amp;"",'Vozidlá'!$E$6:$E$6,"&lt;&gt;")&lt;&gt;1,COUNTIFS('Vozidlá'!$A$6:$A$6,B547&amp;"",'Vozidlá'!$K$6:$K$6,"&lt;&gt;")&lt;&gt;1,COUNTIFS('Vozidlá'!$A$6:$A$6,B547&amp;"",'Vozidlá'!$L$6:$L$6,"&lt;&gt;")&lt;&gt;1),"CHYBA",""))</f>
        <v/>
      </c>
      <c r="S547" s="14">
        <f>IF(V547=0,"",IF(N547="Podnikateľská",IF(H547="","",IF(OR(LEN(TRIM(SUBSTITUTE(SUBSTITUTE(H547,".",""),",","")))&lt;12,ISNUMBER(MATCH(TRIM(SUBSTITUTE(SUBSTITUTE(H547,".",""),",","")),'Zoznamy'!$G$2:$G$41,0))),"PREVERIŤ","")),IF(AND(N547="Súkromná",IFERROR(INDEX('Vozidlá'!$O$6:$O$6,MATCH(B547,'Vozidlá'!$A$6:$A$6,0))="áno",FALSE)),"PREVERIŤ","")))</f>
        <v/>
      </c>
      <c r="T547" s="14">
        <f>IF(OR(D547="",E547="",F547="",G547=""),"",IFERROR(IF(OR(F547+G547&lt;D547+E547,D547&lt;DATE(2027,1,1),D547&gt;=DATE(2028,1,1)),"CHYBA",""),"CHYBA"))</f>
        <v/>
      </c>
      <c r="U547" s="14">
        <f>IF(OR(V547=0,A547=""),"",IF(COUNTIFS($A$6:$A$1505,A547&amp;"",$B$6:$B$1505,B547&amp;"")&gt;1,"CHYBA",IF(X547="","",IF(X547=0,"",IFERROR(IF(INDEX($A$1:$A$1505,X547)="","",IF(A547=INDEX($A$1:$A$1505,X547)+1,"","PREVERIŤ")),"PREVERIŤ")))))</f>
        <v/>
      </c>
      <c r="V547" s="14">
        <f>IF(OR(A547&lt;&gt;"",B547&lt;&gt;"",C547&lt;&gt;"",D547&lt;&gt;"",E547&lt;&gt;"",F547&lt;&gt;"",G547&lt;&gt;"",H547&lt;&gt;"",I547&lt;&gt;"",J547&lt;&gt;"",K547&lt;&gt;"",L547&lt;&gt;"",N547&lt;&gt;"",O547&lt;&gt;""),1,0)</f>
        <v/>
      </c>
      <c r="W547" s="14">
        <f>IF(OR(V547=0,B547=""),"",COUNTIFS($B$6:B547,B547&amp;""))</f>
        <v/>
      </c>
      <c r="X547" s="14">
        <f>IF(OR(V547=0,B547=""),"",IF(W547=1,0,SUMIFS($Y$5:Y546,$B$5:B546,B547&amp;"",$W$5:W546,W547-1)))</f>
        <v/>
      </c>
      <c r="Y547" s="14">
        <f>IF(V547=0,"",ROW($A547))</f>
        <v/>
      </c>
    </row>
    <row r="548">
      <c r="A548" s="10" t="n"/>
      <c r="B548" s="10" t="n"/>
      <c r="C548" s="10" t="n"/>
      <c r="D548" s="12" t="n"/>
      <c r="E548" s="18" t="n"/>
      <c r="F548" s="12" t="n"/>
      <c r="G548" s="18" t="n"/>
      <c r="H548" s="10" t="n"/>
      <c r="I548" s="10" t="n"/>
      <c r="J548" s="10" t="n"/>
      <c r="K548" s="13" t="n"/>
      <c r="L548" s="13" t="n"/>
      <c r="M548" s="19">
        <f>IF(OR(K548="",L548=""),"",IF(AND(ISNUMBER(K548),ISNUMBER(L548)),L548-K548,"CHYBA"))</f>
        <v/>
      </c>
      <c r="N548" s="10" t="n"/>
      <c r="O548" s="10" t="n"/>
      <c r="P548" s="14">
        <f>IF(M548="","",IF(ISNUMBER(M548),IF(M548&lt;=0,"CHYBA",""),"CHYBA"))</f>
        <v/>
      </c>
      <c r="Q548" s="14">
        <f>IF(OR(V548=0,B548="",K548=""),"",IFERROR(IF(X548=0,IF(AND(COUNTIFS('Vozidlá'!$A$6:$A$6,B548&amp;"",'Vozidlá'!$L$6:$L$6,"&lt;&gt;")=1,ROUND(K548,1)=ROUND(INDEX('Vozidlá'!$L$6:$L$6,MATCH(B548,'Vozidlá'!$A$6:$A$6,0)),1)),"","CHYBA"),IF(AND(INDEX($L$1:$L$1505,X548)&lt;&gt;"",ROUND(K548,1)=ROUND(INDEX($L$1:$L$1505,X548),1)),"","CHYBA")),"CHYBA"))</f>
        <v/>
      </c>
      <c r="R548" s="14">
        <f>IF(V548=0,"",IF(OR(NOT(ISNUMBER(A548)),B548="",C548="",NOT(ISNUMBER(D548)),NOT(ISNUMBER(E548)),NOT(ISNUMBER(F548)),NOT(ISNUMBER(G548)),I548="",J548="",NOT(ISNUMBER(K548)),NOT(ISNUMBER(L548)),AND(N548&lt;&gt;"Podnikateľská",N548&lt;&gt;"Súkromná"),AND(N548="Podnikateľská",H548=""),COUNTIFS('Vodiči'!$C$6:$C$8,C548&amp;"")&lt;&gt;1,COUNTIFS('Vozidlá'!$A$6:$A$6,B548&amp;"",'Vozidlá'!$B$6:$B$6,"&lt;&gt;")&lt;&gt;1,COUNTIFS('Vozidlá'!$A$6:$A$6,B548&amp;"",'Vozidlá'!$C$6:$C$6,"&lt;&gt;")&lt;&gt;1,COUNTIFS('Vozidlá'!$A$6:$A$6,B548&amp;"",'Vozidlá'!$D$6:$D$6,"&lt;&gt;")&lt;&gt;1,COUNTIFS('Vozidlá'!$A$6:$A$6,B548&amp;"",'Vozidlá'!$E$6:$E$6,"&lt;&gt;")&lt;&gt;1,COUNTIFS('Vozidlá'!$A$6:$A$6,B548&amp;"",'Vozidlá'!$K$6:$K$6,"&lt;&gt;")&lt;&gt;1,COUNTIFS('Vozidlá'!$A$6:$A$6,B548&amp;"",'Vozidlá'!$L$6:$L$6,"&lt;&gt;")&lt;&gt;1),"CHYBA",""))</f>
        <v/>
      </c>
      <c r="S548" s="14">
        <f>IF(V548=0,"",IF(N548="Podnikateľská",IF(H548="","",IF(OR(LEN(TRIM(SUBSTITUTE(SUBSTITUTE(H548,".",""),",","")))&lt;12,ISNUMBER(MATCH(TRIM(SUBSTITUTE(SUBSTITUTE(H548,".",""),",","")),'Zoznamy'!$G$2:$G$41,0))),"PREVERIŤ","")),IF(AND(N548="Súkromná",IFERROR(INDEX('Vozidlá'!$O$6:$O$6,MATCH(B548,'Vozidlá'!$A$6:$A$6,0))="áno",FALSE)),"PREVERIŤ","")))</f>
        <v/>
      </c>
      <c r="T548" s="14">
        <f>IF(OR(D548="",E548="",F548="",G548=""),"",IFERROR(IF(OR(F548+G548&lt;D548+E548,D548&lt;DATE(2027,1,1),D548&gt;=DATE(2028,1,1)),"CHYBA",""),"CHYBA"))</f>
        <v/>
      </c>
      <c r="U548" s="14">
        <f>IF(OR(V548=0,A548=""),"",IF(COUNTIFS($A$6:$A$1505,A548&amp;"",$B$6:$B$1505,B548&amp;"")&gt;1,"CHYBA",IF(X548="","",IF(X548=0,"",IFERROR(IF(INDEX($A$1:$A$1505,X548)="","",IF(A548=INDEX($A$1:$A$1505,X548)+1,"","PREVERIŤ")),"PREVERIŤ")))))</f>
        <v/>
      </c>
      <c r="V548" s="14">
        <f>IF(OR(A548&lt;&gt;"",B548&lt;&gt;"",C548&lt;&gt;"",D548&lt;&gt;"",E548&lt;&gt;"",F548&lt;&gt;"",G548&lt;&gt;"",H548&lt;&gt;"",I548&lt;&gt;"",J548&lt;&gt;"",K548&lt;&gt;"",L548&lt;&gt;"",N548&lt;&gt;"",O548&lt;&gt;""),1,0)</f>
        <v/>
      </c>
      <c r="W548" s="14">
        <f>IF(OR(V548=0,B548=""),"",COUNTIFS($B$6:B548,B548&amp;""))</f>
        <v/>
      </c>
      <c r="X548" s="14">
        <f>IF(OR(V548=0,B548=""),"",IF(W548=1,0,SUMIFS($Y$5:Y547,$B$5:B547,B548&amp;"",$W$5:W547,W548-1)))</f>
        <v/>
      </c>
      <c r="Y548" s="14">
        <f>IF(V548=0,"",ROW($A548))</f>
        <v/>
      </c>
    </row>
    <row r="549">
      <c r="A549" s="10" t="n"/>
      <c r="B549" s="10" t="n"/>
      <c r="C549" s="10" t="n"/>
      <c r="D549" s="12" t="n"/>
      <c r="E549" s="18" t="n"/>
      <c r="F549" s="12" t="n"/>
      <c r="G549" s="18" t="n"/>
      <c r="H549" s="10" t="n"/>
      <c r="I549" s="10" t="n"/>
      <c r="J549" s="10" t="n"/>
      <c r="K549" s="13" t="n"/>
      <c r="L549" s="13" t="n"/>
      <c r="M549" s="19">
        <f>IF(OR(K549="",L549=""),"",IF(AND(ISNUMBER(K549),ISNUMBER(L549)),L549-K549,"CHYBA"))</f>
        <v/>
      </c>
      <c r="N549" s="10" t="n"/>
      <c r="O549" s="10" t="n"/>
      <c r="P549" s="14">
        <f>IF(M549="","",IF(ISNUMBER(M549),IF(M549&lt;=0,"CHYBA",""),"CHYBA"))</f>
        <v/>
      </c>
      <c r="Q549" s="14">
        <f>IF(OR(V549=0,B549="",K549=""),"",IFERROR(IF(X549=0,IF(AND(COUNTIFS('Vozidlá'!$A$6:$A$6,B549&amp;"",'Vozidlá'!$L$6:$L$6,"&lt;&gt;")=1,ROUND(K549,1)=ROUND(INDEX('Vozidlá'!$L$6:$L$6,MATCH(B549,'Vozidlá'!$A$6:$A$6,0)),1)),"","CHYBA"),IF(AND(INDEX($L$1:$L$1505,X549)&lt;&gt;"",ROUND(K549,1)=ROUND(INDEX($L$1:$L$1505,X549),1)),"","CHYBA")),"CHYBA"))</f>
        <v/>
      </c>
      <c r="R549" s="14">
        <f>IF(V549=0,"",IF(OR(NOT(ISNUMBER(A549)),B549="",C549="",NOT(ISNUMBER(D549)),NOT(ISNUMBER(E549)),NOT(ISNUMBER(F549)),NOT(ISNUMBER(G549)),I549="",J549="",NOT(ISNUMBER(K549)),NOT(ISNUMBER(L549)),AND(N549&lt;&gt;"Podnikateľská",N549&lt;&gt;"Súkromná"),AND(N549="Podnikateľská",H549=""),COUNTIFS('Vodiči'!$C$6:$C$8,C549&amp;"")&lt;&gt;1,COUNTIFS('Vozidlá'!$A$6:$A$6,B549&amp;"",'Vozidlá'!$B$6:$B$6,"&lt;&gt;")&lt;&gt;1,COUNTIFS('Vozidlá'!$A$6:$A$6,B549&amp;"",'Vozidlá'!$C$6:$C$6,"&lt;&gt;")&lt;&gt;1,COUNTIFS('Vozidlá'!$A$6:$A$6,B549&amp;"",'Vozidlá'!$D$6:$D$6,"&lt;&gt;")&lt;&gt;1,COUNTIFS('Vozidlá'!$A$6:$A$6,B549&amp;"",'Vozidlá'!$E$6:$E$6,"&lt;&gt;")&lt;&gt;1,COUNTIFS('Vozidlá'!$A$6:$A$6,B549&amp;"",'Vozidlá'!$K$6:$K$6,"&lt;&gt;")&lt;&gt;1,COUNTIFS('Vozidlá'!$A$6:$A$6,B549&amp;"",'Vozidlá'!$L$6:$L$6,"&lt;&gt;")&lt;&gt;1),"CHYBA",""))</f>
        <v/>
      </c>
      <c r="S549" s="14">
        <f>IF(V549=0,"",IF(N549="Podnikateľská",IF(H549="","",IF(OR(LEN(TRIM(SUBSTITUTE(SUBSTITUTE(H549,".",""),",","")))&lt;12,ISNUMBER(MATCH(TRIM(SUBSTITUTE(SUBSTITUTE(H549,".",""),",","")),'Zoznamy'!$G$2:$G$41,0))),"PREVERIŤ","")),IF(AND(N549="Súkromná",IFERROR(INDEX('Vozidlá'!$O$6:$O$6,MATCH(B549,'Vozidlá'!$A$6:$A$6,0))="áno",FALSE)),"PREVERIŤ","")))</f>
        <v/>
      </c>
      <c r="T549" s="14">
        <f>IF(OR(D549="",E549="",F549="",G549=""),"",IFERROR(IF(OR(F549+G549&lt;D549+E549,D549&lt;DATE(2027,1,1),D549&gt;=DATE(2028,1,1)),"CHYBA",""),"CHYBA"))</f>
        <v/>
      </c>
      <c r="U549" s="14">
        <f>IF(OR(V549=0,A549=""),"",IF(COUNTIFS($A$6:$A$1505,A549&amp;"",$B$6:$B$1505,B549&amp;"")&gt;1,"CHYBA",IF(X549="","",IF(X549=0,"",IFERROR(IF(INDEX($A$1:$A$1505,X549)="","",IF(A549=INDEX($A$1:$A$1505,X549)+1,"","PREVERIŤ")),"PREVERIŤ")))))</f>
        <v/>
      </c>
      <c r="V549" s="14">
        <f>IF(OR(A549&lt;&gt;"",B549&lt;&gt;"",C549&lt;&gt;"",D549&lt;&gt;"",E549&lt;&gt;"",F549&lt;&gt;"",G549&lt;&gt;"",H549&lt;&gt;"",I549&lt;&gt;"",J549&lt;&gt;"",K549&lt;&gt;"",L549&lt;&gt;"",N549&lt;&gt;"",O549&lt;&gt;""),1,0)</f>
        <v/>
      </c>
      <c r="W549" s="14">
        <f>IF(OR(V549=0,B549=""),"",COUNTIFS($B$6:B549,B549&amp;""))</f>
        <v/>
      </c>
      <c r="X549" s="14">
        <f>IF(OR(V549=0,B549=""),"",IF(W549=1,0,SUMIFS($Y$5:Y548,$B$5:B548,B549&amp;"",$W$5:W548,W549-1)))</f>
        <v/>
      </c>
      <c r="Y549" s="14">
        <f>IF(V549=0,"",ROW($A549))</f>
        <v/>
      </c>
    </row>
    <row r="550">
      <c r="A550" s="10" t="n"/>
      <c r="B550" s="10" t="n"/>
      <c r="C550" s="10" t="n"/>
      <c r="D550" s="12" t="n"/>
      <c r="E550" s="18" t="n"/>
      <c r="F550" s="12" t="n"/>
      <c r="G550" s="18" t="n"/>
      <c r="H550" s="10" t="n"/>
      <c r="I550" s="10" t="n"/>
      <c r="J550" s="10" t="n"/>
      <c r="K550" s="13" t="n"/>
      <c r="L550" s="13" t="n"/>
      <c r="M550" s="19">
        <f>IF(OR(K550="",L550=""),"",IF(AND(ISNUMBER(K550),ISNUMBER(L550)),L550-K550,"CHYBA"))</f>
        <v/>
      </c>
      <c r="N550" s="10" t="n"/>
      <c r="O550" s="10" t="n"/>
      <c r="P550" s="14">
        <f>IF(M550="","",IF(ISNUMBER(M550),IF(M550&lt;=0,"CHYBA",""),"CHYBA"))</f>
        <v/>
      </c>
      <c r="Q550" s="14">
        <f>IF(OR(V550=0,B550="",K550=""),"",IFERROR(IF(X550=0,IF(AND(COUNTIFS('Vozidlá'!$A$6:$A$6,B550&amp;"",'Vozidlá'!$L$6:$L$6,"&lt;&gt;")=1,ROUND(K550,1)=ROUND(INDEX('Vozidlá'!$L$6:$L$6,MATCH(B550,'Vozidlá'!$A$6:$A$6,0)),1)),"","CHYBA"),IF(AND(INDEX($L$1:$L$1505,X550)&lt;&gt;"",ROUND(K550,1)=ROUND(INDEX($L$1:$L$1505,X550),1)),"","CHYBA")),"CHYBA"))</f>
        <v/>
      </c>
      <c r="R550" s="14">
        <f>IF(V550=0,"",IF(OR(NOT(ISNUMBER(A550)),B550="",C550="",NOT(ISNUMBER(D550)),NOT(ISNUMBER(E550)),NOT(ISNUMBER(F550)),NOT(ISNUMBER(G550)),I550="",J550="",NOT(ISNUMBER(K550)),NOT(ISNUMBER(L550)),AND(N550&lt;&gt;"Podnikateľská",N550&lt;&gt;"Súkromná"),AND(N550="Podnikateľská",H550=""),COUNTIFS('Vodiči'!$C$6:$C$8,C550&amp;"")&lt;&gt;1,COUNTIFS('Vozidlá'!$A$6:$A$6,B550&amp;"",'Vozidlá'!$B$6:$B$6,"&lt;&gt;")&lt;&gt;1,COUNTIFS('Vozidlá'!$A$6:$A$6,B550&amp;"",'Vozidlá'!$C$6:$C$6,"&lt;&gt;")&lt;&gt;1,COUNTIFS('Vozidlá'!$A$6:$A$6,B550&amp;"",'Vozidlá'!$D$6:$D$6,"&lt;&gt;")&lt;&gt;1,COUNTIFS('Vozidlá'!$A$6:$A$6,B550&amp;"",'Vozidlá'!$E$6:$E$6,"&lt;&gt;")&lt;&gt;1,COUNTIFS('Vozidlá'!$A$6:$A$6,B550&amp;"",'Vozidlá'!$K$6:$K$6,"&lt;&gt;")&lt;&gt;1,COUNTIFS('Vozidlá'!$A$6:$A$6,B550&amp;"",'Vozidlá'!$L$6:$L$6,"&lt;&gt;")&lt;&gt;1),"CHYBA",""))</f>
        <v/>
      </c>
      <c r="S550" s="14">
        <f>IF(V550=0,"",IF(N550="Podnikateľská",IF(H550="","",IF(OR(LEN(TRIM(SUBSTITUTE(SUBSTITUTE(H550,".",""),",","")))&lt;12,ISNUMBER(MATCH(TRIM(SUBSTITUTE(SUBSTITUTE(H550,".",""),",","")),'Zoznamy'!$G$2:$G$41,0))),"PREVERIŤ","")),IF(AND(N550="Súkromná",IFERROR(INDEX('Vozidlá'!$O$6:$O$6,MATCH(B550,'Vozidlá'!$A$6:$A$6,0))="áno",FALSE)),"PREVERIŤ","")))</f>
        <v/>
      </c>
      <c r="T550" s="14">
        <f>IF(OR(D550="",E550="",F550="",G550=""),"",IFERROR(IF(OR(F550+G550&lt;D550+E550,D550&lt;DATE(2027,1,1),D550&gt;=DATE(2028,1,1)),"CHYBA",""),"CHYBA"))</f>
        <v/>
      </c>
      <c r="U550" s="14">
        <f>IF(OR(V550=0,A550=""),"",IF(COUNTIFS($A$6:$A$1505,A550&amp;"",$B$6:$B$1505,B550&amp;"")&gt;1,"CHYBA",IF(X550="","",IF(X550=0,"",IFERROR(IF(INDEX($A$1:$A$1505,X550)="","",IF(A550=INDEX($A$1:$A$1505,X550)+1,"","PREVERIŤ")),"PREVERIŤ")))))</f>
        <v/>
      </c>
      <c r="V550" s="14">
        <f>IF(OR(A550&lt;&gt;"",B550&lt;&gt;"",C550&lt;&gt;"",D550&lt;&gt;"",E550&lt;&gt;"",F550&lt;&gt;"",G550&lt;&gt;"",H550&lt;&gt;"",I550&lt;&gt;"",J550&lt;&gt;"",K550&lt;&gt;"",L550&lt;&gt;"",N550&lt;&gt;"",O550&lt;&gt;""),1,0)</f>
        <v/>
      </c>
      <c r="W550" s="14">
        <f>IF(OR(V550=0,B550=""),"",COUNTIFS($B$6:B550,B550&amp;""))</f>
        <v/>
      </c>
      <c r="X550" s="14">
        <f>IF(OR(V550=0,B550=""),"",IF(W550=1,0,SUMIFS($Y$5:Y549,$B$5:B549,B550&amp;"",$W$5:W549,W550-1)))</f>
        <v/>
      </c>
      <c r="Y550" s="14">
        <f>IF(V550=0,"",ROW($A550))</f>
        <v/>
      </c>
    </row>
    <row r="551">
      <c r="A551" s="10" t="n"/>
      <c r="B551" s="10" t="n"/>
      <c r="C551" s="10" t="n"/>
      <c r="D551" s="12" t="n"/>
      <c r="E551" s="18" t="n"/>
      <c r="F551" s="12" t="n"/>
      <c r="G551" s="18" t="n"/>
      <c r="H551" s="10" t="n"/>
      <c r="I551" s="10" t="n"/>
      <c r="J551" s="10" t="n"/>
      <c r="K551" s="13" t="n"/>
      <c r="L551" s="13" t="n"/>
      <c r="M551" s="19">
        <f>IF(OR(K551="",L551=""),"",IF(AND(ISNUMBER(K551),ISNUMBER(L551)),L551-K551,"CHYBA"))</f>
        <v/>
      </c>
      <c r="N551" s="10" t="n"/>
      <c r="O551" s="10" t="n"/>
      <c r="P551" s="14">
        <f>IF(M551="","",IF(ISNUMBER(M551),IF(M551&lt;=0,"CHYBA",""),"CHYBA"))</f>
        <v/>
      </c>
      <c r="Q551" s="14">
        <f>IF(OR(V551=0,B551="",K551=""),"",IFERROR(IF(X551=0,IF(AND(COUNTIFS('Vozidlá'!$A$6:$A$6,B551&amp;"",'Vozidlá'!$L$6:$L$6,"&lt;&gt;")=1,ROUND(K551,1)=ROUND(INDEX('Vozidlá'!$L$6:$L$6,MATCH(B551,'Vozidlá'!$A$6:$A$6,0)),1)),"","CHYBA"),IF(AND(INDEX($L$1:$L$1505,X551)&lt;&gt;"",ROUND(K551,1)=ROUND(INDEX($L$1:$L$1505,X551),1)),"","CHYBA")),"CHYBA"))</f>
        <v/>
      </c>
      <c r="R551" s="14">
        <f>IF(V551=0,"",IF(OR(NOT(ISNUMBER(A551)),B551="",C551="",NOT(ISNUMBER(D551)),NOT(ISNUMBER(E551)),NOT(ISNUMBER(F551)),NOT(ISNUMBER(G551)),I551="",J551="",NOT(ISNUMBER(K551)),NOT(ISNUMBER(L551)),AND(N551&lt;&gt;"Podnikateľská",N551&lt;&gt;"Súkromná"),AND(N551="Podnikateľská",H551=""),COUNTIFS('Vodiči'!$C$6:$C$8,C551&amp;"")&lt;&gt;1,COUNTIFS('Vozidlá'!$A$6:$A$6,B551&amp;"",'Vozidlá'!$B$6:$B$6,"&lt;&gt;")&lt;&gt;1,COUNTIFS('Vozidlá'!$A$6:$A$6,B551&amp;"",'Vozidlá'!$C$6:$C$6,"&lt;&gt;")&lt;&gt;1,COUNTIFS('Vozidlá'!$A$6:$A$6,B551&amp;"",'Vozidlá'!$D$6:$D$6,"&lt;&gt;")&lt;&gt;1,COUNTIFS('Vozidlá'!$A$6:$A$6,B551&amp;"",'Vozidlá'!$E$6:$E$6,"&lt;&gt;")&lt;&gt;1,COUNTIFS('Vozidlá'!$A$6:$A$6,B551&amp;"",'Vozidlá'!$K$6:$K$6,"&lt;&gt;")&lt;&gt;1,COUNTIFS('Vozidlá'!$A$6:$A$6,B551&amp;"",'Vozidlá'!$L$6:$L$6,"&lt;&gt;")&lt;&gt;1),"CHYBA",""))</f>
        <v/>
      </c>
      <c r="S551" s="14">
        <f>IF(V551=0,"",IF(N551="Podnikateľská",IF(H551="","",IF(OR(LEN(TRIM(SUBSTITUTE(SUBSTITUTE(H551,".",""),",","")))&lt;12,ISNUMBER(MATCH(TRIM(SUBSTITUTE(SUBSTITUTE(H551,".",""),",","")),'Zoznamy'!$G$2:$G$41,0))),"PREVERIŤ","")),IF(AND(N551="Súkromná",IFERROR(INDEX('Vozidlá'!$O$6:$O$6,MATCH(B551,'Vozidlá'!$A$6:$A$6,0))="áno",FALSE)),"PREVERIŤ","")))</f>
        <v/>
      </c>
      <c r="T551" s="14">
        <f>IF(OR(D551="",E551="",F551="",G551=""),"",IFERROR(IF(OR(F551+G551&lt;D551+E551,D551&lt;DATE(2027,1,1),D551&gt;=DATE(2028,1,1)),"CHYBA",""),"CHYBA"))</f>
        <v/>
      </c>
      <c r="U551" s="14">
        <f>IF(OR(V551=0,A551=""),"",IF(COUNTIFS($A$6:$A$1505,A551&amp;"",$B$6:$B$1505,B551&amp;"")&gt;1,"CHYBA",IF(X551="","",IF(X551=0,"",IFERROR(IF(INDEX($A$1:$A$1505,X551)="","",IF(A551=INDEX($A$1:$A$1505,X551)+1,"","PREVERIŤ")),"PREVERIŤ")))))</f>
        <v/>
      </c>
      <c r="V551" s="14">
        <f>IF(OR(A551&lt;&gt;"",B551&lt;&gt;"",C551&lt;&gt;"",D551&lt;&gt;"",E551&lt;&gt;"",F551&lt;&gt;"",G551&lt;&gt;"",H551&lt;&gt;"",I551&lt;&gt;"",J551&lt;&gt;"",K551&lt;&gt;"",L551&lt;&gt;"",N551&lt;&gt;"",O551&lt;&gt;""),1,0)</f>
        <v/>
      </c>
      <c r="W551" s="14">
        <f>IF(OR(V551=0,B551=""),"",COUNTIFS($B$6:B551,B551&amp;""))</f>
        <v/>
      </c>
      <c r="X551" s="14">
        <f>IF(OR(V551=0,B551=""),"",IF(W551=1,0,SUMIFS($Y$5:Y550,$B$5:B550,B551&amp;"",$W$5:W550,W551-1)))</f>
        <v/>
      </c>
      <c r="Y551" s="14">
        <f>IF(V551=0,"",ROW($A551))</f>
        <v/>
      </c>
    </row>
    <row r="552">
      <c r="A552" s="10" t="n"/>
      <c r="B552" s="10" t="n"/>
      <c r="C552" s="10" t="n"/>
      <c r="D552" s="12" t="n"/>
      <c r="E552" s="18" t="n"/>
      <c r="F552" s="12" t="n"/>
      <c r="G552" s="18" t="n"/>
      <c r="H552" s="10" t="n"/>
      <c r="I552" s="10" t="n"/>
      <c r="J552" s="10" t="n"/>
      <c r="K552" s="13" t="n"/>
      <c r="L552" s="13" t="n"/>
      <c r="M552" s="19">
        <f>IF(OR(K552="",L552=""),"",IF(AND(ISNUMBER(K552),ISNUMBER(L552)),L552-K552,"CHYBA"))</f>
        <v/>
      </c>
      <c r="N552" s="10" t="n"/>
      <c r="O552" s="10" t="n"/>
      <c r="P552" s="14">
        <f>IF(M552="","",IF(ISNUMBER(M552),IF(M552&lt;=0,"CHYBA",""),"CHYBA"))</f>
        <v/>
      </c>
      <c r="Q552" s="14">
        <f>IF(OR(V552=0,B552="",K552=""),"",IFERROR(IF(X552=0,IF(AND(COUNTIFS('Vozidlá'!$A$6:$A$6,B552&amp;"",'Vozidlá'!$L$6:$L$6,"&lt;&gt;")=1,ROUND(K552,1)=ROUND(INDEX('Vozidlá'!$L$6:$L$6,MATCH(B552,'Vozidlá'!$A$6:$A$6,0)),1)),"","CHYBA"),IF(AND(INDEX($L$1:$L$1505,X552)&lt;&gt;"",ROUND(K552,1)=ROUND(INDEX($L$1:$L$1505,X552),1)),"","CHYBA")),"CHYBA"))</f>
        <v/>
      </c>
      <c r="R552" s="14">
        <f>IF(V552=0,"",IF(OR(NOT(ISNUMBER(A552)),B552="",C552="",NOT(ISNUMBER(D552)),NOT(ISNUMBER(E552)),NOT(ISNUMBER(F552)),NOT(ISNUMBER(G552)),I552="",J552="",NOT(ISNUMBER(K552)),NOT(ISNUMBER(L552)),AND(N552&lt;&gt;"Podnikateľská",N552&lt;&gt;"Súkromná"),AND(N552="Podnikateľská",H552=""),COUNTIFS('Vodiči'!$C$6:$C$8,C552&amp;"")&lt;&gt;1,COUNTIFS('Vozidlá'!$A$6:$A$6,B552&amp;"",'Vozidlá'!$B$6:$B$6,"&lt;&gt;")&lt;&gt;1,COUNTIFS('Vozidlá'!$A$6:$A$6,B552&amp;"",'Vozidlá'!$C$6:$C$6,"&lt;&gt;")&lt;&gt;1,COUNTIFS('Vozidlá'!$A$6:$A$6,B552&amp;"",'Vozidlá'!$D$6:$D$6,"&lt;&gt;")&lt;&gt;1,COUNTIFS('Vozidlá'!$A$6:$A$6,B552&amp;"",'Vozidlá'!$E$6:$E$6,"&lt;&gt;")&lt;&gt;1,COUNTIFS('Vozidlá'!$A$6:$A$6,B552&amp;"",'Vozidlá'!$K$6:$K$6,"&lt;&gt;")&lt;&gt;1,COUNTIFS('Vozidlá'!$A$6:$A$6,B552&amp;"",'Vozidlá'!$L$6:$L$6,"&lt;&gt;")&lt;&gt;1),"CHYBA",""))</f>
        <v/>
      </c>
      <c r="S552" s="14">
        <f>IF(V552=0,"",IF(N552="Podnikateľská",IF(H552="","",IF(OR(LEN(TRIM(SUBSTITUTE(SUBSTITUTE(H552,".",""),",","")))&lt;12,ISNUMBER(MATCH(TRIM(SUBSTITUTE(SUBSTITUTE(H552,".",""),",","")),'Zoznamy'!$G$2:$G$41,0))),"PREVERIŤ","")),IF(AND(N552="Súkromná",IFERROR(INDEX('Vozidlá'!$O$6:$O$6,MATCH(B552,'Vozidlá'!$A$6:$A$6,0))="áno",FALSE)),"PREVERIŤ","")))</f>
        <v/>
      </c>
      <c r="T552" s="14">
        <f>IF(OR(D552="",E552="",F552="",G552=""),"",IFERROR(IF(OR(F552+G552&lt;D552+E552,D552&lt;DATE(2027,1,1),D552&gt;=DATE(2028,1,1)),"CHYBA",""),"CHYBA"))</f>
        <v/>
      </c>
      <c r="U552" s="14">
        <f>IF(OR(V552=0,A552=""),"",IF(COUNTIFS($A$6:$A$1505,A552&amp;"",$B$6:$B$1505,B552&amp;"")&gt;1,"CHYBA",IF(X552="","",IF(X552=0,"",IFERROR(IF(INDEX($A$1:$A$1505,X552)="","",IF(A552=INDEX($A$1:$A$1505,X552)+1,"","PREVERIŤ")),"PREVERIŤ")))))</f>
        <v/>
      </c>
      <c r="V552" s="14">
        <f>IF(OR(A552&lt;&gt;"",B552&lt;&gt;"",C552&lt;&gt;"",D552&lt;&gt;"",E552&lt;&gt;"",F552&lt;&gt;"",G552&lt;&gt;"",H552&lt;&gt;"",I552&lt;&gt;"",J552&lt;&gt;"",K552&lt;&gt;"",L552&lt;&gt;"",N552&lt;&gt;"",O552&lt;&gt;""),1,0)</f>
        <v/>
      </c>
      <c r="W552" s="14">
        <f>IF(OR(V552=0,B552=""),"",COUNTIFS($B$6:B552,B552&amp;""))</f>
        <v/>
      </c>
      <c r="X552" s="14">
        <f>IF(OR(V552=0,B552=""),"",IF(W552=1,0,SUMIFS($Y$5:Y551,$B$5:B551,B552&amp;"",$W$5:W551,W552-1)))</f>
        <v/>
      </c>
      <c r="Y552" s="14">
        <f>IF(V552=0,"",ROW($A552))</f>
        <v/>
      </c>
    </row>
    <row r="553">
      <c r="A553" s="10" t="n"/>
      <c r="B553" s="10" t="n"/>
      <c r="C553" s="10" t="n"/>
      <c r="D553" s="12" t="n"/>
      <c r="E553" s="18" t="n"/>
      <c r="F553" s="12" t="n"/>
      <c r="G553" s="18" t="n"/>
      <c r="H553" s="10" t="n"/>
      <c r="I553" s="10" t="n"/>
      <c r="J553" s="10" t="n"/>
      <c r="K553" s="13" t="n"/>
      <c r="L553" s="13" t="n"/>
      <c r="M553" s="19">
        <f>IF(OR(K553="",L553=""),"",IF(AND(ISNUMBER(K553),ISNUMBER(L553)),L553-K553,"CHYBA"))</f>
        <v/>
      </c>
      <c r="N553" s="10" t="n"/>
      <c r="O553" s="10" t="n"/>
      <c r="P553" s="14">
        <f>IF(M553="","",IF(ISNUMBER(M553),IF(M553&lt;=0,"CHYBA",""),"CHYBA"))</f>
        <v/>
      </c>
      <c r="Q553" s="14">
        <f>IF(OR(V553=0,B553="",K553=""),"",IFERROR(IF(X553=0,IF(AND(COUNTIFS('Vozidlá'!$A$6:$A$6,B553&amp;"",'Vozidlá'!$L$6:$L$6,"&lt;&gt;")=1,ROUND(K553,1)=ROUND(INDEX('Vozidlá'!$L$6:$L$6,MATCH(B553,'Vozidlá'!$A$6:$A$6,0)),1)),"","CHYBA"),IF(AND(INDEX($L$1:$L$1505,X553)&lt;&gt;"",ROUND(K553,1)=ROUND(INDEX($L$1:$L$1505,X553),1)),"","CHYBA")),"CHYBA"))</f>
        <v/>
      </c>
      <c r="R553" s="14">
        <f>IF(V553=0,"",IF(OR(NOT(ISNUMBER(A553)),B553="",C553="",NOT(ISNUMBER(D553)),NOT(ISNUMBER(E553)),NOT(ISNUMBER(F553)),NOT(ISNUMBER(G553)),I553="",J553="",NOT(ISNUMBER(K553)),NOT(ISNUMBER(L553)),AND(N553&lt;&gt;"Podnikateľská",N553&lt;&gt;"Súkromná"),AND(N553="Podnikateľská",H553=""),COUNTIFS('Vodiči'!$C$6:$C$8,C553&amp;"")&lt;&gt;1,COUNTIFS('Vozidlá'!$A$6:$A$6,B553&amp;"",'Vozidlá'!$B$6:$B$6,"&lt;&gt;")&lt;&gt;1,COUNTIFS('Vozidlá'!$A$6:$A$6,B553&amp;"",'Vozidlá'!$C$6:$C$6,"&lt;&gt;")&lt;&gt;1,COUNTIFS('Vozidlá'!$A$6:$A$6,B553&amp;"",'Vozidlá'!$D$6:$D$6,"&lt;&gt;")&lt;&gt;1,COUNTIFS('Vozidlá'!$A$6:$A$6,B553&amp;"",'Vozidlá'!$E$6:$E$6,"&lt;&gt;")&lt;&gt;1,COUNTIFS('Vozidlá'!$A$6:$A$6,B553&amp;"",'Vozidlá'!$K$6:$K$6,"&lt;&gt;")&lt;&gt;1,COUNTIFS('Vozidlá'!$A$6:$A$6,B553&amp;"",'Vozidlá'!$L$6:$L$6,"&lt;&gt;")&lt;&gt;1),"CHYBA",""))</f>
        <v/>
      </c>
      <c r="S553" s="14">
        <f>IF(V553=0,"",IF(N553="Podnikateľská",IF(H553="","",IF(OR(LEN(TRIM(SUBSTITUTE(SUBSTITUTE(H553,".",""),",","")))&lt;12,ISNUMBER(MATCH(TRIM(SUBSTITUTE(SUBSTITUTE(H553,".",""),",","")),'Zoznamy'!$G$2:$G$41,0))),"PREVERIŤ","")),IF(AND(N553="Súkromná",IFERROR(INDEX('Vozidlá'!$O$6:$O$6,MATCH(B553,'Vozidlá'!$A$6:$A$6,0))="áno",FALSE)),"PREVERIŤ","")))</f>
        <v/>
      </c>
      <c r="T553" s="14">
        <f>IF(OR(D553="",E553="",F553="",G553=""),"",IFERROR(IF(OR(F553+G553&lt;D553+E553,D553&lt;DATE(2027,1,1),D553&gt;=DATE(2028,1,1)),"CHYBA",""),"CHYBA"))</f>
        <v/>
      </c>
      <c r="U553" s="14">
        <f>IF(OR(V553=0,A553=""),"",IF(COUNTIFS($A$6:$A$1505,A553&amp;"",$B$6:$B$1505,B553&amp;"")&gt;1,"CHYBA",IF(X553="","",IF(X553=0,"",IFERROR(IF(INDEX($A$1:$A$1505,X553)="","",IF(A553=INDEX($A$1:$A$1505,X553)+1,"","PREVERIŤ")),"PREVERIŤ")))))</f>
        <v/>
      </c>
      <c r="V553" s="14">
        <f>IF(OR(A553&lt;&gt;"",B553&lt;&gt;"",C553&lt;&gt;"",D553&lt;&gt;"",E553&lt;&gt;"",F553&lt;&gt;"",G553&lt;&gt;"",H553&lt;&gt;"",I553&lt;&gt;"",J553&lt;&gt;"",K553&lt;&gt;"",L553&lt;&gt;"",N553&lt;&gt;"",O553&lt;&gt;""),1,0)</f>
        <v/>
      </c>
      <c r="W553" s="14">
        <f>IF(OR(V553=0,B553=""),"",COUNTIFS($B$6:B553,B553&amp;""))</f>
        <v/>
      </c>
      <c r="X553" s="14">
        <f>IF(OR(V553=0,B553=""),"",IF(W553=1,0,SUMIFS($Y$5:Y552,$B$5:B552,B553&amp;"",$W$5:W552,W553-1)))</f>
        <v/>
      </c>
      <c r="Y553" s="14">
        <f>IF(V553=0,"",ROW($A553))</f>
        <v/>
      </c>
    </row>
    <row r="554">
      <c r="A554" s="10" t="n"/>
      <c r="B554" s="10" t="n"/>
      <c r="C554" s="10" t="n"/>
      <c r="D554" s="12" t="n"/>
      <c r="E554" s="18" t="n"/>
      <c r="F554" s="12" t="n"/>
      <c r="G554" s="18" t="n"/>
      <c r="H554" s="10" t="n"/>
      <c r="I554" s="10" t="n"/>
      <c r="J554" s="10" t="n"/>
      <c r="K554" s="13" t="n"/>
      <c r="L554" s="13" t="n"/>
      <c r="M554" s="19">
        <f>IF(OR(K554="",L554=""),"",IF(AND(ISNUMBER(K554),ISNUMBER(L554)),L554-K554,"CHYBA"))</f>
        <v/>
      </c>
      <c r="N554" s="10" t="n"/>
      <c r="O554" s="10" t="n"/>
      <c r="P554" s="14">
        <f>IF(M554="","",IF(ISNUMBER(M554),IF(M554&lt;=0,"CHYBA",""),"CHYBA"))</f>
        <v/>
      </c>
      <c r="Q554" s="14">
        <f>IF(OR(V554=0,B554="",K554=""),"",IFERROR(IF(X554=0,IF(AND(COUNTIFS('Vozidlá'!$A$6:$A$6,B554&amp;"",'Vozidlá'!$L$6:$L$6,"&lt;&gt;")=1,ROUND(K554,1)=ROUND(INDEX('Vozidlá'!$L$6:$L$6,MATCH(B554,'Vozidlá'!$A$6:$A$6,0)),1)),"","CHYBA"),IF(AND(INDEX($L$1:$L$1505,X554)&lt;&gt;"",ROUND(K554,1)=ROUND(INDEX($L$1:$L$1505,X554),1)),"","CHYBA")),"CHYBA"))</f>
        <v/>
      </c>
      <c r="R554" s="14">
        <f>IF(V554=0,"",IF(OR(NOT(ISNUMBER(A554)),B554="",C554="",NOT(ISNUMBER(D554)),NOT(ISNUMBER(E554)),NOT(ISNUMBER(F554)),NOT(ISNUMBER(G554)),I554="",J554="",NOT(ISNUMBER(K554)),NOT(ISNUMBER(L554)),AND(N554&lt;&gt;"Podnikateľská",N554&lt;&gt;"Súkromná"),AND(N554="Podnikateľská",H554=""),COUNTIFS('Vodiči'!$C$6:$C$8,C554&amp;"")&lt;&gt;1,COUNTIFS('Vozidlá'!$A$6:$A$6,B554&amp;"",'Vozidlá'!$B$6:$B$6,"&lt;&gt;")&lt;&gt;1,COUNTIFS('Vozidlá'!$A$6:$A$6,B554&amp;"",'Vozidlá'!$C$6:$C$6,"&lt;&gt;")&lt;&gt;1,COUNTIFS('Vozidlá'!$A$6:$A$6,B554&amp;"",'Vozidlá'!$D$6:$D$6,"&lt;&gt;")&lt;&gt;1,COUNTIFS('Vozidlá'!$A$6:$A$6,B554&amp;"",'Vozidlá'!$E$6:$E$6,"&lt;&gt;")&lt;&gt;1,COUNTIFS('Vozidlá'!$A$6:$A$6,B554&amp;"",'Vozidlá'!$K$6:$K$6,"&lt;&gt;")&lt;&gt;1,COUNTIFS('Vozidlá'!$A$6:$A$6,B554&amp;"",'Vozidlá'!$L$6:$L$6,"&lt;&gt;")&lt;&gt;1),"CHYBA",""))</f>
        <v/>
      </c>
      <c r="S554" s="14">
        <f>IF(V554=0,"",IF(N554="Podnikateľská",IF(H554="","",IF(OR(LEN(TRIM(SUBSTITUTE(SUBSTITUTE(H554,".",""),",","")))&lt;12,ISNUMBER(MATCH(TRIM(SUBSTITUTE(SUBSTITUTE(H554,".",""),",","")),'Zoznamy'!$G$2:$G$41,0))),"PREVERIŤ","")),IF(AND(N554="Súkromná",IFERROR(INDEX('Vozidlá'!$O$6:$O$6,MATCH(B554,'Vozidlá'!$A$6:$A$6,0))="áno",FALSE)),"PREVERIŤ","")))</f>
        <v/>
      </c>
      <c r="T554" s="14">
        <f>IF(OR(D554="",E554="",F554="",G554=""),"",IFERROR(IF(OR(F554+G554&lt;D554+E554,D554&lt;DATE(2027,1,1),D554&gt;=DATE(2028,1,1)),"CHYBA",""),"CHYBA"))</f>
        <v/>
      </c>
      <c r="U554" s="14">
        <f>IF(OR(V554=0,A554=""),"",IF(COUNTIFS($A$6:$A$1505,A554&amp;"",$B$6:$B$1505,B554&amp;"")&gt;1,"CHYBA",IF(X554="","",IF(X554=0,"",IFERROR(IF(INDEX($A$1:$A$1505,X554)="","",IF(A554=INDEX($A$1:$A$1505,X554)+1,"","PREVERIŤ")),"PREVERIŤ")))))</f>
        <v/>
      </c>
      <c r="V554" s="14">
        <f>IF(OR(A554&lt;&gt;"",B554&lt;&gt;"",C554&lt;&gt;"",D554&lt;&gt;"",E554&lt;&gt;"",F554&lt;&gt;"",G554&lt;&gt;"",H554&lt;&gt;"",I554&lt;&gt;"",J554&lt;&gt;"",K554&lt;&gt;"",L554&lt;&gt;"",N554&lt;&gt;"",O554&lt;&gt;""),1,0)</f>
        <v/>
      </c>
      <c r="W554" s="14">
        <f>IF(OR(V554=0,B554=""),"",COUNTIFS($B$6:B554,B554&amp;""))</f>
        <v/>
      </c>
      <c r="X554" s="14">
        <f>IF(OR(V554=0,B554=""),"",IF(W554=1,0,SUMIFS($Y$5:Y553,$B$5:B553,B554&amp;"",$W$5:W553,W554-1)))</f>
        <v/>
      </c>
      <c r="Y554" s="14">
        <f>IF(V554=0,"",ROW($A554))</f>
        <v/>
      </c>
    </row>
    <row r="555">
      <c r="A555" s="10" t="n"/>
      <c r="B555" s="10" t="n"/>
      <c r="C555" s="10" t="n"/>
      <c r="D555" s="12" t="n"/>
      <c r="E555" s="18" t="n"/>
      <c r="F555" s="12" t="n"/>
      <c r="G555" s="18" t="n"/>
      <c r="H555" s="10" t="n"/>
      <c r="I555" s="10" t="n"/>
      <c r="J555" s="10" t="n"/>
      <c r="K555" s="13" t="n"/>
      <c r="L555" s="13" t="n"/>
      <c r="M555" s="19">
        <f>IF(OR(K555="",L555=""),"",IF(AND(ISNUMBER(K555),ISNUMBER(L555)),L555-K555,"CHYBA"))</f>
        <v/>
      </c>
      <c r="N555" s="10" t="n"/>
      <c r="O555" s="10" t="n"/>
      <c r="P555" s="14">
        <f>IF(M555="","",IF(ISNUMBER(M555),IF(M555&lt;=0,"CHYBA",""),"CHYBA"))</f>
        <v/>
      </c>
      <c r="Q555" s="14">
        <f>IF(OR(V555=0,B555="",K555=""),"",IFERROR(IF(X555=0,IF(AND(COUNTIFS('Vozidlá'!$A$6:$A$6,B555&amp;"",'Vozidlá'!$L$6:$L$6,"&lt;&gt;")=1,ROUND(K555,1)=ROUND(INDEX('Vozidlá'!$L$6:$L$6,MATCH(B555,'Vozidlá'!$A$6:$A$6,0)),1)),"","CHYBA"),IF(AND(INDEX($L$1:$L$1505,X555)&lt;&gt;"",ROUND(K555,1)=ROUND(INDEX($L$1:$L$1505,X555),1)),"","CHYBA")),"CHYBA"))</f>
        <v/>
      </c>
      <c r="R555" s="14">
        <f>IF(V555=0,"",IF(OR(NOT(ISNUMBER(A555)),B555="",C555="",NOT(ISNUMBER(D555)),NOT(ISNUMBER(E555)),NOT(ISNUMBER(F555)),NOT(ISNUMBER(G555)),I555="",J555="",NOT(ISNUMBER(K555)),NOT(ISNUMBER(L555)),AND(N555&lt;&gt;"Podnikateľská",N555&lt;&gt;"Súkromná"),AND(N555="Podnikateľská",H555=""),COUNTIFS('Vodiči'!$C$6:$C$8,C555&amp;"")&lt;&gt;1,COUNTIFS('Vozidlá'!$A$6:$A$6,B555&amp;"",'Vozidlá'!$B$6:$B$6,"&lt;&gt;")&lt;&gt;1,COUNTIFS('Vozidlá'!$A$6:$A$6,B555&amp;"",'Vozidlá'!$C$6:$C$6,"&lt;&gt;")&lt;&gt;1,COUNTIFS('Vozidlá'!$A$6:$A$6,B555&amp;"",'Vozidlá'!$D$6:$D$6,"&lt;&gt;")&lt;&gt;1,COUNTIFS('Vozidlá'!$A$6:$A$6,B555&amp;"",'Vozidlá'!$E$6:$E$6,"&lt;&gt;")&lt;&gt;1,COUNTIFS('Vozidlá'!$A$6:$A$6,B555&amp;"",'Vozidlá'!$K$6:$K$6,"&lt;&gt;")&lt;&gt;1,COUNTIFS('Vozidlá'!$A$6:$A$6,B555&amp;"",'Vozidlá'!$L$6:$L$6,"&lt;&gt;")&lt;&gt;1),"CHYBA",""))</f>
        <v/>
      </c>
      <c r="S555" s="14">
        <f>IF(V555=0,"",IF(N555="Podnikateľská",IF(H555="","",IF(OR(LEN(TRIM(SUBSTITUTE(SUBSTITUTE(H555,".",""),",","")))&lt;12,ISNUMBER(MATCH(TRIM(SUBSTITUTE(SUBSTITUTE(H555,".",""),",","")),'Zoznamy'!$G$2:$G$41,0))),"PREVERIŤ","")),IF(AND(N555="Súkromná",IFERROR(INDEX('Vozidlá'!$O$6:$O$6,MATCH(B555,'Vozidlá'!$A$6:$A$6,0))="áno",FALSE)),"PREVERIŤ","")))</f>
        <v/>
      </c>
      <c r="T555" s="14">
        <f>IF(OR(D555="",E555="",F555="",G555=""),"",IFERROR(IF(OR(F555+G555&lt;D555+E555,D555&lt;DATE(2027,1,1),D555&gt;=DATE(2028,1,1)),"CHYBA",""),"CHYBA"))</f>
        <v/>
      </c>
      <c r="U555" s="14">
        <f>IF(OR(V555=0,A555=""),"",IF(COUNTIFS($A$6:$A$1505,A555&amp;"",$B$6:$B$1505,B555&amp;"")&gt;1,"CHYBA",IF(X555="","",IF(X555=0,"",IFERROR(IF(INDEX($A$1:$A$1505,X555)="","",IF(A555=INDEX($A$1:$A$1505,X555)+1,"","PREVERIŤ")),"PREVERIŤ")))))</f>
        <v/>
      </c>
      <c r="V555" s="14">
        <f>IF(OR(A555&lt;&gt;"",B555&lt;&gt;"",C555&lt;&gt;"",D555&lt;&gt;"",E555&lt;&gt;"",F555&lt;&gt;"",G555&lt;&gt;"",H555&lt;&gt;"",I555&lt;&gt;"",J555&lt;&gt;"",K555&lt;&gt;"",L555&lt;&gt;"",N555&lt;&gt;"",O555&lt;&gt;""),1,0)</f>
        <v/>
      </c>
      <c r="W555" s="14">
        <f>IF(OR(V555=0,B555=""),"",COUNTIFS($B$6:B555,B555&amp;""))</f>
        <v/>
      </c>
      <c r="X555" s="14">
        <f>IF(OR(V555=0,B555=""),"",IF(W555=1,0,SUMIFS($Y$5:Y554,$B$5:B554,B555&amp;"",$W$5:W554,W555-1)))</f>
        <v/>
      </c>
      <c r="Y555" s="14">
        <f>IF(V555=0,"",ROW($A555))</f>
        <v/>
      </c>
    </row>
    <row r="556">
      <c r="A556" s="10" t="n"/>
      <c r="B556" s="10" t="n"/>
      <c r="C556" s="10" t="n"/>
      <c r="D556" s="12" t="n"/>
      <c r="E556" s="18" t="n"/>
      <c r="F556" s="12" t="n"/>
      <c r="G556" s="18" t="n"/>
      <c r="H556" s="10" t="n"/>
      <c r="I556" s="10" t="n"/>
      <c r="J556" s="10" t="n"/>
      <c r="K556" s="13" t="n"/>
      <c r="L556" s="13" t="n"/>
      <c r="M556" s="19">
        <f>IF(OR(K556="",L556=""),"",IF(AND(ISNUMBER(K556),ISNUMBER(L556)),L556-K556,"CHYBA"))</f>
        <v/>
      </c>
      <c r="N556" s="10" t="n"/>
      <c r="O556" s="10" t="n"/>
      <c r="P556" s="14">
        <f>IF(M556="","",IF(ISNUMBER(M556),IF(M556&lt;=0,"CHYBA",""),"CHYBA"))</f>
        <v/>
      </c>
      <c r="Q556" s="14">
        <f>IF(OR(V556=0,B556="",K556=""),"",IFERROR(IF(X556=0,IF(AND(COUNTIFS('Vozidlá'!$A$6:$A$6,B556&amp;"",'Vozidlá'!$L$6:$L$6,"&lt;&gt;")=1,ROUND(K556,1)=ROUND(INDEX('Vozidlá'!$L$6:$L$6,MATCH(B556,'Vozidlá'!$A$6:$A$6,0)),1)),"","CHYBA"),IF(AND(INDEX($L$1:$L$1505,X556)&lt;&gt;"",ROUND(K556,1)=ROUND(INDEX($L$1:$L$1505,X556),1)),"","CHYBA")),"CHYBA"))</f>
        <v/>
      </c>
      <c r="R556" s="14">
        <f>IF(V556=0,"",IF(OR(NOT(ISNUMBER(A556)),B556="",C556="",NOT(ISNUMBER(D556)),NOT(ISNUMBER(E556)),NOT(ISNUMBER(F556)),NOT(ISNUMBER(G556)),I556="",J556="",NOT(ISNUMBER(K556)),NOT(ISNUMBER(L556)),AND(N556&lt;&gt;"Podnikateľská",N556&lt;&gt;"Súkromná"),AND(N556="Podnikateľská",H556=""),COUNTIFS('Vodiči'!$C$6:$C$8,C556&amp;"")&lt;&gt;1,COUNTIFS('Vozidlá'!$A$6:$A$6,B556&amp;"",'Vozidlá'!$B$6:$B$6,"&lt;&gt;")&lt;&gt;1,COUNTIFS('Vozidlá'!$A$6:$A$6,B556&amp;"",'Vozidlá'!$C$6:$C$6,"&lt;&gt;")&lt;&gt;1,COUNTIFS('Vozidlá'!$A$6:$A$6,B556&amp;"",'Vozidlá'!$D$6:$D$6,"&lt;&gt;")&lt;&gt;1,COUNTIFS('Vozidlá'!$A$6:$A$6,B556&amp;"",'Vozidlá'!$E$6:$E$6,"&lt;&gt;")&lt;&gt;1,COUNTIFS('Vozidlá'!$A$6:$A$6,B556&amp;"",'Vozidlá'!$K$6:$K$6,"&lt;&gt;")&lt;&gt;1,COUNTIFS('Vozidlá'!$A$6:$A$6,B556&amp;"",'Vozidlá'!$L$6:$L$6,"&lt;&gt;")&lt;&gt;1),"CHYBA",""))</f>
        <v/>
      </c>
      <c r="S556" s="14">
        <f>IF(V556=0,"",IF(N556="Podnikateľská",IF(H556="","",IF(OR(LEN(TRIM(SUBSTITUTE(SUBSTITUTE(H556,".",""),",","")))&lt;12,ISNUMBER(MATCH(TRIM(SUBSTITUTE(SUBSTITUTE(H556,".",""),",","")),'Zoznamy'!$G$2:$G$41,0))),"PREVERIŤ","")),IF(AND(N556="Súkromná",IFERROR(INDEX('Vozidlá'!$O$6:$O$6,MATCH(B556,'Vozidlá'!$A$6:$A$6,0))="áno",FALSE)),"PREVERIŤ","")))</f>
        <v/>
      </c>
      <c r="T556" s="14">
        <f>IF(OR(D556="",E556="",F556="",G556=""),"",IFERROR(IF(OR(F556+G556&lt;D556+E556,D556&lt;DATE(2027,1,1),D556&gt;=DATE(2028,1,1)),"CHYBA",""),"CHYBA"))</f>
        <v/>
      </c>
      <c r="U556" s="14">
        <f>IF(OR(V556=0,A556=""),"",IF(COUNTIFS($A$6:$A$1505,A556&amp;"",$B$6:$B$1505,B556&amp;"")&gt;1,"CHYBA",IF(X556="","",IF(X556=0,"",IFERROR(IF(INDEX($A$1:$A$1505,X556)="","",IF(A556=INDEX($A$1:$A$1505,X556)+1,"","PREVERIŤ")),"PREVERIŤ")))))</f>
        <v/>
      </c>
      <c r="V556" s="14">
        <f>IF(OR(A556&lt;&gt;"",B556&lt;&gt;"",C556&lt;&gt;"",D556&lt;&gt;"",E556&lt;&gt;"",F556&lt;&gt;"",G556&lt;&gt;"",H556&lt;&gt;"",I556&lt;&gt;"",J556&lt;&gt;"",K556&lt;&gt;"",L556&lt;&gt;"",N556&lt;&gt;"",O556&lt;&gt;""),1,0)</f>
        <v/>
      </c>
      <c r="W556" s="14">
        <f>IF(OR(V556=0,B556=""),"",COUNTIFS($B$6:B556,B556&amp;""))</f>
        <v/>
      </c>
      <c r="X556" s="14">
        <f>IF(OR(V556=0,B556=""),"",IF(W556=1,0,SUMIFS($Y$5:Y555,$B$5:B555,B556&amp;"",$W$5:W555,W556-1)))</f>
        <v/>
      </c>
      <c r="Y556" s="14">
        <f>IF(V556=0,"",ROW($A556))</f>
        <v/>
      </c>
    </row>
    <row r="557">
      <c r="A557" s="10" t="n"/>
      <c r="B557" s="10" t="n"/>
      <c r="C557" s="10" t="n"/>
      <c r="D557" s="12" t="n"/>
      <c r="E557" s="18" t="n"/>
      <c r="F557" s="12" t="n"/>
      <c r="G557" s="18" t="n"/>
      <c r="H557" s="10" t="n"/>
      <c r="I557" s="10" t="n"/>
      <c r="J557" s="10" t="n"/>
      <c r="K557" s="13" t="n"/>
      <c r="L557" s="13" t="n"/>
      <c r="M557" s="19">
        <f>IF(OR(K557="",L557=""),"",IF(AND(ISNUMBER(K557),ISNUMBER(L557)),L557-K557,"CHYBA"))</f>
        <v/>
      </c>
      <c r="N557" s="10" t="n"/>
      <c r="O557" s="10" t="n"/>
      <c r="P557" s="14">
        <f>IF(M557="","",IF(ISNUMBER(M557),IF(M557&lt;=0,"CHYBA",""),"CHYBA"))</f>
        <v/>
      </c>
      <c r="Q557" s="14">
        <f>IF(OR(V557=0,B557="",K557=""),"",IFERROR(IF(X557=0,IF(AND(COUNTIFS('Vozidlá'!$A$6:$A$6,B557&amp;"",'Vozidlá'!$L$6:$L$6,"&lt;&gt;")=1,ROUND(K557,1)=ROUND(INDEX('Vozidlá'!$L$6:$L$6,MATCH(B557,'Vozidlá'!$A$6:$A$6,0)),1)),"","CHYBA"),IF(AND(INDEX($L$1:$L$1505,X557)&lt;&gt;"",ROUND(K557,1)=ROUND(INDEX($L$1:$L$1505,X557),1)),"","CHYBA")),"CHYBA"))</f>
        <v/>
      </c>
      <c r="R557" s="14">
        <f>IF(V557=0,"",IF(OR(NOT(ISNUMBER(A557)),B557="",C557="",NOT(ISNUMBER(D557)),NOT(ISNUMBER(E557)),NOT(ISNUMBER(F557)),NOT(ISNUMBER(G557)),I557="",J557="",NOT(ISNUMBER(K557)),NOT(ISNUMBER(L557)),AND(N557&lt;&gt;"Podnikateľská",N557&lt;&gt;"Súkromná"),AND(N557="Podnikateľská",H557=""),COUNTIFS('Vodiči'!$C$6:$C$8,C557&amp;"")&lt;&gt;1,COUNTIFS('Vozidlá'!$A$6:$A$6,B557&amp;"",'Vozidlá'!$B$6:$B$6,"&lt;&gt;")&lt;&gt;1,COUNTIFS('Vozidlá'!$A$6:$A$6,B557&amp;"",'Vozidlá'!$C$6:$C$6,"&lt;&gt;")&lt;&gt;1,COUNTIFS('Vozidlá'!$A$6:$A$6,B557&amp;"",'Vozidlá'!$D$6:$D$6,"&lt;&gt;")&lt;&gt;1,COUNTIFS('Vozidlá'!$A$6:$A$6,B557&amp;"",'Vozidlá'!$E$6:$E$6,"&lt;&gt;")&lt;&gt;1,COUNTIFS('Vozidlá'!$A$6:$A$6,B557&amp;"",'Vozidlá'!$K$6:$K$6,"&lt;&gt;")&lt;&gt;1,COUNTIFS('Vozidlá'!$A$6:$A$6,B557&amp;"",'Vozidlá'!$L$6:$L$6,"&lt;&gt;")&lt;&gt;1),"CHYBA",""))</f>
        <v/>
      </c>
      <c r="S557" s="14">
        <f>IF(V557=0,"",IF(N557="Podnikateľská",IF(H557="","",IF(OR(LEN(TRIM(SUBSTITUTE(SUBSTITUTE(H557,".",""),",","")))&lt;12,ISNUMBER(MATCH(TRIM(SUBSTITUTE(SUBSTITUTE(H557,".",""),",","")),'Zoznamy'!$G$2:$G$41,0))),"PREVERIŤ","")),IF(AND(N557="Súkromná",IFERROR(INDEX('Vozidlá'!$O$6:$O$6,MATCH(B557,'Vozidlá'!$A$6:$A$6,0))="áno",FALSE)),"PREVERIŤ","")))</f>
        <v/>
      </c>
      <c r="T557" s="14">
        <f>IF(OR(D557="",E557="",F557="",G557=""),"",IFERROR(IF(OR(F557+G557&lt;D557+E557,D557&lt;DATE(2027,1,1),D557&gt;=DATE(2028,1,1)),"CHYBA",""),"CHYBA"))</f>
        <v/>
      </c>
      <c r="U557" s="14">
        <f>IF(OR(V557=0,A557=""),"",IF(COUNTIFS($A$6:$A$1505,A557&amp;"",$B$6:$B$1505,B557&amp;"")&gt;1,"CHYBA",IF(X557="","",IF(X557=0,"",IFERROR(IF(INDEX($A$1:$A$1505,X557)="","",IF(A557=INDEX($A$1:$A$1505,X557)+1,"","PREVERIŤ")),"PREVERIŤ")))))</f>
        <v/>
      </c>
      <c r="V557" s="14">
        <f>IF(OR(A557&lt;&gt;"",B557&lt;&gt;"",C557&lt;&gt;"",D557&lt;&gt;"",E557&lt;&gt;"",F557&lt;&gt;"",G557&lt;&gt;"",H557&lt;&gt;"",I557&lt;&gt;"",J557&lt;&gt;"",K557&lt;&gt;"",L557&lt;&gt;"",N557&lt;&gt;"",O557&lt;&gt;""),1,0)</f>
        <v/>
      </c>
      <c r="W557" s="14">
        <f>IF(OR(V557=0,B557=""),"",COUNTIFS($B$6:B557,B557&amp;""))</f>
        <v/>
      </c>
      <c r="X557" s="14">
        <f>IF(OR(V557=0,B557=""),"",IF(W557=1,0,SUMIFS($Y$5:Y556,$B$5:B556,B557&amp;"",$W$5:W556,W557-1)))</f>
        <v/>
      </c>
      <c r="Y557" s="14">
        <f>IF(V557=0,"",ROW($A557))</f>
        <v/>
      </c>
    </row>
    <row r="558">
      <c r="A558" s="10" t="n"/>
      <c r="B558" s="10" t="n"/>
      <c r="C558" s="10" t="n"/>
      <c r="D558" s="12" t="n"/>
      <c r="E558" s="18" t="n"/>
      <c r="F558" s="12" t="n"/>
      <c r="G558" s="18" t="n"/>
      <c r="H558" s="10" t="n"/>
      <c r="I558" s="10" t="n"/>
      <c r="J558" s="10" t="n"/>
      <c r="K558" s="13" t="n"/>
      <c r="L558" s="13" t="n"/>
      <c r="M558" s="19">
        <f>IF(OR(K558="",L558=""),"",IF(AND(ISNUMBER(K558),ISNUMBER(L558)),L558-K558,"CHYBA"))</f>
        <v/>
      </c>
      <c r="N558" s="10" t="n"/>
      <c r="O558" s="10" t="n"/>
      <c r="P558" s="14">
        <f>IF(M558="","",IF(ISNUMBER(M558),IF(M558&lt;=0,"CHYBA",""),"CHYBA"))</f>
        <v/>
      </c>
      <c r="Q558" s="14">
        <f>IF(OR(V558=0,B558="",K558=""),"",IFERROR(IF(X558=0,IF(AND(COUNTIFS('Vozidlá'!$A$6:$A$6,B558&amp;"",'Vozidlá'!$L$6:$L$6,"&lt;&gt;")=1,ROUND(K558,1)=ROUND(INDEX('Vozidlá'!$L$6:$L$6,MATCH(B558,'Vozidlá'!$A$6:$A$6,0)),1)),"","CHYBA"),IF(AND(INDEX($L$1:$L$1505,X558)&lt;&gt;"",ROUND(K558,1)=ROUND(INDEX($L$1:$L$1505,X558),1)),"","CHYBA")),"CHYBA"))</f>
        <v/>
      </c>
      <c r="R558" s="14">
        <f>IF(V558=0,"",IF(OR(NOT(ISNUMBER(A558)),B558="",C558="",NOT(ISNUMBER(D558)),NOT(ISNUMBER(E558)),NOT(ISNUMBER(F558)),NOT(ISNUMBER(G558)),I558="",J558="",NOT(ISNUMBER(K558)),NOT(ISNUMBER(L558)),AND(N558&lt;&gt;"Podnikateľská",N558&lt;&gt;"Súkromná"),AND(N558="Podnikateľská",H558=""),COUNTIFS('Vodiči'!$C$6:$C$8,C558&amp;"")&lt;&gt;1,COUNTIFS('Vozidlá'!$A$6:$A$6,B558&amp;"",'Vozidlá'!$B$6:$B$6,"&lt;&gt;")&lt;&gt;1,COUNTIFS('Vozidlá'!$A$6:$A$6,B558&amp;"",'Vozidlá'!$C$6:$C$6,"&lt;&gt;")&lt;&gt;1,COUNTIFS('Vozidlá'!$A$6:$A$6,B558&amp;"",'Vozidlá'!$D$6:$D$6,"&lt;&gt;")&lt;&gt;1,COUNTIFS('Vozidlá'!$A$6:$A$6,B558&amp;"",'Vozidlá'!$E$6:$E$6,"&lt;&gt;")&lt;&gt;1,COUNTIFS('Vozidlá'!$A$6:$A$6,B558&amp;"",'Vozidlá'!$K$6:$K$6,"&lt;&gt;")&lt;&gt;1,COUNTIFS('Vozidlá'!$A$6:$A$6,B558&amp;"",'Vozidlá'!$L$6:$L$6,"&lt;&gt;")&lt;&gt;1),"CHYBA",""))</f>
        <v/>
      </c>
      <c r="S558" s="14">
        <f>IF(V558=0,"",IF(N558="Podnikateľská",IF(H558="","",IF(OR(LEN(TRIM(SUBSTITUTE(SUBSTITUTE(H558,".",""),",","")))&lt;12,ISNUMBER(MATCH(TRIM(SUBSTITUTE(SUBSTITUTE(H558,".",""),",","")),'Zoznamy'!$G$2:$G$41,0))),"PREVERIŤ","")),IF(AND(N558="Súkromná",IFERROR(INDEX('Vozidlá'!$O$6:$O$6,MATCH(B558,'Vozidlá'!$A$6:$A$6,0))="áno",FALSE)),"PREVERIŤ","")))</f>
        <v/>
      </c>
      <c r="T558" s="14">
        <f>IF(OR(D558="",E558="",F558="",G558=""),"",IFERROR(IF(OR(F558+G558&lt;D558+E558,D558&lt;DATE(2027,1,1),D558&gt;=DATE(2028,1,1)),"CHYBA",""),"CHYBA"))</f>
        <v/>
      </c>
      <c r="U558" s="14">
        <f>IF(OR(V558=0,A558=""),"",IF(COUNTIFS($A$6:$A$1505,A558&amp;"",$B$6:$B$1505,B558&amp;"")&gt;1,"CHYBA",IF(X558="","",IF(X558=0,"",IFERROR(IF(INDEX($A$1:$A$1505,X558)="","",IF(A558=INDEX($A$1:$A$1505,X558)+1,"","PREVERIŤ")),"PREVERIŤ")))))</f>
        <v/>
      </c>
      <c r="V558" s="14">
        <f>IF(OR(A558&lt;&gt;"",B558&lt;&gt;"",C558&lt;&gt;"",D558&lt;&gt;"",E558&lt;&gt;"",F558&lt;&gt;"",G558&lt;&gt;"",H558&lt;&gt;"",I558&lt;&gt;"",J558&lt;&gt;"",K558&lt;&gt;"",L558&lt;&gt;"",N558&lt;&gt;"",O558&lt;&gt;""),1,0)</f>
        <v/>
      </c>
      <c r="W558" s="14">
        <f>IF(OR(V558=0,B558=""),"",COUNTIFS($B$6:B558,B558&amp;""))</f>
        <v/>
      </c>
      <c r="X558" s="14">
        <f>IF(OR(V558=0,B558=""),"",IF(W558=1,0,SUMIFS($Y$5:Y557,$B$5:B557,B558&amp;"",$W$5:W557,W558-1)))</f>
        <v/>
      </c>
      <c r="Y558" s="14">
        <f>IF(V558=0,"",ROW($A558))</f>
        <v/>
      </c>
    </row>
    <row r="559">
      <c r="A559" s="10" t="n"/>
      <c r="B559" s="10" t="n"/>
      <c r="C559" s="10" t="n"/>
      <c r="D559" s="12" t="n"/>
      <c r="E559" s="18" t="n"/>
      <c r="F559" s="12" t="n"/>
      <c r="G559" s="18" t="n"/>
      <c r="H559" s="10" t="n"/>
      <c r="I559" s="10" t="n"/>
      <c r="J559" s="10" t="n"/>
      <c r="K559" s="13" t="n"/>
      <c r="L559" s="13" t="n"/>
      <c r="M559" s="19">
        <f>IF(OR(K559="",L559=""),"",IF(AND(ISNUMBER(K559),ISNUMBER(L559)),L559-K559,"CHYBA"))</f>
        <v/>
      </c>
      <c r="N559" s="10" t="n"/>
      <c r="O559" s="10" t="n"/>
      <c r="P559" s="14">
        <f>IF(M559="","",IF(ISNUMBER(M559),IF(M559&lt;=0,"CHYBA",""),"CHYBA"))</f>
        <v/>
      </c>
      <c r="Q559" s="14">
        <f>IF(OR(V559=0,B559="",K559=""),"",IFERROR(IF(X559=0,IF(AND(COUNTIFS('Vozidlá'!$A$6:$A$6,B559&amp;"",'Vozidlá'!$L$6:$L$6,"&lt;&gt;")=1,ROUND(K559,1)=ROUND(INDEX('Vozidlá'!$L$6:$L$6,MATCH(B559,'Vozidlá'!$A$6:$A$6,0)),1)),"","CHYBA"),IF(AND(INDEX($L$1:$L$1505,X559)&lt;&gt;"",ROUND(K559,1)=ROUND(INDEX($L$1:$L$1505,X559),1)),"","CHYBA")),"CHYBA"))</f>
        <v/>
      </c>
      <c r="R559" s="14">
        <f>IF(V559=0,"",IF(OR(NOT(ISNUMBER(A559)),B559="",C559="",NOT(ISNUMBER(D559)),NOT(ISNUMBER(E559)),NOT(ISNUMBER(F559)),NOT(ISNUMBER(G559)),I559="",J559="",NOT(ISNUMBER(K559)),NOT(ISNUMBER(L559)),AND(N559&lt;&gt;"Podnikateľská",N559&lt;&gt;"Súkromná"),AND(N559="Podnikateľská",H559=""),COUNTIFS('Vodiči'!$C$6:$C$8,C559&amp;"")&lt;&gt;1,COUNTIFS('Vozidlá'!$A$6:$A$6,B559&amp;"",'Vozidlá'!$B$6:$B$6,"&lt;&gt;")&lt;&gt;1,COUNTIFS('Vozidlá'!$A$6:$A$6,B559&amp;"",'Vozidlá'!$C$6:$C$6,"&lt;&gt;")&lt;&gt;1,COUNTIFS('Vozidlá'!$A$6:$A$6,B559&amp;"",'Vozidlá'!$D$6:$D$6,"&lt;&gt;")&lt;&gt;1,COUNTIFS('Vozidlá'!$A$6:$A$6,B559&amp;"",'Vozidlá'!$E$6:$E$6,"&lt;&gt;")&lt;&gt;1,COUNTIFS('Vozidlá'!$A$6:$A$6,B559&amp;"",'Vozidlá'!$K$6:$K$6,"&lt;&gt;")&lt;&gt;1,COUNTIFS('Vozidlá'!$A$6:$A$6,B559&amp;"",'Vozidlá'!$L$6:$L$6,"&lt;&gt;")&lt;&gt;1),"CHYBA",""))</f>
        <v/>
      </c>
      <c r="S559" s="14">
        <f>IF(V559=0,"",IF(N559="Podnikateľská",IF(H559="","",IF(OR(LEN(TRIM(SUBSTITUTE(SUBSTITUTE(H559,".",""),",","")))&lt;12,ISNUMBER(MATCH(TRIM(SUBSTITUTE(SUBSTITUTE(H559,".",""),",","")),'Zoznamy'!$G$2:$G$41,0))),"PREVERIŤ","")),IF(AND(N559="Súkromná",IFERROR(INDEX('Vozidlá'!$O$6:$O$6,MATCH(B559,'Vozidlá'!$A$6:$A$6,0))="áno",FALSE)),"PREVERIŤ","")))</f>
        <v/>
      </c>
      <c r="T559" s="14">
        <f>IF(OR(D559="",E559="",F559="",G559=""),"",IFERROR(IF(OR(F559+G559&lt;D559+E559,D559&lt;DATE(2027,1,1),D559&gt;=DATE(2028,1,1)),"CHYBA",""),"CHYBA"))</f>
        <v/>
      </c>
      <c r="U559" s="14">
        <f>IF(OR(V559=0,A559=""),"",IF(COUNTIFS($A$6:$A$1505,A559&amp;"",$B$6:$B$1505,B559&amp;"")&gt;1,"CHYBA",IF(X559="","",IF(X559=0,"",IFERROR(IF(INDEX($A$1:$A$1505,X559)="","",IF(A559=INDEX($A$1:$A$1505,X559)+1,"","PREVERIŤ")),"PREVERIŤ")))))</f>
        <v/>
      </c>
      <c r="V559" s="14">
        <f>IF(OR(A559&lt;&gt;"",B559&lt;&gt;"",C559&lt;&gt;"",D559&lt;&gt;"",E559&lt;&gt;"",F559&lt;&gt;"",G559&lt;&gt;"",H559&lt;&gt;"",I559&lt;&gt;"",J559&lt;&gt;"",K559&lt;&gt;"",L559&lt;&gt;"",N559&lt;&gt;"",O559&lt;&gt;""),1,0)</f>
        <v/>
      </c>
      <c r="W559" s="14">
        <f>IF(OR(V559=0,B559=""),"",COUNTIFS($B$6:B559,B559&amp;""))</f>
        <v/>
      </c>
      <c r="X559" s="14">
        <f>IF(OR(V559=0,B559=""),"",IF(W559=1,0,SUMIFS($Y$5:Y558,$B$5:B558,B559&amp;"",$W$5:W558,W559-1)))</f>
        <v/>
      </c>
      <c r="Y559" s="14">
        <f>IF(V559=0,"",ROW($A559))</f>
        <v/>
      </c>
    </row>
    <row r="560">
      <c r="A560" s="10" t="n"/>
      <c r="B560" s="10" t="n"/>
      <c r="C560" s="10" t="n"/>
      <c r="D560" s="12" t="n"/>
      <c r="E560" s="18" t="n"/>
      <c r="F560" s="12" t="n"/>
      <c r="G560" s="18" t="n"/>
      <c r="H560" s="10" t="n"/>
      <c r="I560" s="10" t="n"/>
      <c r="J560" s="10" t="n"/>
      <c r="K560" s="13" t="n"/>
      <c r="L560" s="13" t="n"/>
      <c r="M560" s="19">
        <f>IF(OR(K560="",L560=""),"",IF(AND(ISNUMBER(K560),ISNUMBER(L560)),L560-K560,"CHYBA"))</f>
        <v/>
      </c>
      <c r="N560" s="10" t="n"/>
      <c r="O560" s="10" t="n"/>
      <c r="P560" s="14">
        <f>IF(M560="","",IF(ISNUMBER(M560),IF(M560&lt;=0,"CHYBA",""),"CHYBA"))</f>
        <v/>
      </c>
      <c r="Q560" s="14">
        <f>IF(OR(V560=0,B560="",K560=""),"",IFERROR(IF(X560=0,IF(AND(COUNTIFS('Vozidlá'!$A$6:$A$6,B560&amp;"",'Vozidlá'!$L$6:$L$6,"&lt;&gt;")=1,ROUND(K560,1)=ROUND(INDEX('Vozidlá'!$L$6:$L$6,MATCH(B560,'Vozidlá'!$A$6:$A$6,0)),1)),"","CHYBA"),IF(AND(INDEX($L$1:$L$1505,X560)&lt;&gt;"",ROUND(K560,1)=ROUND(INDEX($L$1:$L$1505,X560),1)),"","CHYBA")),"CHYBA"))</f>
        <v/>
      </c>
      <c r="R560" s="14">
        <f>IF(V560=0,"",IF(OR(NOT(ISNUMBER(A560)),B560="",C560="",NOT(ISNUMBER(D560)),NOT(ISNUMBER(E560)),NOT(ISNUMBER(F560)),NOT(ISNUMBER(G560)),I560="",J560="",NOT(ISNUMBER(K560)),NOT(ISNUMBER(L560)),AND(N560&lt;&gt;"Podnikateľská",N560&lt;&gt;"Súkromná"),AND(N560="Podnikateľská",H560=""),COUNTIFS('Vodiči'!$C$6:$C$8,C560&amp;"")&lt;&gt;1,COUNTIFS('Vozidlá'!$A$6:$A$6,B560&amp;"",'Vozidlá'!$B$6:$B$6,"&lt;&gt;")&lt;&gt;1,COUNTIFS('Vozidlá'!$A$6:$A$6,B560&amp;"",'Vozidlá'!$C$6:$C$6,"&lt;&gt;")&lt;&gt;1,COUNTIFS('Vozidlá'!$A$6:$A$6,B560&amp;"",'Vozidlá'!$D$6:$D$6,"&lt;&gt;")&lt;&gt;1,COUNTIFS('Vozidlá'!$A$6:$A$6,B560&amp;"",'Vozidlá'!$E$6:$E$6,"&lt;&gt;")&lt;&gt;1,COUNTIFS('Vozidlá'!$A$6:$A$6,B560&amp;"",'Vozidlá'!$K$6:$K$6,"&lt;&gt;")&lt;&gt;1,COUNTIFS('Vozidlá'!$A$6:$A$6,B560&amp;"",'Vozidlá'!$L$6:$L$6,"&lt;&gt;")&lt;&gt;1),"CHYBA",""))</f>
        <v/>
      </c>
      <c r="S560" s="14">
        <f>IF(V560=0,"",IF(N560="Podnikateľská",IF(H560="","",IF(OR(LEN(TRIM(SUBSTITUTE(SUBSTITUTE(H560,".",""),",","")))&lt;12,ISNUMBER(MATCH(TRIM(SUBSTITUTE(SUBSTITUTE(H560,".",""),",","")),'Zoznamy'!$G$2:$G$41,0))),"PREVERIŤ","")),IF(AND(N560="Súkromná",IFERROR(INDEX('Vozidlá'!$O$6:$O$6,MATCH(B560,'Vozidlá'!$A$6:$A$6,0))="áno",FALSE)),"PREVERIŤ","")))</f>
        <v/>
      </c>
      <c r="T560" s="14">
        <f>IF(OR(D560="",E560="",F560="",G560=""),"",IFERROR(IF(OR(F560+G560&lt;D560+E560,D560&lt;DATE(2027,1,1),D560&gt;=DATE(2028,1,1)),"CHYBA",""),"CHYBA"))</f>
        <v/>
      </c>
      <c r="U560" s="14">
        <f>IF(OR(V560=0,A560=""),"",IF(COUNTIFS($A$6:$A$1505,A560&amp;"",$B$6:$B$1505,B560&amp;"")&gt;1,"CHYBA",IF(X560="","",IF(X560=0,"",IFERROR(IF(INDEX($A$1:$A$1505,X560)="","",IF(A560=INDEX($A$1:$A$1505,X560)+1,"","PREVERIŤ")),"PREVERIŤ")))))</f>
        <v/>
      </c>
      <c r="V560" s="14">
        <f>IF(OR(A560&lt;&gt;"",B560&lt;&gt;"",C560&lt;&gt;"",D560&lt;&gt;"",E560&lt;&gt;"",F560&lt;&gt;"",G560&lt;&gt;"",H560&lt;&gt;"",I560&lt;&gt;"",J560&lt;&gt;"",K560&lt;&gt;"",L560&lt;&gt;"",N560&lt;&gt;"",O560&lt;&gt;""),1,0)</f>
        <v/>
      </c>
      <c r="W560" s="14">
        <f>IF(OR(V560=0,B560=""),"",COUNTIFS($B$6:B560,B560&amp;""))</f>
        <v/>
      </c>
      <c r="X560" s="14">
        <f>IF(OR(V560=0,B560=""),"",IF(W560=1,0,SUMIFS($Y$5:Y559,$B$5:B559,B560&amp;"",$W$5:W559,W560-1)))</f>
        <v/>
      </c>
      <c r="Y560" s="14">
        <f>IF(V560=0,"",ROW($A560))</f>
        <v/>
      </c>
    </row>
    <row r="561">
      <c r="A561" s="10" t="n"/>
      <c r="B561" s="10" t="n"/>
      <c r="C561" s="10" t="n"/>
      <c r="D561" s="12" t="n"/>
      <c r="E561" s="18" t="n"/>
      <c r="F561" s="12" t="n"/>
      <c r="G561" s="18" t="n"/>
      <c r="H561" s="10" t="n"/>
      <c r="I561" s="10" t="n"/>
      <c r="J561" s="10" t="n"/>
      <c r="K561" s="13" t="n"/>
      <c r="L561" s="13" t="n"/>
      <c r="M561" s="19">
        <f>IF(OR(K561="",L561=""),"",IF(AND(ISNUMBER(K561),ISNUMBER(L561)),L561-K561,"CHYBA"))</f>
        <v/>
      </c>
      <c r="N561" s="10" t="n"/>
      <c r="O561" s="10" t="n"/>
      <c r="P561" s="14">
        <f>IF(M561="","",IF(ISNUMBER(M561),IF(M561&lt;=0,"CHYBA",""),"CHYBA"))</f>
        <v/>
      </c>
      <c r="Q561" s="14">
        <f>IF(OR(V561=0,B561="",K561=""),"",IFERROR(IF(X561=0,IF(AND(COUNTIFS('Vozidlá'!$A$6:$A$6,B561&amp;"",'Vozidlá'!$L$6:$L$6,"&lt;&gt;")=1,ROUND(K561,1)=ROUND(INDEX('Vozidlá'!$L$6:$L$6,MATCH(B561,'Vozidlá'!$A$6:$A$6,0)),1)),"","CHYBA"),IF(AND(INDEX($L$1:$L$1505,X561)&lt;&gt;"",ROUND(K561,1)=ROUND(INDEX($L$1:$L$1505,X561),1)),"","CHYBA")),"CHYBA"))</f>
        <v/>
      </c>
      <c r="R561" s="14">
        <f>IF(V561=0,"",IF(OR(NOT(ISNUMBER(A561)),B561="",C561="",NOT(ISNUMBER(D561)),NOT(ISNUMBER(E561)),NOT(ISNUMBER(F561)),NOT(ISNUMBER(G561)),I561="",J561="",NOT(ISNUMBER(K561)),NOT(ISNUMBER(L561)),AND(N561&lt;&gt;"Podnikateľská",N561&lt;&gt;"Súkromná"),AND(N561="Podnikateľská",H561=""),COUNTIFS('Vodiči'!$C$6:$C$8,C561&amp;"")&lt;&gt;1,COUNTIFS('Vozidlá'!$A$6:$A$6,B561&amp;"",'Vozidlá'!$B$6:$B$6,"&lt;&gt;")&lt;&gt;1,COUNTIFS('Vozidlá'!$A$6:$A$6,B561&amp;"",'Vozidlá'!$C$6:$C$6,"&lt;&gt;")&lt;&gt;1,COUNTIFS('Vozidlá'!$A$6:$A$6,B561&amp;"",'Vozidlá'!$D$6:$D$6,"&lt;&gt;")&lt;&gt;1,COUNTIFS('Vozidlá'!$A$6:$A$6,B561&amp;"",'Vozidlá'!$E$6:$E$6,"&lt;&gt;")&lt;&gt;1,COUNTIFS('Vozidlá'!$A$6:$A$6,B561&amp;"",'Vozidlá'!$K$6:$K$6,"&lt;&gt;")&lt;&gt;1,COUNTIFS('Vozidlá'!$A$6:$A$6,B561&amp;"",'Vozidlá'!$L$6:$L$6,"&lt;&gt;")&lt;&gt;1),"CHYBA",""))</f>
        <v/>
      </c>
      <c r="S561" s="14">
        <f>IF(V561=0,"",IF(N561="Podnikateľská",IF(H561="","",IF(OR(LEN(TRIM(SUBSTITUTE(SUBSTITUTE(H561,".",""),",","")))&lt;12,ISNUMBER(MATCH(TRIM(SUBSTITUTE(SUBSTITUTE(H561,".",""),",","")),'Zoznamy'!$G$2:$G$41,0))),"PREVERIŤ","")),IF(AND(N561="Súkromná",IFERROR(INDEX('Vozidlá'!$O$6:$O$6,MATCH(B561,'Vozidlá'!$A$6:$A$6,0))="áno",FALSE)),"PREVERIŤ","")))</f>
        <v/>
      </c>
      <c r="T561" s="14">
        <f>IF(OR(D561="",E561="",F561="",G561=""),"",IFERROR(IF(OR(F561+G561&lt;D561+E561,D561&lt;DATE(2027,1,1),D561&gt;=DATE(2028,1,1)),"CHYBA",""),"CHYBA"))</f>
        <v/>
      </c>
      <c r="U561" s="14">
        <f>IF(OR(V561=0,A561=""),"",IF(COUNTIFS($A$6:$A$1505,A561&amp;"",$B$6:$B$1505,B561&amp;"")&gt;1,"CHYBA",IF(X561="","",IF(X561=0,"",IFERROR(IF(INDEX($A$1:$A$1505,X561)="","",IF(A561=INDEX($A$1:$A$1505,X561)+1,"","PREVERIŤ")),"PREVERIŤ")))))</f>
        <v/>
      </c>
      <c r="V561" s="14">
        <f>IF(OR(A561&lt;&gt;"",B561&lt;&gt;"",C561&lt;&gt;"",D561&lt;&gt;"",E561&lt;&gt;"",F561&lt;&gt;"",G561&lt;&gt;"",H561&lt;&gt;"",I561&lt;&gt;"",J561&lt;&gt;"",K561&lt;&gt;"",L561&lt;&gt;"",N561&lt;&gt;"",O561&lt;&gt;""),1,0)</f>
        <v/>
      </c>
      <c r="W561" s="14">
        <f>IF(OR(V561=0,B561=""),"",COUNTIFS($B$6:B561,B561&amp;""))</f>
        <v/>
      </c>
      <c r="X561" s="14">
        <f>IF(OR(V561=0,B561=""),"",IF(W561=1,0,SUMIFS($Y$5:Y560,$B$5:B560,B561&amp;"",$W$5:W560,W561-1)))</f>
        <v/>
      </c>
      <c r="Y561" s="14">
        <f>IF(V561=0,"",ROW($A561))</f>
        <v/>
      </c>
    </row>
    <row r="562">
      <c r="A562" s="10" t="n"/>
      <c r="B562" s="10" t="n"/>
      <c r="C562" s="10" t="n"/>
      <c r="D562" s="12" t="n"/>
      <c r="E562" s="18" t="n"/>
      <c r="F562" s="12" t="n"/>
      <c r="G562" s="18" t="n"/>
      <c r="H562" s="10" t="n"/>
      <c r="I562" s="10" t="n"/>
      <c r="J562" s="10" t="n"/>
      <c r="K562" s="13" t="n"/>
      <c r="L562" s="13" t="n"/>
      <c r="M562" s="19">
        <f>IF(OR(K562="",L562=""),"",IF(AND(ISNUMBER(K562),ISNUMBER(L562)),L562-K562,"CHYBA"))</f>
        <v/>
      </c>
      <c r="N562" s="10" t="n"/>
      <c r="O562" s="10" t="n"/>
      <c r="P562" s="14">
        <f>IF(M562="","",IF(ISNUMBER(M562),IF(M562&lt;=0,"CHYBA",""),"CHYBA"))</f>
        <v/>
      </c>
      <c r="Q562" s="14">
        <f>IF(OR(V562=0,B562="",K562=""),"",IFERROR(IF(X562=0,IF(AND(COUNTIFS('Vozidlá'!$A$6:$A$6,B562&amp;"",'Vozidlá'!$L$6:$L$6,"&lt;&gt;")=1,ROUND(K562,1)=ROUND(INDEX('Vozidlá'!$L$6:$L$6,MATCH(B562,'Vozidlá'!$A$6:$A$6,0)),1)),"","CHYBA"),IF(AND(INDEX($L$1:$L$1505,X562)&lt;&gt;"",ROUND(K562,1)=ROUND(INDEX($L$1:$L$1505,X562),1)),"","CHYBA")),"CHYBA"))</f>
        <v/>
      </c>
      <c r="R562" s="14">
        <f>IF(V562=0,"",IF(OR(NOT(ISNUMBER(A562)),B562="",C562="",NOT(ISNUMBER(D562)),NOT(ISNUMBER(E562)),NOT(ISNUMBER(F562)),NOT(ISNUMBER(G562)),I562="",J562="",NOT(ISNUMBER(K562)),NOT(ISNUMBER(L562)),AND(N562&lt;&gt;"Podnikateľská",N562&lt;&gt;"Súkromná"),AND(N562="Podnikateľská",H562=""),COUNTIFS('Vodiči'!$C$6:$C$8,C562&amp;"")&lt;&gt;1,COUNTIFS('Vozidlá'!$A$6:$A$6,B562&amp;"",'Vozidlá'!$B$6:$B$6,"&lt;&gt;")&lt;&gt;1,COUNTIFS('Vozidlá'!$A$6:$A$6,B562&amp;"",'Vozidlá'!$C$6:$C$6,"&lt;&gt;")&lt;&gt;1,COUNTIFS('Vozidlá'!$A$6:$A$6,B562&amp;"",'Vozidlá'!$D$6:$D$6,"&lt;&gt;")&lt;&gt;1,COUNTIFS('Vozidlá'!$A$6:$A$6,B562&amp;"",'Vozidlá'!$E$6:$E$6,"&lt;&gt;")&lt;&gt;1,COUNTIFS('Vozidlá'!$A$6:$A$6,B562&amp;"",'Vozidlá'!$K$6:$K$6,"&lt;&gt;")&lt;&gt;1,COUNTIFS('Vozidlá'!$A$6:$A$6,B562&amp;"",'Vozidlá'!$L$6:$L$6,"&lt;&gt;")&lt;&gt;1),"CHYBA",""))</f>
        <v/>
      </c>
      <c r="S562" s="14">
        <f>IF(V562=0,"",IF(N562="Podnikateľská",IF(H562="","",IF(OR(LEN(TRIM(SUBSTITUTE(SUBSTITUTE(H562,".",""),",","")))&lt;12,ISNUMBER(MATCH(TRIM(SUBSTITUTE(SUBSTITUTE(H562,".",""),",","")),'Zoznamy'!$G$2:$G$41,0))),"PREVERIŤ","")),IF(AND(N562="Súkromná",IFERROR(INDEX('Vozidlá'!$O$6:$O$6,MATCH(B562,'Vozidlá'!$A$6:$A$6,0))="áno",FALSE)),"PREVERIŤ","")))</f>
        <v/>
      </c>
      <c r="T562" s="14">
        <f>IF(OR(D562="",E562="",F562="",G562=""),"",IFERROR(IF(OR(F562+G562&lt;D562+E562,D562&lt;DATE(2027,1,1),D562&gt;=DATE(2028,1,1)),"CHYBA",""),"CHYBA"))</f>
        <v/>
      </c>
      <c r="U562" s="14">
        <f>IF(OR(V562=0,A562=""),"",IF(COUNTIFS($A$6:$A$1505,A562&amp;"",$B$6:$B$1505,B562&amp;"")&gt;1,"CHYBA",IF(X562="","",IF(X562=0,"",IFERROR(IF(INDEX($A$1:$A$1505,X562)="","",IF(A562=INDEX($A$1:$A$1505,X562)+1,"","PREVERIŤ")),"PREVERIŤ")))))</f>
        <v/>
      </c>
      <c r="V562" s="14">
        <f>IF(OR(A562&lt;&gt;"",B562&lt;&gt;"",C562&lt;&gt;"",D562&lt;&gt;"",E562&lt;&gt;"",F562&lt;&gt;"",G562&lt;&gt;"",H562&lt;&gt;"",I562&lt;&gt;"",J562&lt;&gt;"",K562&lt;&gt;"",L562&lt;&gt;"",N562&lt;&gt;"",O562&lt;&gt;""),1,0)</f>
        <v/>
      </c>
      <c r="W562" s="14">
        <f>IF(OR(V562=0,B562=""),"",COUNTIFS($B$6:B562,B562&amp;""))</f>
        <v/>
      </c>
      <c r="X562" s="14">
        <f>IF(OR(V562=0,B562=""),"",IF(W562=1,0,SUMIFS($Y$5:Y561,$B$5:B561,B562&amp;"",$W$5:W561,W562-1)))</f>
        <v/>
      </c>
      <c r="Y562" s="14">
        <f>IF(V562=0,"",ROW($A562))</f>
        <v/>
      </c>
    </row>
    <row r="563">
      <c r="A563" s="10" t="n"/>
      <c r="B563" s="10" t="n"/>
      <c r="C563" s="10" t="n"/>
      <c r="D563" s="12" t="n"/>
      <c r="E563" s="18" t="n"/>
      <c r="F563" s="12" t="n"/>
      <c r="G563" s="18" t="n"/>
      <c r="H563" s="10" t="n"/>
      <c r="I563" s="10" t="n"/>
      <c r="J563" s="10" t="n"/>
      <c r="K563" s="13" t="n"/>
      <c r="L563" s="13" t="n"/>
      <c r="M563" s="19">
        <f>IF(OR(K563="",L563=""),"",IF(AND(ISNUMBER(K563),ISNUMBER(L563)),L563-K563,"CHYBA"))</f>
        <v/>
      </c>
      <c r="N563" s="10" t="n"/>
      <c r="O563" s="10" t="n"/>
      <c r="P563" s="14">
        <f>IF(M563="","",IF(ISNUMBER(M563),IF(M563&lt;=0,"CHYBA",""),"CHYBA"))</f>
        <v/>
      </c>
      <c r="Q563" s="14">
        <f>IF(OR(V563=0,B563="",K563=""),"",IFERROR(IF(X563=0,IF(AND(COUNTIFS('Vozidlá'!$A$6:$A$6,B563&amp;"",'Vozidlá'!$L$6:$L$6,"&lt;&gt;")=1,ROUND(K563,1)=ROUND(INDEX('Vozidlá'!$L$6:$L$6,MATCH(B563,'Vozidlá'!$A$6:$A$6,0)),1)),"","CHYBA"),IF(AND(INDEX($L$1:$L$1505,X563)&lt;&gt;"",ROUND(K563,1)=ROUND(INDEX($L$1:$L$1505,X563),1)),"","CHYBA")),"CHYBA"))</f>
        <v/>
      </c>
      <c r="R563" s="14">
        <f>IF(V563=0,"",IF(OR(NOT(ISNUMBER(A563)),B563="",C563="",NOT(ISNUMBER(D563)),NOT(ISNUMBER(E563)),NOT(ISNUMBER(F563)),NOT(ISNUMBER(G563)),I563="",J563="",NOT(ISNUMBER(K563)),NOT(ISNUMBER(L563)),AND(N563&lt;&gt;"Podnikateľská",N563&lt;&gt;"Súkromná"),AND(N563="Podnikateľská",H563=""),COUNTIFS('Vodiči'!$C$6:$C$8,C563&amp;"")&lt;&gt;1,COUNTIFS('Vozidlá'!$A$6:$A$6,B563&amp;"",'Vozidlá'!$B$6:$B$6,"&lt;&gt;")&lt;&gt;1,COUNTIFS('Vozidlá'!$A$6:$A$6,B563&amp;"",'Vozidlá'!$C$6:$C$6,"&lt;&gt;")&lt;&gt;1,COUNTIFS('Vozidlá'!$A$6:$A$6,B563&amp;"",'Vozidlá'!$D$6:$D$6,"&lt;&gt;")&lt;&gt;1,COUNTIFS('Vozidlá'!$A$6:$A$6,B563&amp;"",'Vozidlá'!$E$6:$E$6,"&lt;&gt;")&lt;&gt;1,COUNTIFS('Vozidlá'!$A$6:$A$6,B563&amp;"",'Vozidlá'!$K$6:$K$6,"&lt;&gt;")&lt;&gt;1,COUNTIFS('Vozidlá'!$A$6:$A$6,B563&amp;"",'Vozidlá'!$L$6:$L$6,"&lt;&gt;")&lt;&gt;1),"CHYBA",""))</f>
        <v/>
      </c>
      <c r="S563" s="14">
        <f>IF(V563=0,"",IF(N563="Podnikateľská",IF(H563="","",IF(OR(LEN(TRIM(SUBSTITUTE(SUBSTITUTE(H563,".",""),",","")))&lt;12,ISNUMBER(MATCH(TRIM(SUBSTITUTE(SUBSTITUTE(H563,".",""),",","")),'Zoznamy'!$G$2:$G$41,0))),"PREVERIŤ","")),IF(AND(N563="Súkromná",IFERROR(INDEX('Vozidlá'!$O$6:$O$6,MATCH(B563,'Vozidlá'!$A$6:$A$6,0))="áno",FALSE)),"PREVERIŤ","")))</f>
        <v/>
      </c>
      <c r="T563" s="14">
        <f>IF(OR(D563="",E563="",F563="",G563=""),"",IFERROR(IF(OR(F563+G563&lt;D563+E563,D563&lt;DATE(2027,1,1),D563&gt;=DATE(2028,1,1)),"CHYBA",""),"CHYBA"))</f>
        <v/>
      </c>
      <c r="U563" s="14">
        <f>IF(OR(V563=0,A563=""),"",IF(COUNTIFS($A$6:$A$1505,A563&amp;"",$B$6:$B$1505,B563&amp;"")&gt;1,"CHYBA",IF(X563="","",IF(X563=0,"",IFERROR(IF(INDEX($A$1:$A$1505,X563)="","",IF(A563=INDEX($A$1:$A$1505,X563)+1,"","PREVERIŤ")),"PREVERIŤ")))))</f>
        <v/>
      </c>
      <c r="V563" s="14">
        <f>IF(OR(A563&lt;&gt;"",B563&lt;&gt;"",C563&lt;&gt;"",D563&lt;&gt;"",E563&lt;&gt;"",F563&lt;&gt;"",G563&lt;&gt;"",H563&lt;&gt;"",I563&lt;&gt;"",J563&lt;&gt;"",K563&lt;&gt;"",L563&lt;&gt;"",N563&lt;&gt;"",O563&lt;&gt;""),1,0)</f>
        <v/>
      </c>
      <c r="W563" s="14">
        <f>IF(OR(V563=0,B563=""),"",COUNTIFS($B$6:B563,B563&amp;""))</f>
        <v/>
      </c>
      <c r="X563" s="14">
        <f>IF(OR(V563=0,B563=""),"",IF(W563=1,0,SUMIFS($Y$5:Y562,$B$5:B562,B563&amp;"",$W$5:W562,W563-1)))</f>
        <v/>
      </c>
      <c r="Y563" s="14">
        <f>IF(V563=0,"",ROW($A563))</f>
        <v/>
      </c>
    </row>
    <row r="564">
      <c r="A564" s="10" t="n"/>
      <c r="B564" s="10" t="n"/>
      <c r="C564" s="10" t="n"/>
      <c r="D564" s="12" t="n"/>
      <c r="E564" s="18" t="n"/>
      <c r="F564" s="12" t="n"/>
      <c r="G564" s="18" t="n"/>
      <c r="H564" s="10" t="n"/>
      <c r="I564" s="10" t="n"/>
      <c r="J564" s="10" t="n"/>
      <c r="K564" s="13" t="n"/>
      <c r="L564" s="13" t="n"/>
      <c r="M564" s="19">
        <f>IF(OR(K564="",L564=""),"",IF(AND(ISNUMBER(K564),ISNUMBER(L564)),L564-K564,"CHYBA"))</f>
        <v/>
      </c>
      <c r="N564" s="10" t="n"/>
      <c r="O564" s="10" t="n"/>
      <c r="P564" s="14">
        <f>IF(M564="","",IF(ISNUMBER(M564),IF(M564&lt;=0,"CHYBA",""),"CHYBA"))</f>
        <v/>
      </c>
      <c r="Q564" s="14">
        <f>IF(OR(V564=0,B564="",K564=""),"",IFERROR(IF(X564=0,IF(AND(COUNTIFS('Vozidlá'!$A$6:$A$6,B564&amp;"",'Vozidlá'!$L$6:$L$6,"&lt;&gt;")=1,ROUND(K564,1)=ROUND(INDEX('Vozidlá'!$L$6:$L$6,MATCH(B564,'Vozidlá'!$A$6:$A$6,0)),1)),"","CHYBA"),IF(AND(INDEX($L$1:$L$1505,X564)&lt;&gt;"",ROUND(K564,1)=ROUND(INDEX($L$1:$L$1505,X564),1)),"","CHYBA")),"CHYBA"))</f>
        <v/>
      </c>
      <c r="R564" s="14">
        <f>IF(V564=0,"",IF(OR(NOT(ISNUMBER(A564)),B564="",C564="",NOT(ISNUMBER(D564)),NOT(ISNUMBER(E564)),NOT(ISNUMBER(F564)),NOT(ISNUMBER(G564)),I564="",J564="",NOT(ISNUMBER(K564)),NOT(ISNUMBER(L564)),AND(N564&lt;&gt;"Podnikateľská",N564&lt;&gt;"Súkromná"),AND(N564="Podnikateľská",H564=""),COUNTIFS('Vodiči'!$C$6:$C$8,C564&amp;"")&lt;&gt;1,COUNTIFS('Vozidlá'!$A$6:$A$6,B564&amp;"",'Vozidlá'!$B$6:$B$6,"&lt;&gt;")&lt;&gt;1,COUNTIFS('Vozidlá'!$A$6:$A$6,B564&amp;"",'Vozidlá'!$C$6:$C$6,"&lt;&gt;")&lt;&gt;1,COUNTIFS('Vozidlá'!$A$6:$A$6,B564&amp;"",'Vozidlá'!$D$6:$D$6,"&lt;&gt;")&lt;&gt;1,COUNTIFS('Vozidlá'!$A$6:$A$6,B564&amp;"",'Vozidlá'!$E$6:$E$6,"&lt;&gt;")&lt;&gt;1,COUNTIFS('Vozidlá'!$A$6:$A$6,B564&amp;"",'Vozidlá'!$K$6:$K$6,"&lt;&gt;")&lt;&gt;1,COUNTIFS('Vozidlá'!$A$6:$A$6,B564&amp;"",'Vozidlá'!$L$6:$L$6,"&lt;&gt;")&lt;&gt;1),"CHYBA",""))</f>
        <v/>
      </c>
      <c r="S564" s="14">
        <f>IF(V564=0,"",IF(N564="Podnikateľská",IF(H564="","",IF(OR(LEN(TRIM(SUBSTITUTE(SUBSTITUTE(H564,".",""),",","")))&lt;12,ISNUMBER(MATCH(TRIM(SUBSTITUTE(SUBSTITUTE(H564,".",""),",","")),'Zoznamy'!$G$2:$G$41,0))),"PREVERIŤ","")),IF(AND(N564="Súkromná",IFERROR(INDEX('Vozidlá'!$O$6:$O$6,MATCH(B564,'Vozidlá'!$A$6:$A$6,0))="áno",FALSE)),"PREVERIŤ","")))</f>
        <v/>
      </c>
      <c r="T564" s="14">
        <f>IF(OR(D564="",E564="",F564="",G564=""),"",IFERROR(IF(OR(F564+G564&lt;D564+E564,D564&lt;DATE(2027,1,1),D564&gt;=DATE(2028,1,1)),"CHYBA",""),"CHYBA"))</f>
        <v/>
      </c>
      <c r="U564" s="14">
        <f>IF(OR(V564=0,A564=""),"",IF(COUNTIFS($A$6:$A$1505,A564&amp;"",$B$6:$B$1505,B564&amp;"")&gt;1,"CHYBA",IF(X564="","",IF(X564=0,"",IFERROR(IF(INDEX($A$1:$A$1505,X564)="","",IF(A564=INDEX($A$1:$A$1505,X564)+1,"","PREVERIŤ")),"PREVERIŤ")))))</f>
        <v/>
      </c>
      <c r="V564" s="14">
        <f>IF(OR(A564&lt;&gt;"",B564&lt;&gt;"",C564&lt;&gt;"",D564&lt;&gt;"",E564&lt;&gt;"",F564&lt;&gt;"",G564&lt;&gt;"",H564&lt;&gt;"",I564&lt;&gt;"",J564&lt;&gt;"",K564&lt;&gt;"",L564&lt;&gt;"",N564&lt;&gt;"",O564&lt;&gt;""),1,0)</f>
        <v/>
      </c>
      <c r="W564" s="14">
        <f>IF(OR(V564=0,B564=""),"",COUNTIFS($B$6:B564,B564&amp;""))</f>
        <v/>
      </c>
      <c r="X564" s="14">
        <f>IF(OR(V564=0,B564=""),"",IF(W564=1,0,SUMIFS($Y$5:Y563,$B$5:B563,B564&amp;"",$W$5:W563,W564-1)))</f>
        <v/>
      </c>
      <c r="Y564" s="14">
        <f>IF(V564=0,"",ROW($A564))</f>
        <v/>
      </c>
    </row>
    <row r="565">
      <c r="A565" s="10" t="n"/>
      <c r="B565" s="10" t="n"/>
      <c r="C565" s="10" t="n"/>
      <c r="D565" s="12" t="n"/>
      <c r="E565" s="18" t="n"/>
      <c r="F565" s="12" t="n"/>
      <c r="G565" s="18" t="n"/>
      <c r="H565" s="10" t="n"/>
      <c r="I565" s="10" t="n"/>
      <c r="J565" s="10" t="n"/>
      <c r="K565" s="13" t="n"/>
      <c r="L565" s="13" t="n"/>
      <c r="M565" s="19">
        <f>IF(OR(K565="",L565=""),"",IF(AND(ISNUMBER(K565),ISNUMBER(L565)),L565-K565,"CHYBA"))</f>
        <v/>
      </c>
      <c r="N565" s="10" t="n"/>
      <c r="O565" s="10" t="n"/>
      <c r="P565" s="14">
        <f>IF(M565="","",IF(ISNUMBER(M565),IF(M565&lt;=0,"CHYBA",""),"CHYBA"))</f>
        <v/>
      </c>
      <c r="Q565" s="14">
        <f>IF(OR(V565=0,B565="",K565=""),"",IFERROR(IF(X565=0,IF(AND(COUNTIFS('Vozidlá'!$A$6:$A$6,B565&amp;"",'Vozidlá'!$L$6:$L$6,"&lt;&gt;")=1,ROUND(K565,1)=ROUND(INDEX('Vozidlá'!$L$6:$L$6,MATCH(B565,'Vozidlá'!$A$6:$A$6,0)),1)),"","CHYBA"),IF(AND(INDEX($L$1:$L$1505,X565)&lt;&gt;"",ROUND(K565,1)=ROUND(INDEX($L$1:$L$1505,X565),1)),"","CHYBA")),"CHYBA"))</f>
        <v/>
      </c>
      <c r="R565" s="14">
        <f>IF(V565=0,"",IF(OR(NOT(ISNUMBER(A565)),B565="",C565="",NOT(ISNUMBER(D565)),NOT(ISNUMBER(E565)),NOT(ISNUMBER(F565)),NOT(ISNUMBER(G565)),I565="",J565="",NOT(ISNUMBER(K565)),NOT(ISNUMBER(L565)),AND(N565&lt;&gt;"Podnikateľská",N565&lt;&gt;"Súkromná"),AND(N565="Podnikateľská",H565=""),COUNTIFS('Vodiči'!$C$6:$C$8,C565&amp;"")&lt;&gt;1,COUNTIFS('Vozidlá'!$A$6:$A$6,B565&amp;"",'Vozidlá'!$B$6:$B$6,"&lt;&gt;")&lt;&gt;1,COUNTIFS('Vozidlá'!$A$6:$A$6,B565&amp;"",'Vozidlá'!$C$6:$C$6,"&lt;&gt;")&lt;&gt;1,COUNTIFS('Vozidlá'!$A$6:$A$6,B565&amp;"",'Vozidlá'!$D$6:$D$6,"&lt;&gt;")&lt;&gt;1,COUNTIFS('Vozidlá'!$A$6:$A$6,B565&amp;"",'Vozidlá'!$E$6:$E$6,"&lt;&gt;")&lt;&gt;1,COUNTIFS('Vozidlá'!$A$6:$A$6,B565&amp;"",'Vozidlá'!$K$6:$K$6,"&lt;&gt;")&lt;&gt;1,COUNTIFS('Vozidlá'!$A$6:$A$6,B565&amp;"",'Vozidlá'!$L$6:$L$6,"&lt;&gt;")&lt;&gt;1),"CHYBA",""))</f>
        <v/>
      </c>
      <c r="S565" s="14">
        <f>IF(V565=0,"",IF(N565="Podnikateľská",IF(H565="","",IF(OR(LEN(TRIM(SUBSTITUTE(SUBSTITUTE(H565,".",""),",","")))&lt;12,ISNUMBER(MATCH(TRIM(SUBSTITUTE(SUBSTITUTE(H565,".",""),",","")),'Zoznamy'!$G$2:$G$41,0))),"PREVERIŤ","")),IF(AND(N565="Súkromná",IFERROR(INDEX('Vozidlá'!$O$6:$O$6,MATCH(B565,'Vozidlá'!$A$6:$A$6,0))="áno",FALSE)),"PREVERIŤ","")))</f>
        <v/>
      </c>
      <c r="T565" s="14">
        <f>IF(OR(D565="",E565="",F565="",G565=""),"",IFERROR(IF(OR(F565+G565&lt;D565+E565,D565&lt;DATE(2027,1,1),D565&gt;=DATE(2028,1,1)),"CHYBA",""),"CHYBA"))</f>
        <v/>
      </c>
      <c r="U565" s="14">
        <f>IF(OR(V565=0,A565=""),"",IF(COUNTIFS($A$6:$A$1505,A565&amp;"",$B$6:$B$1505,B565&amp;"")&gt;1,"CHYBA",IF(X565="","",IF(X565=0,"",IFERROR(IF(INDEX($A$1:$A$1505,X565)="","",IF(A565=INDEX($A$1:$A$1505,X565)+1,"","PREVERIŤ")),"PREVERIŤ")))))</f>
        <v/>
      </c>
      <c r="V565" s="14">
        <f>IF(OR(A565&lt;&gt;"",B565&lt;&gt;"",C565&lt;&gt;"",D565&lt;&gt;"",E565&lt;&gt;"",F565&lt;&gt;"",G565&lt;&gt;"",H565&lt;&gt;"",I565&lt;&gt;"",J565&lt;&gt;"",K565&lt;&gt;"",L565&lt;&gt;"",N565&lt;&gt;"",O565&lt;&gt;""),1,0)</f>
        <v/>
      </c>
      <c r="W565" s="14">
        <f>IF(OR(V565=0,B565=""),"",COUNTIFS($B$6:B565,B565&amp;""))</f>
        <v/>
      </c>
      <c r="X565" s="14">
        <f>IF(OR(V565=0,B565=""),"",IF(W565=1,0,SUMIFS($Y$5:Y564,$B$5:B564,B565&amp;"",$W$5:W564,W565-1)))</f>
        <v/>
      </c>
      <c r="Y565" s="14">
        <f>IF(V565=0,"",ROW($A565))</f>
        <v/>
      </c>
    </row>
    <row r="566">
      <c r="A566" s="10" t="n"/>
      <c r="B566" s="10" t="n"/>
      <c r="C566" s="10" t="n"/>
      <c r="D566" s="12" t="n"/>
      <c r="E566" s="18" t="n"/>
      <c r="F566" s="12" t="n"/>
      <c r="G566" s="18" t="n"/>
      <c r="H566" s="10" t="n"/>
      <c r="I566" s="10" t="n"/>
      <c r="J566" s="10" t="n"/>
      <c r="K566" s="13" t="n"/>
      <c r="L566" s="13" t="n"/>
      <c r="M566" s="19">
        <f>IF(OR(K566="",L566=""),"",IF(AND(ISNUMBER(K566),ISNUMBER(L566)),L566-K566,"CHYBA"))</f>
        <v/>
      </c>
      <c r="N566" s="10" t="n"/>
      <c r="O566" s="10" t="n"/>
      <c r="P566" s="14">
        <f>IF(M566="","",IF(ISNUMBER(M566),IF(M566&lt;=0,"CHYBA",""),"CHYBA"))</f>
        <v/>
      </c>
      <c r="Q566" s="14">
        <f>IF(OR(V566=0,B566="",K566=""),"",IFERROR(IF(X566=0,IF(AND(COUNTIFS('Vozidlá'!$A$6:$A$6,B566&amp;"",'Vozidlá'!$L$6:$L$6,"&lt;&gt;")=1,ROUND(K566,1)=ROUND(INDEX('Vozidlá'!$L$6:$L$6,MATCH(B566,'Vozidlá'!$A$6:$A$6,0)),1)),"","CHYBA"),IF(AND(INDEX($L$1:$L$1505,X566)&lt;&gt;"",ROUND(K566,1)=ROUND(INDEX($L$1:$L$1505,X566),1)),"","CHYBA")),"CHYBA"))</f>
        <v/>
      </c>
      <c r="R566" s="14">
        <f>IF(V566=0,"",IF(OR(NOT(ISNUMBER(A566)),B566="",C566="",NOT(ISNUMBER(D566)),NOT(ISNUMBER(E566)),NOT(ISNUMBER(F566)),NOT(ISNUMBER(G566)),I566="",J566="",NOT(ISNUMBER(K566)),NOT(ISNUMBER(L566)),AND(N566&lt;&gt;"Podnikateľská",N566&lt;&gt;"Súkromná"),AND(N566="Podnikateľská",H566=""),COUNTIFS('Vodiči'!$C$6:$C$8,C566&amp;"")&lt;&gt;1,COUNTIFS('Vozidlá'!$A$6:$A$6,B566&amp;"",'Vozidlá'!$B$6:$B$6,"&lt;&gt;")&lt;&gt;1,COUNTIFS('Vozidlá'!$A$6:$A$6,B566&amp;"",'Vozidlá'!$C$6:$C$6,"&lt;&gt;")&lt;&gt;1,COUNTIFS('Vozidlá'!$A$6:$A$6,B566&amp;"",'Vozidlá'!$D$6:$D$6,"&lt;&gt;")&lt;&gt;1,COUNTIFS('Vozidlá'!$A$6:$A$6,B566&amp;"",'Vozidlá'!$E$6:$E$6,"&lt;&gt;")&lt;&gt;1,COUNTIFS('Vozidlá'!$A$6:$A$6,B566&amp;"",'Vozidlá'!$K$6:$K$6,"&lt;&gt;")&lt;&gt;1,COUNTIFS('Vozidlá'!$A$6:$A$6,B566&amp;"",'Vozidlá'!$L$6:$L$6,"&lt;&gt;")&lt;&gt;1),"CHYBA",""))</f>
        <v/>
      </c>
      <c r="S566" s="14">
        <f>IF(V566=0,"",IF(N566="Podnikateľská",IF(H566="","",IF(OR(LEN(TRIM(SUBSTITUTE(SUBSTITUTE(H566,".",""),",","")))&lt;12,ISNUMBER(MATCH(TRIM(SUBSTITUTE(SUBSTITUTE(H566,".",""),",","")),'Zoznamy'!$G$2:$G$41,0))),"PREVERIŤ","")),IF(AND(N566="Súkromná",IFERROR(INDEX('Vozidlá'!$O$6:$O$6,MATCH(B566,'Vozidlá'!$A$6:$A$6,0))="áno",FALSE)),"PREVERIŤ","")))</f>
        <v/>
      </c>
      <c r="T566" s="14">
        <f>IF(OR(D566="",E566="",F566="",G566=""),"",IFERROR(IF(OR(F566+G566&lt;D566+E566,D566&lt;DATE(2027,1,1),D566&gt;=DATE(2028,1,1)),"CHYBA",""),"CHYBA"))</f>
        <v/>
      </c>
      <c r="U566" s="14">
        <f>IF(OR(V566=0,A566=""),"",IF(COUNTIFS($A$6:$A$1505,A566&amp;"",$B$6:$B$1505,B566&amp;"")&gt;1,"CHYBA",IF(X566="","",IF(X566=0,"",IFERROR(IF(INDEX($A$1:$A$1505,X566)="","",IF(A566=INDEX($A$1:$A$1505,X566)+1,"","PREVERIŤ")),"PREVERIŤ")))))</f>
        <v/>
      </c>
      <c r="V566" s="14">
        <f>IF(OR(A566&lt;&gt;"",B566&lt;&gt;"",C566&lt;&gt;"",D566&lt;&gt;"",E566&lt;&gt;"",F566&lt;&gt;"",G566&lt;&gt;"",H566&lt;&gt;"",I566&lt;&gt;"",J566&lt;&gt;"",K566&lt;&gt;"",L566&lt;&gt;"",N566&lt;&gt;"",O566&lt;&gt;""),1,0)</f>
        <v/>
      </c>
      <c r="W566" s="14">
        <f>IF(OR(V566=0,B566=""),"",COUNTIFS($B$6:B566,B566&amp;""))</f>
        <v/>
      </c>
      <c r="X566" s="14">
        <f>IF(OR(V566=0,B566=""),"",IF(W566=1,0,SUMIFS($Y$5:Y565,$B$5:B565,B566&amp;"",$W$5:W565,W566-1)))</f>
        <v/>
      </c>
      <c r="Y566" s="14">
        <f>IF(V566=0,"",ROW($A566))</f>
        <v/>
      </c>
    </row>
    <row r="567">
      <c r="A567" s="10" t="n"/>
      <c r="B567" s="10" t="n"/>
      <c r="C567" s="10" t="n"/>
      <c r="D567" s="12" t="n"/>
      <c r="E567" s="18" t="n"/>
      <c r="F567" s="12" t="n"/>
      <c r="G567" s="18" t="n"/>
      <c r="H567" s="10" t="n"/>
      <c r="I567" s="10" t="n"/>
      <c r="J567" s="10" t="n"/>
      <c r="K567" s="13" t="n"/>
      <c r="L567" s="13" t="n"/>
      <c r="M567" s="19">
        <f>IF(OR(K567="",L567=""),"",IF(AND(ISNUMBER(K567),ISNUMBER(L567)),L567-K567,"CHYBA"))</f>
        <v/>
      </c>
      <c r="N567" s="10" t="n"/>
      <c r="O567" s="10" t="n"/>
      <c r="P567" s="14">
        <f>IF(M567="","",IF(ISNUMBER(M567),IF(M567&lt;=0,"CHYBA",""),"CHYBA"))</f>
        <v/>
      </c>
      <c r="Q567" s="14">
        <f>IF(OR(V567=0,B567="",K567=""),"",IFERROR(IF(X567=0,IF(AND(COUNTIFS('Vozidlá'!$A$6:$A$6,B567&amp;"",'Vozidlá'!$L$6:$L$6,"&lt;&gt;")=1,ROUND(K567,1)=ROUND(INDEX('Vozidlá'!$L$6:$L$6,MATCH(B567,'Vozidlá'!$A$6:$A$6,0)),1)),"","CHYBA"),IF(AND(INDEX($L$1:$L$1505,X567)&lt;&gt;"",ROUND(K567,1)=ROUND(INDEX($L$1:$L$1505,X567),1)),"","CHYBA")),"CHYBA"))</f>
        <v/>
      </c>
      <c r="R567" s="14">
        <f>IF(V567=0,"",IF(OR(NOT(ISNUMBER(A567)),B567="",C567="",NOT(ISNUMBER(D567)),NOT(ISNUMBER(E567)),NOT(ISNUMBER(F567)),NOT(ISNUMBER(G567)),I567="",J567="",NOT(ISNUMBER(K567)),NOT(ISNUMBER(L567)),AND(N567&lt;&gt;"Podnikateľská",N567&lt;&gt;"Súkromná"),AND(N567="Podnikateľská",H567=""),COUNTIFS('Vodiči'!$C$6:$C$8,C567&amp;"")&lt;&gt;1,COUNTIFS('Vozidlá'!$A$6:$A$6,B567&amp;"",'Vozidlá'!$B$6:$B$6,"&lt;&gt;")&lt;&gt;1,COUNTIFS('Vozidlá'!$A$6:$A$6,B567&amp;"",'Vozidlá'!$C$6:$C$6,"&lt;&gt;")&lt;&gt;1,COUNTIFS('Vozidlá'!$A$6:$A$6,B567&amp;"",'Vozidlá'!$D$6:$D$6,"&lt;&gt;")&lt;&gt;1,COUNTIFS('Vozidlá'!$A$6:$A$6,B567&amp;"",'Vozidlá'!$E$6:$E$6,"&lt;&gt;")&lt;&gt;1,COUNTIFS('Vozidlá'!$A$6:$A$6,B567&amp;"",'Vozidlá'!$K$6:$K$6,"&lt;&gt;")&lt;&gt;1,COUNTIFS('Vozidlá'!$A$6:$A$6,B567&amp;"",'Vozidlá'!$L$6:$L$6,"&lt;&gt;")&lt;&gt;1),"CHYBA",""))</f>
        <v/>
      </c>
      <c r="S567" s="14">
        <f>IF(V567=0,"",IF(N567="Podnikateľská",IF(H567="","",IF(OR(LEN(TRIM(SUBSTITUTE(SUBSTITUTE(H567,".",""),",","")))&lt;12,ISNUMBER(MATCH(TRIM(SUBSTITUTE(SUBSTITUTE(H567,".",""),",","")),'Zoznamy'!$G$2:$G$41,0))),"PREVERIŤ","")),IF(AND(N567="Súkromná",IFERROR(INDEX('Vozidlá'!$O$6:$O$6,MATCH(B567,'Vozidlá'!$A$6:$A$6,0))="áno",FALSE)),"PREVERIŤ","")))</f>
        <v/>
      </c>
      <c r="T567" s="14">
        <f>IF(OR(D567="",E567="",F567="",G567=""),"",IFERROR(IF(OR(F567+G567&lt;D567+E567,D567&lt;DATE(2027,1,1),D567&gt;=DATE(2028,1,1)),"CHYBA",""),"CHYBA"))</f>
        <v/>
      </c>
      <c r="U567" s="14">
        <f>IF(OR(V567=0,A567=""),"",IF(COUNTIFS($A$6:$A$1505,A567&amp;"",$B$6:$B$1505,B567&amp;"")&gt;1,"CHYBA",IF(X567="","",IF(X567=0,"",IFERROR(IF(INDEX($A$1:$A$1505,X567)="","",IF(A567=INDEX($A$1:$A$1505,X567)+1,"","PREVERIŤ")),"PREVERIŤ")))))</f>
        <v/>
      </c>
      <c r="V567" s="14">
        <f>IF(OR(A567&lt;&gt;"",B567&lt;&gt;"",C567&lt;&gt;"",D567&lt;&gt;"",E567&lt;&gt;"",F567&lt;&gt;"",G567&lt;&gt;"",H567&lt;&gt;"",I567&lt;&gt;"",J567&lt;&gt;"",K567&lt;&gt;"",L567&lt;&gt;"",N567&lt;&gt;"",O567&lt;&gt;""),1,0)</f>
        <v/>
      </c>
      <c r="W567" s="14">
        <f>IF(OR(V567=0,B567=""),"",COUNTIFS($B$6:B567,B567&amp;""))</f>
        <v/>
      </c>
      <c r="X567" s="14">
        <f>IF(OR(V567=0,B567=""),"",IF(W567=1,0,SUMIFS($Y$5:Y566,$B$5:B566,B567&amp;"",$W$5:W566,W567-1)))</f>
        <v/>
      </c>
      <c r="Y567" s="14">
        <f>IF(V567=0,"",ROW($A567))</f>
        <v/>
      </c>
    </row>
    <row r="568">
      <c r="A568" s="10" t="n"/>
      <c r="B568" s="10" t="n"/>
      <c r="C568" s="10" t="n"/>
      <c r="D568" s="12" t="n"/>
      <c r="E568" s="18" t="n"/>
      <c r="F568" s="12" t="n"/>
      <c r="G568" s="18" t="n"/>
      <c r="H568" s="10" t="n"/>
      <c r="I568" s="10" t="n"/>
      <c r="J568" s="10" t="n"/>
      <c r="K568" s="13" t="n"/>
      <c r="L568" s="13" t="n"/>
      <c r="M568" s="19">
        <f>IF(OR(K568="",L568=""),"",IF(AND(ISNUMBER(K568),ISNUMBER(L568)),L568-K568,"CHYBA"))</f>
        <v/>
      </c>
      <c r="N568" s="10" t="n"/>
      <c r="O568" s="10" t="n"/>
      <c r="P568" s="14">
        <f>IF(M568="","",IF(ISNUMBER(M568),IF(M568&lt;=0,"CHYBA",""),"CHYBA"))</f>
        <v/>
      </c>
      <c r="Q568" s="14">
        <f>IF(OR(V568=0,B568="",K568=""),"",IFERROR(IF(X568=0,IF(AND(COUNTIFS('Vozidlá'!$A$6:$A$6,B568&amp;"",'Vozidlá'!$L$6:$L$6,"&lt;&gt;")=1,ROUND(K568,1)=ROUND(INDEX('Vozidlá'!$L$6:$L$6,MATCH(B568,'Vozidlá'!$A$6:$A$6,0)),1)),"","CHYBA"),IF(AND(INDEX($L$1:$L$1505,X568)&lt;&gt;"",ROUND(K568,1)=ROUND(INDEX($L$1:$L$1505,X568),1)),"","CHYBA")),"CHYBA"))</f>
        <v/>
      </c>
      <c r="R568" s="14">
        <f>IF(V568=0,"",IF(OR(NOT(ISNUMBER(A568)),B568="",C568="",NOT(ISNUMBER(D568)),NOT(ISNUMBER(E568)),NOT(ISNUMBER(F568)),NOT(ISNUMBER(G568)),I568="",J568="",NOT(ISNUMBER(K568)),NOT(ISNUMBER(L568)),AND(N568&lt;&gt;"Podnikateľská",N568&lt;&gt;"Súkromná"),AND(N568="Podnikateľská",H568=""),COUNTIFS('Vodiči'!$C$6:$C$8,C568&amp;"")&lt;&gt;1,COUNTIFS('Vozidlá'!$A$6:$A$6,B568&amp;"",'Vozidlá'!$B$6:$B$6,"&lt;&gt;")&lt;&gt;1,COUNTIFS('Vozidlá'!$A$6:$A$6,B568&amp;"",'Vozidlá'!$C$6:$C$6,"&lt;&gt;")&lt;&gt;1,COUNTIFS('Vozidlá'!$A$6:$A$6,B568&amp;"",'Vozidlá'!$D$6:$D$6,"&lt;&gt;")&lt;&gt;1,COUNTIFS('Vozidlá'!$A$6:$A$6,B568&amp;"",'Vozidlá'!$E$6:$E$6,"&lt;&gt;")&lt;&gt;1,COUNTIFS('Vozidlá'!$A$6:$A$6,B568&amp;"",'Vozidlá'!$K$6:$K$6,"&lt;&gt;")&lt;&gt;1,COUNTIFS('Vozidlá'!$A$6:$A$6,B568&amp;"",'Vozidlá'!$L$6:$L$6,"&lt;&gt;")&lt;&gt;1),"CHYBA",""))</f>
        <v/>
      </c>
      <c r="S568" s="14">
        <f>IF(V568=0,"",IF(N568="Podnikateľská",IF(H568="","",IF(OR(LEN(TRIM(SUBSTITUTE(SUBSTITUTE(H568,".",""),",","")))&lt;12,ISNUMBER(MATCH(TRIM(SUBSTITUTE(SUBSTITUTE(H568,".",""),",","")),'Zoznamy'!$G$2:$G$41,0))),"PREVERIŤ","")),IF(AND(N568="Súkromná",IFERROR(INDEX('Vozidlá'!$O$6:$O$6,MATCH(B568,'Vozidlá'!$A$6:$A$6,0))="áno",FALSE)),"PREVERIŤ","")))</f>
        <v/>
      </c>
      <c r="T568" s="14">
        <f>IF(OR(D568="",E568="",F568="",G568=""),"",IFERROR(IF(OR(F568+G568&lt;D568+E568,D568&lt;DATE(2027,1,1),D568&gt;=DATE(2028,1,1)),"CHYBA",""),"CHYBA"))</f>
        <v/>
      </c>
      <c r="U568" s="14">
        <f>IF(OR(V568=0,A568=""),"",IF(COUNTIFS($A$6:$A$1505,A568&amp;"",$B$6:$B$1505,B568&amp;"")&gt;1,"CHYBA",IF(X568="","",IF(X568=0,"",IFERROR(IF(INDEX($A$1:$A$1505,X568)="","",IF(A568=INDEX($A$1:$A$1505,X568)+1,"","PREVERIŤ")),"PREVERIŤ")))))</f>
        <v/>
      </c>
      <c r="V568" s="14">
        <f>IF(OR(A568&lt;&gt;"",B568&lt;&gt;"",C568&lt;&gt;"",D568&lt;&gt;"",E568&lt;&gt;"",F568&lt;&gt;"",G568&lt;&gt;"",H568&lt;&gt;"",I568&lt;&gt;"",J568&lt;&gt;"",K568&lt;&gt;"",L568&lt;&gt;"",N568&lt;&gt;"",O568&lt;&gt;""),1,0)</f>
        <v/>
      </c>
      <c r="W568" s="14">
        <f>IF(OR(V568=0,B568=""),"",COUNTIFS($B$6:B568,B568&amp;""))</f>
        <v/>
      </c>
      <c r="X568" s="14">
        <f>IF(OR(V568=0,B568=""),"",IF(W568=1,0,SUMIFS($Y$5:Y567,$B$5:B567,B568&amp;"",$W$5:W567,W568-1)))</f>
        <v/>
      </c>
      <c r="Y568" s="14">
        <f>IF(V568=0,"",ROW($A568))</f>
        <v/>
      </c>
    </row>
    <row r="569">
      <c r="A569" s="10" t="n"/>
      <c r="B569" s="10" t="n"/>
      <c r="C569" s="10" t="n"/>
      <c r="D569" s="12" t="n"/>
      <c r="E569" s="18" t="n"/>
      <c r="F569" s="12" t="n"/>
      <c r="G569" s="18" t="n"/>
      <c r="H569" s="10" t="n"/>
      <c r="I569" s="10" t="n"/>
      <c r="J569" s="10" t="n"/>
      <c r="K569" s="13" t="n"/>
      <c r="L569" s="13" t="n"/>
      <c r="M569" s="19">
        <f>IF(OR(K569="",L569=""),"",IF(AND(ISNUMBER(K569),ISNUMBER(L569)),L569-K569,"CHYBA"))</f>
        <v/>
      </c>
      <c r="N569" s="10" t="n"/>
      <c r="O569" s="10" t="n"/>
      <c r="P569" s="14">
        <f>IF(M569="","",IF(ISNUMBER(M569),IF(M569&lt;=0,"CHYBA",""),"CHYBA"))</f>
        <v/>
      </c>
      <c r="Q569" s="14">
        <f>IF(OR(V569=0,B569="",K569=""),"",IFERROR(IF(X569=0,IF(AND(COUNTIFS('Vozidlá'!$A$6:$A$6,B569&amp;"",'Vozidlá'!$L$6:$L$6,"&lt;&gt;")=1,ROUND(K569,1)=ROUND(INDEX('Vozidlá'!$L$6:$L$6,MATCH(B569,'Vozidlá'!$A$6:$A$6,0)),1)),"","CHYBA"),IF(AND(INDEX($L$1:$L$1505,X569)&lt;&gt;"",ROUND(K569,1)=ROUND(INDEX($L$1:$L$1505,X569),1)),"","CHYBA")),"CHYBA"))</f>
        <v/>
      </c>
      <c r="R569" s="14">
        <f>IF(V569=0,"",IF(OR(NOT(ISNUMBER(A569)),B569="",C569="",NOT(ISNUMBER(D569)),NOT(ISNUMBER(E569)),NOT(ISNUMBER(F569)),NOT(ISNUMBER(G569)),I569="",J569="",NOT(ISNUMBER(K569)),NOT(ISNUMBER(L569)),AND(N569&lt;&gt;"Podnikateľská",N569&lt;&gt;"Súkromná"),AND(N569="Podnikateľská",H569=""),COUNTIFS('Vodiči'!$C$6:$C$8,C569&amp;"")&lt;&gt;1,COUNTIFS('Vozidlá'!$A$6:$A$6,B569&amp;"",'Vozidlá'!$B$6:$B$6,"&lt;&gt;")&lt;&gt;1,COUNTIFS('Vozidlá'!$A$6:$A$6,B569&amp;"",'Vozidlá'!$C$6:$C$6,"&lt;&gt;")&lt;&gt;1,COUNTIFS('Vozidlá'!$A$6:$A$6,B569&amp;"",'Vozidlá'!$D$6:$D$6,"&lt;&gt;")&lt;&gt;1,COUNTIFS('Vozidlá'!$A$6:$A$6,B569&amp;"",'Vozidlá'!$E$6:$E$6,"&lt;&gt;")&lt;&gt;1,COUNTIFS('Vozidlá'!$A$6:$A$6,B569&amp;"",'Vozidlá'!$K$6:$K$6,"&lt;&gt;")&lt;&gt;1,COUNTIFS('Vozidlá'!$A$6:$A$6,B569&amp;"",'Vozidlá'!$L$6:$L$6,"&lt;&gt;")&lt;&gt;1),"CHYBA",""))</f>
        <v/>
      </c>
      <c r="S569" s="14">
        <f>IF(V569=0,"",IF(N569="Podnikateľská",IF(H569="","",IF(OR(LEN(TRIM(SUBSTITUTE(SUBSTITUTE(H569,".",""),",","")))&lt;12,ISNUMBER(MATCH(TRIM(SUBSTITUTE(SUBSTITUTE(H569,".",""),",","")),'Zoznamy'!$G$2:$G$41,0))),"PREVERIŤ","")),IF(AND(N569="Súkromná",IFERROR(INDEX('Vozidlá'!$O$6:$O$6,MATCH(B569,'Vozidlá'!$A$6:$A$6,0))="áno",FALSE)),"PREVERIŤ","")))</f>
        <v/>
      </c>
      <c r="T569" s="14">
        <f>IF(OR(D569="",E569="",F569="",G569=""),"",IFERROR(IF(OR(F569+G569&lt;D569+E569,D569&lt;DATE(2027,1,1),D569&gt;=DATE(2028,1,1)),"CHYBA",""),"CHYBA"))</f>
        <v/>
      </c>
      <c r="U569" s="14">
        <f>IF(OR(V569=0,A569=""),"",IF(COUNTIFS($A$6:$A$1505,A569&amp;"",$B$6:$B$1505,B569&amp;"")&gt;1,"CHYBA",IF(X569="","",IF(X569=0,"",IFERROR(IF(INDEX($A$1:$A$1505,X569)="","",IF(A569=INDEX($A$1:$A$1505,X569)+1,"","PREVERIŤ")),"PREVERIŤ")))))</f>
        <v/>
      </c>
      <c r="V569" s="14">
        <f>IF(OR(A569&lt;&gt;"",B569&lt;&gt;"",C569&lt;&gt;"",D569&lt;&gt;"",E569&lt;&gt;"",F569&lt;&gt;"",G569&lt;&gt;"",H569&lt;&gt;"",I569&lt;&gt;"",J569&lt;&gt;"",K569&lt;&gt;"",L569&lt;&gt;"",N569&lt;&gt;"",O569&lt;&gt;""),1,0)</f>
        <v/>
      </c>
      <c r="W569" s="14">
        <f>IF(OR(V569=0,B569=""),"",COUNTIFS($B$6:B569,B569&amp;""))</f>
        <v/>
      </c>
      <c r="X569" s="14">
        <f>IF(OR(V569=0,B569=""),"",IF(W569=1,0,SUMIFS($Y$5:Y568,$B$5:B568,B569&amp;"",$W$5:W568,W569-1)))</f>
        <v/>
      </c>
      <c r="Y569" s="14">
        <f>IF(V569=0,"",ROW($A569))</f>
        <v/>
      </c>
    </row>
    <row r="570">
      <c r="A570" s="10" t="n"/>
      <c r="B570" s="10" t="n"/>
      <c r="C570" s="10" t="n"/>
      <c r="D570" s="12" t="n"/>
      <c r="E570" s="18" t="n"/>
      <c r="F570" s="12" t="n"/>
      <c r="G570" s="18" t="n"/>
      <c r="H570" s="10" t="n"/>
      <c r="I570" s="10" t="n"/>
      <c r="J570" s="10" t="n"/>
      <c r="K570" s="13" t="n"/>
      <c r="L570" s="13" t="n"/>
      <c r="M570" s="19">
        <f>IF(OR(K570="",L570=""),"",IF(AND(ISNUMBER(K570),ISNUMBER(L570)),L570-K570,"CHYBA"))</f>
        <v/>
      </c>
      <c r="N570" s="10" t="n"/>
      <c r="O570" s="10" t="n"/>
      <c r="P570" s="14">
        <f>IF(M570="","",IF(ISNUMBER(M570),IF(M570&lt;=0,"CHYBA",""),"CHYBA"))</f>
        <v/>
      </c>
      <c r="Q570" s="14">
        <f>IF(OR(V570=0,B570="",K570=""),"",IFERROR(IF(X570=0,IF(AND(COUNTIFS('Vozidlá'!$A$6:$A$6,B570&amp;"",'Vozidlá'!$L$6:$L$6,"&lt;&gt;")=1,ROUND(K570,1)=ROUND(INDEX('Vozidlá'!$L$6:$L$6,MATCH(B570,'Vozidlá'!$A$6:$A$6,0)),1)),"","CHYBA"),IF(AND(INDEX($L$1:$L$1505,X570)&lt;&gt;"",ROUND(K570,1)=ROUND(INDEX($L$1:$L$1505,X570),1)),"","CHYBA")),"CHYBA"))</f>
        <v/>
      </c>
      <c r="R570" s="14">
        <f>IF(V570=0,"",IF(OR(NOT(ISNUMBER(A570)),B570="",C570="",NOT(ISNUMBER(D570)),NOT(ISNUMBER(E570)),NOT(ISNUMBER(F570)),NOT(ISNUMBER(G570)),I570="",J570="",NOT(ISNUMBER(K570)),NOT(ISNUMBER(L570)),AND(N570&lt;&gt;"Podnikateľská",N570&lt;&gt;"Súkromná"),AND(N570="Podnikateľská",H570=""),COUNTIFS('Vodiči'!$C$6:$C$8,C570&amp;"")&lt;&gt;1,COUNTIFS('Vozidlá'!$A$6:$A$6,B570&amp;"",'Vozidlá'!$B$6:$B$6,"&lt;&gt;")&lt;&gt;1,COUNTIFS('Vozidlá'!$A$6:$A$6,B570&amp;"",'Vozidlá'!$C$6:$C$6,"&lt;&gt;")&lt;&gt;1,COUNTIFS('Vozidlá'!$A$6:$A$6,B570&amp;"",'Vozidlá'!$D$6:$D$6,"&lt;&gt;")&lt;&gt;1,COUNTIFS('Vozidlá'!$A$6:$A$6,B570&amp;"",'Vozidlá'!$E$6:$E$6,"&lt;&gt;")&lt;&gt;1,COUNTIFS('Vozidlá'!$A$6:$A$6,B570&amp;"",'Vozidlá'!$K$6:$K$6,"&lt;&gt;")&lt;&gt;1,COUNTIFS('Vozidlá'!$A$6:$A$6,B570&amp;"",'Vozidlá'!$L$6:$L$6,"&lt;&gt;")&lt;&gt;1),"CHYBA",""))</f>
        <v/>
      </c>
      <c r="S570" s="14">
        <f>IF(V570=0,"",IF(N570="Podnikateľská",IF(H570="","",IF(OR(LEN(TRIM(SUBSTITUTE(SUBSTITUTE(H570,".",""),",","")))&lt;12,ISNUMBER(MATCH(TRIM(SUBSTITUTE(SUBSTITUTE(H570,".",""),",","")),'Zoznamy'!$G$2:$G$41,0))),"PREVERIŤ","")),IF(AND(N570="Súkromná",IFERROR(INDEX('Vozidlá'!$O$6:$O$6,MATCH(B570,'Vozidlá'!$A$6:$A$6,0))="áno",FALSE)),"PREVERIŤ","")))</f>
        <v/>
      </c>
      <c r="T570" s="14">
        <f>IF(OR(D570="",E570="",F570="",G570=""),"",IFERROR(IF(OR(F570+G570&lt;D570+E570,D570&lt;DATE(2027,1,1),D570&gt;=DATE(2028,1,1)),"CHYBA",""),"CHYBA"))</f>
        <v/>
      </c>
      <c r="U570" s="14">
        <f>IF(OR(V570=0,A570=""),"",IF(COUNTIFS($A$6:$A$1505,A570&amp;"",$B$6:$B$1505,B570&amp;"")&gt;1,"CHYBA",IF(X570="","",IF(X570=0,"",IFERROR(IF(INDEX($A$1:$A$1505,X570)="","",IF(A570=INDEX($A$1:$A$1505,X570)+1,"","PREVERIŤ")),"PREVERIŤ")))))</f>
        <v/>
      </c>
      <c r="V570" s="14">
        <f>IF(OR(A570&lt;&gt;"",B570&lt;&gt;"",C570&lt;&gt;"",D570&lt;&gt;"",E570&lt;&gt;"",F570&lt;&gt;"",G570&lt;&gt;"",H570&lt;&gt;"",I570&lt;&gt;"",J570&lt;&gt;"",K570&lt;&gt;"",L570&lt;&gt;"",N570&lt;&gt;"",O570&lt;&gt;""),1,0)</f>
        <v/>
      </c>
      <c r="W570" s="14">
        <f>IF(OR(V570=0,B570=""),"",COUNTIFS($B$6:B570,B570&amp;""))</f>
        <v/>
      </c>
      <c r="X570" s="14">
        <f>IF(OR(V570=0,B570=""),"",IF(W570=1,0,SUMIFS($Y$5:Y569,$B$5:B569,B570&amp;"",$W$5:W569,W570-1)))</f>
        <v/>
      </c>
      <c r="Y570" s="14">
        <f>IF(V570=0,"",ROW($A570))</f>
        <v/>
      </c>
    </row>
    <row r="571">
      <c r="A571" s="10" t="n"/>
      <c r="B571" s="10" t="n"/>
      <c r="C571" s="10" t="n"/>
      <c r="D571" s="12" t="n"/>
      <c r="E571" s="18" t="n"/>
      <c r="F571" s="12" t="n"/>
      <c r="G571" s="18" t="n"/>
      <c r="H571" s="10" t="n"/>
      <c r="I571" s="10" t="n"/>
      <c r="J571" s="10" t="n"/>
      <c r="K571" s="13" t="n"/>
      <c r="L571" s="13" t="n"/>
      <c r="M571" s="19">
        <f>IF(OR(K571="",L571=""),"",IF(AND(ISNUMBER(K571),ISNUMBER(L571)),L571-K571,"CHYBA"))</f>
        <v/>
      </c>
      <c r="N571" s="10" t="n"/>
      <c r="O571" s="10" t="n"/>
      <c r="P571" s="14">
        <f>IF(M571="","",IF(ISNUMBER(M571),IF(M571&lt;=0,"CHYBA",""),"CHYBA"))</f>
        <v/>
      </c>
      <c r="Q571" s="14">
        <f>IF(OR(V571=0,B571="",K571=""),"",IFERROR(IF(X571=0,IF(AND(COUNTIFS('Vozidlá'!$A$6:$A$6,B571&amp;"",'Vozidlá'!$L$6:$L$6,"&lt;&gt;")=1,ROUND(K571,1)=ROUND(INDEX('Vozidlá'!$L$6:$L$6,MATCH(B571,'Vozidlá'!$A$6:$A$6,0)),1)),"","CHYBA"),IF(AND(INDEX($L$1:$L$1505,X571)&lt;&gt;"",ROUND(K571,1)=ROUND(INDEX($L$1:$L$1505,X571),1)),"","CHYBA")),"CHYBA"))</f>
        <v/>
      </c>
      <c r="R571" s="14">
        <f>IF(V571=0,"",IF(OR(NOT(ISNUMBER(A571)),B571="",C571="",NOT(ISNUMBER(D571)),NOT(ISNUMBER(E571)),NOT(ISNUMBER(F571)),NOT(ISNUMBER(G571)),I571="",J571="",NOT(ISNUMBER(K571)),NOT(ISNUMBER(L571)),AND(N571&lt;&gt;"Podnikateľská",N571&lt;&gt;"Súkromná"),AND(N571="Podnikateľská",H571=""),COUNTIFS('Vodiči'!$C$6:$C$8,C571&amp;"")&lt;&gt;1,COUNTIFS('Vozidlá'!$A$6:$A$6,B571&amp;"",'Vozidlá'!$B$6:$B$6,"&lt;&gt;")&lt;&gt;1,COUNTIFS('Vozidlá'!$A$6:$A$6,B571&amp;"",'Vozidlá'!$C$6:$C$6,"&lt;&gt;")&lt;&gt;1,COUNTIFS('Vozidlá'!$A$6:$A$6,B571&amp;"",'Vozidlá'!$D$6:$D$6,"&lt;&gt;")&lt;&gt;1,COUNTIFS('Vozidlá'!$A$6:$A$6,B571&amp;"",'Vozidlá'!$E$6:$E$6,"&lt;&gt;")&lt;&gt;1,COUNTIFS('Vozidlá'!$A$6:$A$6,B571&amp;"",'Vozidlá'!$K$6:$K$6,"&lt;&gt;")&lt;&gt;1,COUNTIFS('Vozidlá'!$A$6:$A$6,B571&amp;"",'Vozidlá'!$L$6:$L$6,"&lt;&gt;")&lt;&gt;1),"CHYBA",""))</f>
        <v/>
      </c>
      <c r="S571" s="14">
        <f>IF(V571=0,"",IF(N571="Podnikateľská",IF(H571="","",IF(OR(LEN(TRIM(SUBSTITUTE(SUBSTITUTE(H571,".",""),",","")))&lt;12,ISNUMBER(MATCH(TRIM(SUBSTITUTE(SUBSTITUTE(H571,".",""),",","")),'Zoznamy'!$G$2:$G$41,0))),"PREVERIŤ","")),IF(AND(N571="Súkromná",IFERROR(INDEX('Vozidlá'!$O$6:$O$6,MATCH(B571,'Vozidlá'!$A$6:$A$6,0))="áno",FALSE)),"PREVERIŤ","")))</f>
        <v/>
      </c>
      <c r="T571" s="14">
        <f>IF(OR(D571="",E571="",F571="",G571=""),"",IFERROR(IF(OR(F571+G571&lt;D571+E571,D571&lt;DATE(2027,1,1),D571&gt;=DATE(2028,1,1)),"CHYBA",""),"CHYBA"))</f>
        <v/>
      </c>
      <c r="U571" s="14">
        <f>IF(OR(V571=0,A571=""),"",IF(COUNTIFS($A$6:$A$1505,A571&amp;"",$B$6:$B$1505,B571&amp;"")&gt;1,"CHYBA",IF(X571="","",IF(X571=0,"",IFERROR(IF(INDEX($A$1:$A$1505,X571)="","",IF(A571=INDEX($A$1:$A$1505,X571)+1,"","PREVERIŤ")),"PREVERIŤ")))))</f>
        <v/>
      </c>
      <c r="V571" s="14">
        <f>IF(OR(A571&lt;&gt;"",B571&lt;&gt;"",C571&lt;&gt;"",D571&lt;&gt;"",E571&lt;&gt;"",F571&lt;&gt;"",G571&lt;&gt;"",H571&lt;&gt;"",I571&lt;&gt;"",J571&lt;&gt;"",K571&lt;&gt;"",L571&lt;&gt;"",N571&lt;&gt;"",O571&lt;&gt;""),1,0)</f>
        <v/>
      </c>
      <c r="W571" s="14">
        <f>IF(OR(V571=0,B571=""),"",COUNTIFS($B$6:B571,B571&amp;""))</f>
        <v/>
      </c>
      <c r="X571" s="14">
        <f>IF(OR(V571=0,B571=""),"",IF(W571=1,0,SUMIFS($Y$5:Y570,$B$5:B570,B571&amp;"",$W$5:W570,W571-1)))</f>
        <v/>
      </c>
      <c r="Y571" s="14">
        <f>IF(V571=0,"",ROW($A571))</f>
        <v/>
      </c>
    </row>
    <row r="572">
      <c r="A572" s="10" t="n"/>
      <c r="B572" s="10" t="n"/>
      <c r="C572" s="10" t="n"/>
      <c r="D572" s="12" t="n"/>
      <c r="E572" s="18" t="n"/>
      <c r="F572" s="12" t="n"/>
      <c r="G572" s="18" t="n"/>
      <c r="H572" s="10" t="n"/>
      <c r="I572" s="10" t="n"/>
      <c r="J572" s="10" t="n"/>
      <c r="K572" s="13" t="n"/>
      <c r="L572" s="13" t="n"/>
      <c r="M572" s="19">
        <f>IF(OR(K572="",L572=""),"",IF(AND(ISNUMBER(K572),ISNUMBER(L572)),L572-K572,"CHYBA"))</f>
        <v/>
      </c>
      <c r="N572" s="10" t="n"/>
      <c r="O572" s="10" t="n"/>
      <c r="P572" s="14">
        <f>IF(M572="","",IF(ISNUMBER(M572),IF(M572&lt;=0,"CHYBA",""),"CHYBA"))</f>
        <v/>
      </c>
      <c r="Q572" s="14">
        <f>IF(OR(V572=0,B572="",K572=""),"",IFERROR(IF(X572=0,IF(AND(COUNTIFS('Vozidlá'!$A$6:$A$6,B572&amp;"",'Vozidlá'!$L$6:$L$6,"&lt;&gt;")=1,ROUND(K572,1)=ROUND(INDEX('Vozidlá'!$L$6:$L$6,MATCH(B572,'Vozidlá'!$A$6:$A$6,0)),1)),"","CHYBA"),IF(AND(INDEX($L$1:$L$1505,X572)&lt;&gt;"",ROUND(K572,1)=ROUND(INDEX($L$1:$L$1505,X572),1)),"","CHYBA")),"CHYBA"))</f>
        <v/>
      </c>
      <c r="R572" s="14">
        <f>IF(V572=0,"",IF(OR(NOT(ISNUMBER(A572)),B572="",C572="",NOT(ISNUMBER(D572)),NOT(ISNUMBER(E572)),NOT(ISNUMBER(F572)),NOT(ISNUMBER(G572)),I572="",J572="",NOT(ISNUMBER(K572)),NOT(ISNUMBER(L572)),AND(N572&lt;&gt;"Podnikateľská",N572&lt;&gt;"Súkromná"),AND(N572="Podnikateľská",H572=""),COUNTIFS('Vodiči'!$C$6:$C$8,C572&amp;"")&lt;&gt;1,COUNTIFS('Vozidlá'!$A$6:$A$6,B572&amp;"",'Vozidlá'!$B$6:$B$6,"&lt;&gt;")&lt;&gt;1,COUNTIFS('Vozidlá'!$A$6:$A$6,B572&amp;"",'Vozidlá'!$C$6:$C$6,"&lt;&gt;")&lt;&gt;1,COUNTIFS('Vozidlá'!$A$6:$A$6,B572&amp;"",'Vozidlá'!$D$6:$D$6,"&lt;&gt;")&lt;&gt;1,COUNTIFS('Vozidlá'!$A$6:$A$6,B572&amp;"",'Vozidlá'!$E$6:$E$6,"&lt;&gt;")&lt;&gt;1,COUNTIFS('Vozidlá'!$A$6:$A$6,B572&amp;"",'Vozidlá'!$K$6:$K$6,"&lt;&gt;")&lt;&gt;1,COUNTIFS('Vozidlá'!$A$6:$A$6,B572&amp;"",'Vozidlá'!$L$6:$L$6,"&lt;&gt;")&lt;&gt;1),"CHYBA",""))</f>
        <v/>
      </c>
      <c r="S572" s="14">
        <f>IF(V572=0,"",IF(N572="Podnikateľská",IF(H572="","",IF(OR(LEN(TRIM(SUBSTITUTE(SUBSTITUTE(H572,".",""),",","")))&lt;12,ISNUMBER(MATCH(TRIM(SUBSTITUTE(SUBSTITUTE(H572,".",""),",","")),'Zoznamy'!$G$2:$G$41,0))),"PREVERIŤ","")),IF(AND(N572="Súkromná",IFERROR(INDEX('Vozidlá'!$O$6:$O$6,MATCH(B572,'Vozidlá'!$A$6:$A$6,0))="áno",FALSE)),"PREVERIŤ","")))</f>
        <v/>
      </c>
      <c r="T572" s="14">
        <f>IF(OR(D572="",E572="",F572="",G572=""),"",IFERROR(IF(OR(F572+G572&lt;D572+E572,D572&lt;DATE(2027,1,1),D572&gt;=DATE(2028,1,1)),"CHYBA",""),"CHYBA"))</f>
        <v/>
      </c>
      <c r="U572" s="14">
        <f>IF(OR(V572=0,A572=""),"",IF(COUNTIFS($A$6:$A$1505,A572&amp;"",$B$6:$B$1505,B572&amp;"")&gt;1,"CHYBA",IF(X572="","",IF(X572=0,"",IFERROR(IF(INDEX($A$1:$A$1505,X572)="","",IF(A572=INDEX($A$1:$A$1505,X572)+1,"","PREVERIŤ")),"PREVERIŤ")))))</f>
        <v/>
      </c>
      <c r="V572" s="14">
        <f>IF(OR(A572&lt;&gt;"",B572&lt;&gt;"",C572&lt;&gt;"",D572&lt;&gt;"",E572&lt;&gt;"",F572&lt;&gt;"",G572&lt;&gt;"",H572&lt;&gt;"",I572&lt;&gt;"",J572&lt;&gt;"",K572&lt;&gt;"",L572&lt;&gt;"",N572&lt;&gt;"",O572&lt;&gt;""),1,0)</f>
        <v/>
      </c>
      <c r="W572" s="14">
        <f>IF(OR(V572=0,B572=""),"",COUNTIFS($B$6:B572,B572&amp;""))</f>
        <v/>
      </c>
      <c r="X572" s="14">
        <f>IF(OR(V572=0,B572=""),"",IF(W572=1,0,SUMIFS($Y$5:Y571,$B$5:B571,B572&amp;"",$W$5:W571,W572-1)))</f>
        <v/>
      </c>
      <c r="Y572" s="14">
        <f>IF(V572=0,"",ROW($A572))</f>
        <v/>
      </c>
    </row>
    <row r="573">
      <c r="A573" s="10" t="n"/>
      <c r="B573" s="10" t="n"/>
      <c r="C573" s="10" t="n"/>
      <c r="D573" s="12" t="n"/>
      <c r="E573" s="18" t="n"/>
      <c r="F573" s="12" t="n"/>
      <c r="G573" s="18" t="n"/>
      <c r="H573" s="10" t="n"/>
      <c r="I573" s="10" t="n"/>
      <c r="J573" s="10" t="n"/>
      <c r="K573" s="13" t="n"/>
      <c r="L573" s="13" t="n"/>
      <c r="M573" s="19">
        <f>IF(OR(K573="",L573=""),"",IF(AND(ISNUMBER(K573),ISNUMBER(L573)),L573-K573,"CHYBA"))</f>
        <v/>
      </c>
      <c r="N573" s="10" t="n"/>
      <c r="O573" s="10" t="n"/>
      <c r="P573" s="14">
        <f>IF(M573="","",IF(ISNUMBER(M573),IF(M573&lt;=0,"CHYBA",""),"CHYBA"))</f>
        <v/>
      </c>
      <c r="Q573" s="14">
        <f>IF(OR(V573=0,B573="",K573=""),"",IFERROR(IF(X573=0,IF(AND(COUNTIFS('Vozidlá'!$A$6:$A$6,B573&amp;"",'Vozidlá'!$L$6:$L$6,"&lt;&gt;")=1,ROUND(K573,1)=ROUND(INDEX('Vozidlá'!$L$6:$L$6,MATCH(B573,'Vozidlá'!$A$6:$A$6,0)),1)),"","CHYBA"),IF(AND(INDEX($L$1:$L$1505,X573)&lt;&gt;"",ROUND(K573,1)=ROUND(INDEX($L$1:$L$1505,X573),1)),"","CHYBA")),"CHYBA"))</f>
        <v/>
      </c>
      <c r="R573" s="14">
        <f>IF(V573=0,"",IF(OR(NOT(ISNUMBER(A573)),B573="",C573="",NOT(ISNUMBER(D573)),NOT(ISNUMBER(E573)),NOT(ISNUMBER(F573)),NOT(ISNUMBER(G573)),I573="",J573="",NOT(ISNUMBER(K573)),NOT(ISNUMBER(L573)),AND(N573&lt;&gt;"Podnikateľská",N573&lt;&gt;"Súkromná"),AND(N573="Podnikateľská",H573=""),COUNTIFS('Vodiči'!$C$6:$C$8,C573&amp;"")&lt;&gt;1,COUNTIFS('Vozidlá'!$A$6:$A$6,B573&amp;"",'Vozidlá'!$B$6:$B$6,"&lt;&gt;")&lt;&gt;1,COUNTIFS('Vozidlá'!$A$6:$A$6,B573&amp;"",'Vozidlá'!$C$6:$C$6,"&lt;&gt;")&lt;&gt;1,COUNTIFS('Vozidlá'!$A$6:$A$6,B573&amp;"",'Vozidlá'!$D$6:$D$6,"&lt;&gt;")&lt;&gt;1,COUNTIFS('Vozidlá'!$A$6:$A$6,B573&amp;"",'Vozidlá'!$E$6:$E$6,"&lt;&gt;")&lt;&gt;1,COUNTIFS('Vozidlá'!$A$6:$A$6,B573&amp;"",'Vozidlá'!$K$6:$K$6,"&lt;&gt;")&lt;&gt;1,COUNTIFS('Vozidlá'!$A$6:$A$6,B573&amp;"",'Vozidlá'!$L$6:$L$6,"&lt;&gt;")&lt;&gt;1),"CHYBA",""))</f>
        <v/>
      </c>
      <c r="S573" s="14">
        <f>IF(V573=0,"",IF(N573="Podnikateľská",IF(H573="","",IF(OR(LEN(TRIM(SUBSTITUTE(SUBSTITUTE(H573,".",""),",","")))&lt;12,ISNUMBER(MATCH(TRIM(SUBSTITUTE(SUBSTITUTE(H573,".",""),",","")),'Zoznamy'!$G$2:$G$41,0))),"PREVERIŤ","")),IF(AND(N573="Súkromná",IFERROR(INDEX('Vozidlá'!$O$6:$O$6,MATCH(B573,'Vozidlá'!$A$6:$A$6,0))="áno",FALSE)),"PREVERIŤ","")))</f>
        <v/>
      </c>
      <c r="T573" s="14">
        <f>IF(OR(D573="",E573="",F573="",G573=""),"",IFERROR(IF(OR(F573+G573&lt;D573+E573,D573&lt;DATE(2027,1,1),D573&gt;=DATE(2028,1,1)),"CHYBA",""),"CHYBA"))</f>
        <v/>
      </c>
      <c r="U573" s="14">
        <f>IF(OR(V573=0,A573=""),"",IF(COUNTIFS($A$6:$A$1505,A573&amp;"",$B$6:$B$1505,B573&amp;"")&gt;1,"CHYBA",IF(X573="","",IF(X573=0,"",IFERROR(IF(INDEX($A$1:$A$1505,X573)="","",IF(A573=INDEX($A$1:$A$1505,X573)+1,"","PREVERIŤ")),"PREVERIŤ")))))</f>
        <v/>
      </c>
      <c r="V573" s="14">
        <f>IF(OR(A573&lt;&gt;"",B573&lt;&gt;"",C573&lt;&gt;"",D573&lt;&gt;"",E573&lt;&gt;"",F573&lt;&gt;"",G573&lt;&gt;"",H573&lt;&gt;"",I573&lt;&gt;"",J573&lt;&gt;"",K573&lt;&gt;"",L573&lt;&gt;"",N573&lt;&gt;"",O573&lt;&gt;""),1,0)</f>
        <v/>
      </c>
      <c r="W573" s="14">
        <f>IF(OR(V573=0,B573=""),"",COUNTIFS($B$6:B573,B573&amp;""))</f>
        <v/>
      </c>
      <c r="X573" s="14">
        <f>IF(OR(V573=0,B573=""),"",IF(W573=1,0,SUMIFS($Y$5:Y572,$B$5:B572,B573&amp;"",$W$5:W572,W573-1)))</f>
        <v/>
      </c>
      <c r="Y573" s="14">
        <f>IF(V573=0,"",ROW($A573))</f>
        <v/>
      </c>
    </row>
    <row r="574">
      <c r="A574" s="10" t="n"/>
      <c r="B574" s="10" t="n"/>
      <c r="C574" s="10" t="n"/>
      <c r="D574" s="12" t="n"/>
      <c r="E574" s="18" t="n"/>
      <c r="F574" s="12" t="n"/>
      <c r="G574" s="18" t="n"/>
      <c r="H574" s="10" t="n"/>
      <c r="I574" s="10" t="n"/>
      <c r="J574" s="10" t="n"/>
      <c r="K574" s="13" t="n"/>
      <c r="L574" s="13" t="n"/>
      <c r="M574" s="19">
        <f>IF(OR(K574="",L574=""),"",IF(AND(ISNUMBER(K574),ISNUMBER(L574)),L574-K574,"CHYBA"))</f>
        <v/>
      </c>
      <c r="N574" s="10" t="n"/>
      <c r="O574" s="10" t="n"/>
      <c r="P574" s="14">
        <f>IF(M574="","",IF(ISNUMBER(M574),IF(M574&lt;=0,"CHYBA",""),"CHYBA"))</f>
        <v/>
      </c>
      <c r="Q574" s="14">
        <f>IF(OR(V574=0,B574="",K574=""),"",IFERROR(IF(X574=0,IF(AND(COUNTIFS('Vozidlá'!$A$6:$A$6,B574&amp;"",'Vozidlá'!$L$6:$L$6,"&lt;&gt;")=1,ROUND(K574,1)=ROUND(INDEX('Vozidlá'!$L$6:$L$6,MATCH(B574,'Vozidlá'!$A$6:$A$6,0)),1)),"","CHYBA"),IF(AND(INDEX($L$1:$L$1505,X574)&lt;&gt;"",ROUND(K574,1)=ROUND(INDEX($L$1:$L$1505,X574),1)),"","CHYBA")),"CHYBA"))</f>
        <v/>
      </c>
      <c r="R574" s="14">
        <f>IF(V574=0,"",IF(OR(NOT(ISNUMBER(A574)),B574="",C574="",NOT(ISNUMBER(D574)),NOT(ISNUMBER(E574)),NOT(ISNUMBER(F574)),NOT(ISNUMBER(G574)),I574="",J574="",NOT(ISNUMBER(K574)),NOT(ISNUMBER(L574)),AND(N574&lt;&gt;"Podnikateľská",N574&lt;&gt;"Súkromná"),AND(N574="Podnikateľská",H574=""),COUNTIFS('Vodiči'!$C$6:$C$8,C574&amp;"")&lt;&gt;1,COUNTIFS('Vozidlá'!$A$6:$A$6,B574&amp;"",'Vozidlá'!$B$6:$B$6,"&lt;&gt;")&lt;&gt;1,COUNTIFS('Vozidlá'!$A$6:$A$6,B574&amp;"",'Vozidlá'!$C$6:$C$6,"&lt;&gt;")&lt;&gt;1,COUNTIFS('Vozidlá'!$A$6:$A$6,B574&amp;"",'Vozidlá'!$D$6:$D$6,"&lt;&gt;")&lt;&gt;1,COUNTIFS('Vozidlá'!$A$6:$A$6,B574&amp;"",'Vozidlá'!$E$6:$E$6,"&lt;&gt;")&lt;&gt;1,COUNTIFS('Vozidlá'!$A$6:$A$6,B574&amp;"",'Vozidlá'!$K$6:$K$6,"&lt;&gt;")&lt;&gt;1,COUNTIFS('Vozidlá'!$A$6:$A$6,B574&amp;"",'Vozidlá'!$L$6:$L$6,"&lt;&gt;")&lt;&gt;1),"CHYBA",""))</f>
        <v/>
      </c>
      <c r="S574" s="14">
        <f>IF(V574=0,"",IF(N574="Podnikateľská",IF(H574="","",IF(OR(LEN(TRIM(SUBSTITUTE(SUBSTITUTE(H574,".",""),",","")))&lt;12,ISNUMBER(MATCH(TRIM(SUBSTITUTE(SUBSTITUTE(H574,".",""),",","")),'Zoznamy'!$G$2:$G$41,0))),"PREVERIŤ","")),IF(AND(N574="Súkromná",IFERROR(INDEX('Vozidlá'!$O$6:$O$6,MATCH(B574,'Vozidlá'!$A$6:$A$6,0))="áno",FALSE)),"PREVERIŤ","")))</f>
        <v/>
      </c>
      <c r="T574" s="14">
        <f>IF(OR(D574="",E574="",F574="",G574=""),"",IFERROR(IF(OR(F574+G574&lt;D574+E574,D574&lt;DATE(2027,1,1),D574&gt;=DATE(2028,1,1)),"CHYBA",""),"CHYBA"))</f>
        <v/>
      </c>
      <c r="U574" s="14">
        <f>IF(OR(V574=0,A574=""),"",IF(COUNTIFS($A$6:$A$1505,A574&amp;"",$B$6:$B$1505,B574&amp;"")&gt;1,"CHYBA",IF(X574="","",IF(X574=0,"",IFERROR(IF(INDEX($A$1:$A$1505,X574)="","",IF(A574=INDEX($A$1:$A$1505,X574)+1,"","PREVERIŤ")),"PREVERIŤ")))))</f>
        <v/>
      </c>
      <c r="V574" s="14">
        <f>IF(OR(A574&lt;&gt;"",B574&lt;&gt;"",C574&lt;&gt;"",D574&lt;&gt;"",E574&lt;&gt;"",F574&lt;&gt;"",G574&lt;&gt;"",H574&lt;&gt;"",I574&lt;&gt;"",J574&lt;&gt;"",K574&lt;&gt;"",L574&lt;&gt;"",N574&lt;&gt;"",O574&lt;&gt;""),1,0)</f>
        <v/>
      </c>
      <c r="W574" s="14">
        <f>IF(OR(V574=0,B574=""),"",COUNTIFS($B$6:B574,B574&amp;""))</f>
        <v/>
      </c>
      <c r="X574" s="14">
        <f>IF(OR(V574=0,B574=""),"",IF(W574=1,0,SUMIFS($Y$5:Y573,$B$5:B573,B574&amp;"",$W$5:W573,W574-1)))</f>
        <v/>
      </c>
      <c r="Y574" s="14">
        <f>IF(V574=0,"",ROW($A574))</f>
        <v/>
      </c>
    </row>
    <row r="575">
      <c r="A575" s="10" t="n"/>
      <c r="B575" s="10" t="n"/>
      <c r="C575" s="10" t="n"/>
      <c r="D575" s="12" t="n"/>
      <c r="E575" s="18" t="n"/>
      <c r="F575" s="12" t="n"/>
      <c r="G575" s="18" t="n"/>
      <c r="H575" s="10" t="n"/>
      <c r="I575" s="10" t="n"/>
      <c r="J575" s="10" t="n"/>
      <c r="K575" s="13" t="n"/>
      <c r="L575" s="13" t="n"/>
      <c r="M575" s="19">
        <f>IF(OR(K575="",L575=""),"",IF(AND(ISNUMBER(K575),ISNUMBER(L575)),L575-K575,"CHYBA"))</f>
        <v/>
      </c>
      <c r="N575" s="10" t="n"/>
      <c r="O575" s="10" t="n"/>
      <c r="P575" s="14">
        <f>IF(M575="","",IF(ISNUMBER(M575),IF(M575&lt;=0,"CHYBA",""),"CHYBA"))</f>
        <v/>
      </c>
      <c r="Q575" s="14">
        <f>IF(OR(V575=0,B575="",K575=""),"",IFERROR(IF(X575=0,IF(AND(COUNTIFS('Vozidlá'!$A$6:$A$6,B575&amp;"",'Vozidlá'!$L$6:$L$6,"&lt;&gt;")=1,ROUND(K575,1)=ROUND(INDEX('Vozidlá'!$L$6:$L$6,MATCH(B575,'Vozidlá'!$A$6:$A$6,0)),1)),"","CHYBA"),IF(AND(INDEX($L$1:$L$1505,X575)&lt;&gt;"",ROUND(K575,1)=ROUND(INDEX($L$1:$L$1505,X575),1)),"","CHYBA")),"CHYBA"))</f>
        <v/>
      </c>
      <c r="R575" s="14">
        <f>IF(V575=0,"",IF(OR(NOT(ISNUMBER(A575)),B575="",C575="",NOT(ISNUMBER(D575)),NOT(ISNUMBER(E575)),NOT(ISNUMBER(F575)),NOT(ISNUMBER(G575)),I575="",J575="",NOT(ISNUMBER(K575)),NOT(ISNUMBER(L575)),AND(N575&lt;&gt;"Podnikateľská",N575&lt;&gt;"Súkromná"),AND(N575="Podnikateľská",H575=""),COUNTIFS('Vodiči'!$C$6:$C$8,C575&amp;"")&lt;&gt;1,COUNTIFS('Vozidlá'!$A$6:$A$6,B575&amp;"",'Vozidlá'!$B$6:$B$6,"&lt;&gt;")&lt;&gt;1,COUNTIFS('Vozidlá'!$A$6:$A$6,B575&amp;"",'Vozidlá'!$C$6:$C$6,"&lt;&gt;")&lt;&gt;1,COUNTIFS('Vozidlá'!$A$6:$A$6,B575&amp;"",'Vozidlá'!$D$6:$D$6,"&lt;&gt;")&lt;&gt;1,COUNTIFS('Vozidlá'!$A$6:$A$6,B575&amp;"",'Vozidlá'!$E$6:$E$6,"&lt;&gt;")&lt;&gt;1,COUNTIFS('Vozidlá'!$A$6:$A$6,B575&amp;"",'Vozidlá'!$K$6:$K$6,"&lt;&gt;")&lt;&gt;1,COUNTIFS('Vozidlá'!$A$6:$A$6,B575&amp;"",'Vozidlá'!$L$6:$L$6,"&lt;&gt;")&lt;&gt;1),"CHYBA",""))</f>
        <v/>
      </c>
      <c r="S575" s="14">
        <f>IF(V575=0,"",IF(N575="Podnikateľská",IF(H575="","",IF(OR(LEN(TRIM(SUBSTITUTE(SUBSTITUTE(H575,".",""),",","")))&lt;12,ISNUMBER(MATCH(TRIM(SUBSTITUTE(SUBSTITUTE(H575,".",""),",","")),'Zoznamy'!$G$2:$G$41,0))),"PREVERIŤ","")),IF(AND(N575="Súkromná",IFERROR(INDEX('Vozidlá'!$O$6:$O$6,MATCH(B575,'Vozidlá'!$A$6:$A$6,0))="áno",FALSE)),"PREVERIŤ","")))</f>
        <v/>
      </c>
      <c r="T575" s="14">
        <f>IF(OR(D575="",E575="",F575="",G575=""),"",IFERROR(IF(OR(F575+G575&lt;D575+E575,D575&lt;DATE(2027,1,1),D575&gt;=DATE(2028,1,1)),"CHYBA",""),"CHYBA"))</f>
        <v/>
      </c>
      <c r="U575" s="14">
        <f>IF(OR(V575=0,A575=""),"",IF(COUNTIFS($A$6:$A$1505,A575&amp;"",$B$6:$B$1505,B575&amp;"")&gt;1,"CHYBA",IF(X575="","",IF(X575=0,"",IFERROR(IF(INDEX($A$1:$A$1505,X575)="","",IF(A575=INDEX($A$1:$A$1505,X575)+1,"","PREVERIŤ")),"PREVERIŤ")))))</f>
        <v/>
      </c>
      <c r="V575" s="14">
        <f>IF(OR(A575&lt;&gt;"",B575&lt;&gt;"",C575&lt;&gt;"",D575&lt;&gt;"",E575&lt;&gt;"",F575&lt;&gt;"",G575&lt;&gt;"",H575&lt;&gt;"",I575&lt;&gt;"",J575&lt;&gt;"",K575&lt;&gt;"",L575&lt;&gt;"",N575&lt;&gt;"",O575&lt;&gt;""),1,0)</f>
        <v/>
      </c>
      <c r="W575" s="14">
        <f>IF(OR(V575=0,B575=""),"",COUNTIFS($B$6:B575,B575&amp;""))</f>
        <v/>
      </c>
      <c r="X575" s="14">
        <f>IF(OR(V575=0,B575=""),"",IF(W575=1,0,SUMIFS($Y$5:Y574,$B$5:B574,B575&amp;"",$W$5:W574,W575-1)))</f>
        <v/>
      </c>
      <c r="Y575" s="14">
        <f>IF(V575=0,"",ROW($A575))</f>
        <v/>
      </c>
    </row>
    <row r="576">
      <c r="A576" s="10" t="n"/>
      <c r="B576" s="10" t="n"/>
      <c r="C576" s="10" t="n"/>
      <c r="D576" s="12" t="n"/>
      <c r="E576" s="18" t="n"/>
      <c r="F576" s="12" t="n"/>
      <c r="G576" s="18" t="n"/>
      <c r="H576" s="10" t="n"/>
      <c r="I576" s="10" t="n"/>
      <c r="J576" s="10" t="n"/>
      <c r="K576" s="13" t="n"/>
      <c r="L576" s="13" t="n"/>
      <c r="M576" s="19">
        <f>IF(OR(K576="",L576=""),"",IF(AND(ISNUMBER(K576),ISNUMBER(L576)),L576-K576,"CHYBA"))</f>
        <v/>
      </c>
      <c r="N576" s="10" t="n"/>
      <c r="O576" s="10" t="n"/>
      <c r="P576" s="14">
        <f>IF(M576="","",IF(ISNUMBER(M576),IF(M576&lt;=0,"CHYBA",""),"CHYBA"))</f>
        <v/>
      </c>
      <c r="Q576" s="14">
        <f>IF(OR(V576=0,B576="",K576=""),"",IFERROR(IF(X576=0,IF(AND(COUNTIFS('Vozidlá'!$A$6:$A$6,B576&amp;"",'Vozidlá'!$L$6:$L$6,"&lt;&gt;")=1,ROUND(K576,1)=ROUND(INDEX('Vozidlá'!$L$6:$L$6,MATCH(B576,'Vozidlá'!$A$6:$A$6,0)),1)),"","CHYBA"),IF(AND(INDEX($L$1:$L$1505,X576)&lt;&gt;"",ROUND(K576,1)=ROUND(INDEX($L$1:$L$1505,X576),1)),"","CHYBA")),"CHYBA"))</f>
        <v/>
      </c>
      <c r="R576" s="14">
        <f>IF(V576=0,"",IF(OR(NOT(ISNUMBER(A576)),B576="",C576="",NOT(ISNUMBER(D576)),NOT(ISNUMBER(E576)),NOT(ISNUMBER(F576)),NOT(ISNUMBER(G576)),I576="",J576="",NOT(ISNUMBER(K576)),NOT(ISNUMBER(L576)),AND(N576&lt;&gt;"Podnikateľská",N576&lt;&gt;"Súkromná"),AND(N576="Podnikateľská",H576=""),COUNTIFS('Vodiči'!$C$6:$C$8,C576&amp;"")&lt;&gt;1,COUNTIFS('Vozidlá'!$A$6:$A$6,B576&amp;"",'Vozidlá'!$B$6:$B$6,"&lt;&gt;")&lt;&gt;1,COUNTIFS('Vozidlá'!$A$6:$A$6,B576&amp;"",'Vozidlá'!$C$6:$C$6,"&lt;&gt;")&lt;&gt;1,COUNTIFS('Vozidlá'!$A$6:$A$6,B576&amp;"",'Vozidlá'!$D$6:$D$6,"&lt;&gt;")&lt;&gt;1,COUNTIFS('Vozidlá'!$A$6:$A$6,B576&amp;"",'Vozidlá'!$E$6:$E$6,"&lt;&gt;")&lt;&gt;1,COUNTIFS('Vozidlá'!$A$6:$A$6,B576&amp;"",'Vozidlá'!$K$6:$K$6,"&lt;&gt;")&lt;&gt;1,COUNTIFS('Vozidlá'!$A$6:$A$6,B576&amp;"",'Vozidlá'!$L$6:$L$6,"&lt;&gt;")&lt;&gt;1),"CHYBA",""))</f>
        <v/>
      </c>
      <c r="S576" s="14">
        <f>IF(V576=0,"",IF(N576="Podnikateľská",IF(H576="","",IF(OR(LEN(TRIM(SUBSTITUTE(SUBSTITUTE(H576,".",""),",","")))&lt;12,ISNUMBER(MATCH(TRIM(SUBSTITUTE(SUBSTITUTE(H576,".",""),",","")),'Zoznamy'!$G$2:$G$41,0))),"PREVERIŤ","")),IF(AND(N576="Súkromná",IFERROR(INDEX('Vozidlá'!$O$6:$O$6,MATCH(B576,'Vozidlá'!$A$6:$A$6,0))="áno",FALSE)),"PREVERIŤ","")))</f>
        <v/>
      </c>
      <c r="T576" s="14">
        <f>IF(OR(D576="",E576="",F576="",G576=""),"",IFERROR(IF(OR(F576+G576&lt;D576+E576,D576&lt;DATE(2027,1,1),D576&gt;=DATE(2028,1,1)),"CHYBA",""),"CHYBA"))</f>
        <v/>
      </c>
      <c r="U576" s="14">
        <f>IF(OR(V576=0,A576=""),"",IF(COUNTIFS($A$6:$A$1505,A576&amp;"",$B$6:$B$1505,B576&amp;"")&gt;1,"CHYBA",IF(X576="","",IF(X576=0,"",IFERROR(IF(INDEX($A$1:$A$1505,X576)="","",IF(A576=INDEX($A$1:$A$1505,X576)+1,"","PREVERIŤ")),"PREVERIŤ")))))</f>
        <v/>
      </c>
      <c r="V576" s="14">
        <f>IF(OR(A576&lt;&gt;"",B576&lt;&gt;"",C576&lt;&gt;"",D576&lt;&gt;"",E576&lt;&gt;"",F576&lt;&gt;"",G576&lt;&gt;"",H576&lt;&gt;"",I576&lt;&gt;"",J576&lt;&gt;"",K576&lt;&gt;"",L576&lt;&gt;"",N576&lt;&gt;"",O576&lt;&gt;""),1,0)</f>
        <v/>
      </c>
      <c r="W576" s="14">
        <f>IF(OR(V576=0,B576=""),"",COUNTIFS($B$6:B576,B576&amp;""))</f>
        <v/>
      </c>
      <c r="X576" s="14">
        <f>IF(OR(V576=0,B576=""),"",IF(W576=1,0,SUMIFS($Y$5:Y575,$B$5:B575,B576&amp;"",$W$5:W575,W576-1)))</f>
        <v/>
      </c>
      <c r="Y576" s="14">
        <f>IF(V576=0,"",ROW($A576))</f>
        <v/>
      </c>
    </row>
    <row r="577">
      <c r="A577" s="10" t="n"/>
      <c r="B577" s="10" t="n"/>
      <c r="C577" s="10" t="n"/>
      <c r="D577" s="12" t="n"/>
      <c r="E577" s="18" t="n"/>
      <c r="F577" s="12" t="n"/>
      <c r="G577" s="18" t="n"/>
      <c r="H577" s="10" t="n"/>
      <c r="I577" s="10" t="n"/>
      <c r="J577" s="10" t="n"/>
      <c r="K577" s="13" t="n"/>
      <c r="L577" s="13" t="n"/>
      <c r="M577" s="19">
        <f>IF(OR(K577="",L577=""),"",IF(AND(ISNUMBER(K577),ISNUMBER(L577)),L577-K577,"CHYBA"))</f>
        <v/>
      </c>
      <c r="N577" s="10" t="n"/>
      <c r="O577" s="10" t="n"/>
      <c r="P577" s="14">
        <f>IF(M577="","",IF(ISNUMBER(M577),IF(M577&lt;=0,"CHYBA",""),"CHYBA"))</f>
        <v/>
      </c>
      <c r="Q577" s="14">
        <f>IF(OR(V577=0,B577="",K577=""),"",IFERROR(IF(X577=0,IF(AND(COUNTIFS('Vozidlá'!$A$6:$A$6,B577&amp;"",'Vozidlá'!$L$6:$L$6,"&lt;&gt;")=1,ROUND(K577,1)=ROUND(INDEX('Vozidlá'!$L$6:$L$6,MATCH(B577,'Vozidlá'!$A$6:$A$6,0)),1)),"","CHYBA"),IF(AND(INDEX($L$1:$L$1505,X577)&lt;&gt;"",ROUND(K577,1)=ROUND(INDEX($L$1:$L$1505,X577),1)),"","CHYBA")),"CHYBA"))</f>
        <v/>
      </c>
      <c r="R577" s="14">
        <f>IF(V577=0,"",IF(OR(NOT(ISNUMBER(A577)),B577="",C577="",NOT(ISNUMBER(D577)),NOT(ISNUMBER(E577)),NOT(ISNUMBER(F577)),NOT(ISNUMBER(G577)),I577="",J577="",NOT(ISNUMBER(K577)),NOT(ISNUMBER(L577)),AND(N577&lt;&gt;"Podnikateľská",N577&lt;&gt;"Súkromná"),AND(N577="Podnikateľská",H577=""),COUNTIFS('Vodiči'!$C$6:$C$8,C577&amp;"")&lt;&gt;1,COUNTIFS('Vozidlá'!$A$6:$A$6,B577&amp;"",'Vozidlá'!$B$6:$B$6,"&lt;&gt;")&lt;&gt;1,COUNTIFS('Vozidlá'!$A$6:$A$6,B577&amp;"",'Vozidlá'!$C$6:$C$6,"&lt;&gt;")&lt;&gt;1,COUNTIFS('Vozidlá'!$A$6:$A$6,B577&amp;"",'Vozidlá'!$D$6:$D$6,"&lt;&gt;")&lt;&gt;1,COUNTIFS('Vozidlá'!$A$6:$A$6,B577&amp;"",'Vozidlá'!$E$6:$E$6,"&lt;&gt;")&lt;&gt;1,COUNTIFS('Vozidlá'!$A$6:$A$6,B577&amp;"",'Vozidlá'!$K$6:$K$6,"&lt;&gt;")&lt;&gt;1,COUNTIFS('Vozidlá'!$A$6:$A$6,B577&amp;"",'Vozidlá'!$L$6:$L$6,"&lt;&gt;")&lt;&gt;1),"CHYBA",""))</f>
        <v/>
      </c>
      <c r="S577" s="14">
        <f>IF(V577=0,"",IF(N577="Podnikateľská",IF(H577="","",IF(OR(LEN(TRIM(SUBSTITUTE(SUBSTITUTE(H577,".",""),",","")))&lt;12,ISNUMBER(MATCH(TRIM(SUBSTITUTE(SUBSTITUTE(H577,".",""),",","")),'Zoznamy'!$G$2:$G$41,0))),"PREVERIŤ","")),IF(AND(N577="Súkromná",IFERROR(INDEX('Vozidlá'!$O$6:$O$6,MATCH(B577,'Vozidlá'!$A$6:$A$6,0))="áno",FALSE)),"PREVERIŤ","")))</f>
        <v/>
      </c>
      <c r="T577" s="14">
        <f>IF(OR(D577="",E577="",F577="",G577=""),"",IFERROR(IF(OR(F577+G577&lt;D577+E577,D577&lt;DATE(2027,1,1),D577&gt;=DATE(2028,1,1)),"CHYBA",""),"CHYBA"))</f>
        <v/>
      </c>
      <c r="U577" s="14">
        <f>IF(OR(V577=0,A577=""),"",IF(COUNTIFS($A$6:$A$1505,A577&amp;"",$B$6:$B$1505,B577&amp;"")&gt;1,"CHYBA",IF(X577="","",IF(X577=0,"",IFERROR(IF(INDEX($A$1:$A$1505,X577)="","",IF(A577=INDEX($A$1:$A$1505,X577)+1,"","PREVERIŤ")),"PREVERIŤ")))))</f>
        <v/>
      </c>
      <c r="V577" s="14">
        <f>IF(OR(A577&lt;&gt;"",B577&lt;&gt;"",C577&lt;&gt;"",D577&lt;&gt;"",E577&lt;&gt;"",F577&lt;&gt;"",G577&lt;&gt;"",H577&lt;&gt;"",I577&lt;&gt;"",J577&lt;&gt;"",K577&lt;&gt;"",L577&lt;&gt;"",N577&lt;&gt;"",O577&lt;&gt;""),1,0)</f>
        <v/>
      </c>
      <c r="W577" s="14">
        <f>IF(OR(V577=0,B577=""),"",COUNTIFS($B$6:B577,B577&amp;""))</f>
        <v/>
      </c>
      <c r="X577" s="14">
        <f>IF(OR(V577=0,B577=""),"",IF(W577=1,0,SUMIFS($Y$5:Y576,$B$5:B576,B577&amp;"",$W$5:W576,W577-1)))</f>
        <v/>
      </c>
      <c r="Y577" s="14">
        <f>IF(V577=0,"",ROW($A577))</f>
        <v/>
      </c>
    </row>
    <row r="578">
      <c r="A578" s="10" t="n"/>
      <c r="B578" s="10" t="n"/>
      <c r="C578" s="10" t="n"/>
      <c r="D578" s="12" t="n"/>
      <c r="E578" s="18" t="n"/>
      <c r="F578" s="12" t="n"/>
      <c r="G578" s="18" t="n"/>
      <c r="H578" s="10" t="n"/>
      <c r="I578" s="10" t="n"/>
      <c r="J578" s="10" t="n"/>
      <c r="K578" s="13" t="n"/>
      <c r="L578" s="13" t="n"/>
      <c r="M578" s="19">
        <f>IF(OR(K578="",L578=""),"",IF(AND(ISNUMBER(K578),ISNUMBER(L578)),L578-K578,"CHYBA"))</f>
        <v/>
      </c>
      <c r="N578" s="10" t="n"/>
      <c r="O578" s="10" t="n"/>
      <c r="P578" s="14">
        <f>IF(M578="","",IF(ISNUMBER(M578),IF(M578&lt;=0,"CHYBA",""),"CHYBA"))</f>
        <v/>
      </c>
      <c r="Q578" s="14">
        <f>IF(OR(V578=0,B578="",K578=""),"",IFERROR(IF(X578=0,IF(AND(COUNTIFS('Vozidlá'!$A$6:$A$6,B578&amp;"",'Vozidlá'!$L$6:$L$6,"&lt;&gt;")=1,ROUND(K578,1)=ROUND(INDEX('Vozidlá'!$L$6:$L$6,MATCH(B578,'Vozidlá'!$A$6:$A$6,0)),1)),"","CHYBA"),IF(AND(INDEX($L$1:$L$1505,X578)&lt;&gt;"",ROUND(K578,1)=ROUND(INDEX($L$1:$L$1505,X578),1)),"","CHYBA")),"CHYBA"))</f>
        <v/>
      </c>
      <c r="R578" s="14">
        <f>IF(V578=0,"",IF(OR(NOT(ISNUMBER(A578)),B578="",C578="",NOT(ISNUMBER(D578)),NOT(ISNUMBER(E578)),NOT(ISNUMBER(F578)),NOT(ISNUMBER(G578)),I578="",J578="",NOT(ISNUMBER(K578)),NOT(ISNUMBER(L578)),AND(N578&lt;&gt;"Podnikateľská",N578&lt;&gt;"Súkromná"),AND(N578="Podnikateľská",H578=""),COUNTIFS('Vodiči'!$C$6:$C$8,C578&amp;"")&lt;&gt;1,COUNTIFS('Vozidlá'!$A$6:$A$6,B578&amp;"",'Vozidlá'!$B$6:$B$6,"&lt;&gt;")&lt;&gt;1,COUNTIFS('Vozidlá'!$A$6:$A$6,B578&amp;"",'Vozidlá'!$C$6:$C$6,"&lt;&gt;")&lt;&gt;1,COUNTIFS('Vozidlá'!$A$6:$A$6,B578&amp;"",'Vozidlá'!$D$6:$D$6,"&lt;&gt;")&lt;&gt;1,COUNTIFS('Vozidlá'!$A$6:$A$6,B578&amp;"",'Vozidlá'!$E$6:$E$6,"&lt;&gt;")&lt;&gt;1,COUNTIFS('Vozidlá'!$A$6:$A$6,B578&amp;"",'Vozidlá'!$K$6:$K$6,"&lt;&gt;")&lt;&gt;1,COUNTIFS('Vozidlá'!$A$6:$A$6,B578&amp;"",'Vozidlá'!$L$6:$L$6,"&lt;&gt;")&lt;&gt;1),"CHYBA",""))</f>
        <v/>
      </c>
      <c r="S578" s="14">
        <f>IF(V578=0,"",IF(N578="Podnikateľská",IF(H578="","",IF(OR(LEN(TRIM(SUBSTITUTE(SUBSTITUTE(H578,".",""),",","")))&lt;12,ISNUMBER(MATCH(TRIM(SUBSTITUTE(SUBSTITUTE(H578,".",""),",","")),'Zoznamy'!$G$2:$G$41,0))),"PREVERIŤ","")),IF(AND(N578="Súkromná",IFERROR(INDEX('Vozidlá'!$O$6:$O$6,MATCH(B578,'Vozidlá'!$A$6:$A$6,0))="áno",FALSE)),"PREVERIŤ","")))</f>
        <v/>
      </c>
      <c r="T578" s="14">
        <f>IF(OR(D578="",E578="",F578="",G578=""),"",IFERROR(IF(OR(F578+G578&lt;D578+E578,D578&lt;DATE(2027,1,1),D578&gt;=DATE(2028,1,1)),"CHYBA",""),"CHYBA"))</f>
        <v/>
      </c>
      <c r="U578" s="14">
        <f>IF(OR(V578=0,A578=""),"",IF(COUNTIFS($A$6:$A$1505,A578&amp;"",$B$6:$B$1505,B578&amp;"")&gt;1,"CHYBA",IF(X578="","",IF(X578=0,"",IFERROR(IF(INDEX($A$1:$A$1505,X578)="","",IF(A578=INDEX($A$1:$A$1505,X578)+1,"","PREVERIŤ")),"PREVERIŤ")))))</f>
        <v/>
      </c>
      <c r="V578" s="14">
        <f>IF(OR(A578&lt;&gt;"",B578&lt;&gt;"",C578&lt;&gt;"",D578&lt;&gt;"",E578&lt;&gt;"",F578&lt;&gt;"",G578&lt;&gt;"",H578&lt;&gt;"",I578&lt;&gt;"",J578&lt;&gt;"",K578&lt;&gt;"",L578&lt;&gt;"",N578&lt;&gt;"",O578&lt;&gt;""),1,0)</f>
        <v/>
      </c>
      <c r="W578" s="14">
        <f>IF(OR(V578=0,B578=""),"",COUNTIFS($B$6:B578,B578&amp;""))</f>
        <v/>
      </c>
      <c r="X578" s="14">
        <f>IF(OR(V578=0,B578=""),"",IF(W578=1,0,SUMIFS($Y$5:Y577,$B$5:B577,B578&amp;"",$W$5:W577,W578-1)))</f>
        <v/>
      </c>
      <c r="Y578" s="14">
        <f>IF(V578=0,"",ROW($A578))</f>
        <v/>
      </c>
    </row>
    <row r="579">
      <c r="A579" s="10" t="n"/>
      <c r="B579" s="10" t="n"/>
      <c r="C579" s="10" t="n"/>
      <c r="D579" s="12" t="n"/>
      <c r="E579" s="18" t="n"/>
      <c r="F579" s="12" t="n"/>
      <c r="G579" s="18" t="n"/>
      <c r="H579" s="10" t="n"/>
      <c r="I579" s="10" t="n"/>
      <c r="J579" s="10" t="n"/>
      <c r="K579" s="13" t="n"/>
      <c r="L579" s="13" t="n"/>
      <c r="M579" s="19">
        <f>IF(OR(K579="",L579=""),"",IF(AND(ISNUMBER(K579),ISNUMBER(L579)),L579-K579,"CHYBA"))</f>
        <v/>
      </c>
      <c r="N579" s="10" t="n"/>
      <c r="O579" s="10" t="n"/>
      <c r="P579" s="14">
        <f>IF(M579="","",IF(ISNUMBER(M579),IF(M579&lt;=0,"CHYBA",""),"CHYBA"))</f>
        <v/>
      </c>
      <c r="Q579" s="14">
        <f>IF(OR(V579=0,B579="",K579=""),"",IFERROR(IF(X579=0,IF(AND(COUNTIFS('Vozidlá'!$A$6:$A$6,B579&amp;"",'Vozidlá'!$L$6:$L$6,"&lt;&gt;")=1,ROUND(K579,1)=ROUND(INDEX('Vozidlá'!$L$6:$L$6,MATCH(B579,'Vozidlá'!$A$6:$A$6,0)),1)),"","CHYBA"),IF(AND(INDEX($L$1:$L$1505,X579)&lt;&gt;"",ROUND(K579,1)=ROUND(INDEX($L$1:$L$1505,X579),1)),"","CHYBA")),"CHYBA"))</f>
        <v/>
      </c>
      <c r="R579" s="14">
        <f>IF(V579=0,"",IF(OR(NOT(ISNUMBER(A579)),B579="",C579="",NOT(ISNUMBER(D579)),NOT(ISNUMBER(E579)),NOT(ISNUMBER(F579)),NOT(ISNUMBER(G579)),I579="",J579="",NOT(ISNUMBER(K579)),NOT(ISNUMBER(L579)),AND(N579&lt;&gt;"Podnikateľská",N579&lt;&gt;"Súkromná"),AND(N579="Podnikateľská",H579=""),COUNTIFS('Vodiči'!$C$6:$C$8,C579&amp;"")&lt;&gt;1,COUNTIFS('Vozidlá'!$A$6:$A$6,B579&amp;"",'Vozidlá'!$B$6:$B$6,"&lt;&gt;")&lt;&gt;1,COUNTIFS('Vozidlá'!$A$6:$A$6,B579&amp;"",'Vozidlá'!$C$6:$C$6,"&lt;&gt;")&lt;&gt;1,COUNTIFS('Vozidlá'!$A$6:$A$6,B579&amp;"",'Vozidlá'!$D$6:$D$6,"&lt;&gt;")&lt;&gt;1,COUNTIFS('Vozidlá'!$A$6:$A$6,B579&amp;"",'Vozidlá'!$E$6:$E$6,"&lt;&gt;")&lt;&gt;1,COUNTIFS('Vozidlá'!$A$6:$A$6,B579&amp;"",'Vozidlá'!$K$6:$K$6,"&lt;&gt;")&lt;&gt;1,COUNTIFS('Vozidlá'!$A$6:$A$6,B579&amp;"",'Vozidlá'!$L$6:$L$6,"&lt;&gt;")&lt;&gt;1),"CHYBA",""))</f>
        <v/>
      </c>
      <c r="S579" s="14">
        <f>IF(V579=0,"",IF(N579="Podnikateľská",IF(H579="","",IF(OR(LEN(TRIM(SUBSTITUTE(SUBSTITUTE(H579,".",""),",","")))&lt;12,ISNUMBER(MATCH(TRIM(SUBSTITUTE(SUBSTITUTE(H579,".",""),",","")),'Zoznamy'!$G$2:$G$41,0))),"PREVERIŤ","")),IF(AND(N579="Súkromná",IFERROR(INDEX('Vozidlá'!$O$6:$O$6,MATCH(B579,'Vozidlá'!$A$6:$A$6,0))="áno",FALSE)),"PREVERIŤ","")))</f>
        <v/>
      </c>
      <c r="T579" s="14">
        <f>IF(OR(D579="",E579="",F579="",G579=""),"",IFERROR(IF(OR(F579+G579&lt;D579+E579,D579&lt;DATE(2027,1,1),D579&gt;=DATE(2028,1,1)),"CHYBA",""),"CHYBA"))</f>
        <v/>
      </c>
      <c r="U579" s="14">
        <f>IF(OR(V579=0,A579=""),"",IF(COUNTIFS($A$6:$A$1505,A579&amp;"",$B$6:$B$1505,B579&amp;"")&gt;1,"CHYBA",IF(X579="","",IF(X579=0,"",IFERROR(IF(INDEX($A$1:$A$1505,X579)="","",IF(A579=INDEX($A$1:$A$1505,X579)+1,"","PREVERIŤ")),"PREVERIŤ")))))</f>
        <v/>
      </c>
      <c r="V579" s="14">
        <f>IF(OR(A579&lt;&gt;"",B579&lt;&gt;"",C579&lt;&gt;"",D579&lt;&gt;"",E579&lt;&gt;"",F579&lt;&gt;"",G579&lt;&gt;"",H579&lt;&gt;"",I579&lt;&gt;"",J579&lt;&gt;"",K579&lt;&gt;"",L579&lt;&gt;"",N579&lt;&gt;"",O579&lt;&gt;""),1,0)</f>
        <v/>
      </c>
      <c r="W579" s="14">
        <f>IF(OR(V579=0,B579=""),"",COUNTIFS($B$6:B579,B579&amp;""))</f>
        <v/>
      </c>
      <c r="X579" s="14">
        <f>IF(OR(V579=0,B579=""),"",IF(W579=1,0,SUMIFS($Y$5:Y578,$B$5:B578,B579&amp;"",$W$5:W578,W579-1)))</f>
        <v/>
      </c>
      <c r="Y579" s="14">
        <f>IF(V579=0,"",ROW($A579))</f>
        <v/>
      </c>
    </row>
    <row r="580">
      <c r="A580" s="10" t="n"/>
      <c r="B580" s="10" t="n"/>
      <c r="C580" s="10" t="n"/>
      <c r="D580" s="12" t="n"/>
      <c r="E580" s="18" t="n"/>
      <c r="F580" s="12" t="n"/>
      <c r="G580" s="18" t="n"/>
      <c r="H580" s="10" t="n"/>
      <c r="I580" s="10" t="n"/>
      <c r="J580" s="10" t="n"/>
      <c r="K580" s="13" t="n"/>
      <c r="L580" s="13" t="n"/>
      <c r="M580" s="19">
        <f>IF(OR(K580="",L580=""),"",IF(AND(ISNUMBER(K580),ISNUMBER(L580)),L580-K580,"CHYBA"))</f>
        <v/>
      </c>
      <c r="N580" s="10" t="n"/>
      <c r="O580" s="10" t="n"/>
      <c r="P580" s="14">
        <f>IF(M580="","",IF(ISNUMBER(M580),IF(M580&lt;=0,"CHYBA",""),"CHYBA"))</f>
        <v/>
      </c>
      <c r="Q580" s="14">
        <f>IF(OR(V580=0,B580="",K580=""),"",IFERROR(IF(X580=0,IF(AND(COUNTIFS('Vozidlá'!$A$6:$A$6,B580&amp;"",'Vozidlá'!$L$6:$L$6,"&lt;&gt;")=1,ROUND(K580,1)=ROUND(INDEX('Vozidlá'!$L$6:$L$6,MATCH(B580,'Vozidlá'!$A$6:$A$6,0)),1)),"","CHYBA"),IF(AND(INDEX($L$1:$L$1505,X580)&lt;&gt;"",ROUND(K580,1)=ROUND(INDEX($L$1:$L$1505,X580),1)),"","CHYBA")),"CHYBA"))</f>
        <v/>
      </c>
      <c r="R580" s="14">
        <f>IF(V580=0,"",IF(OR(NOT(ISNUMBER(A580)),B580="",C580="",NOT(ISNUMBER(D580)),NOT(ISNUMBER(E580)),NOT(ISNUMBER(F580)),NOT(ISNUMBER(G580)),I580="",J580="",NOT(ISNUMBER(K580)),NOT(ISNUMBER(L580)),AND(N580&lt;&gt;"Podnikateľská",N580&lt;&gt;"Súkromná"),AND(N580="Podnikateľská",H580=""),COUNTIFS('Vodiči'!$C$6:$C$8,C580&amp;"")&lt;&gt;1,COUNTIFS('Vozidlá'!$A$6:$A$6,B580&amp;"",'Vozidlá'!$B$6:$B$6,"&lt;&gt;")&lt;&gt;1,COUNTIFS('Vozidlá'!$A$6:$A$6,B580&amp;"",'Vozidlá'!$C$6:$C$6,"&lt;&gt;")&lt;&gt;1,COUNTIFS('Vozidlá'!$A$6:$A$6,B580&amp;"",'Vozidlá'!$D$6:$D$6,"&lt;&gt;")&lt;&gt;1,COUNTIFS('Vozidlá'!$A$6:$A$6,B580&amp;"",'Vozidlá'!$E$6:$E$6,"&lt;&gt;")&lt;&gt;1,COUNTIFS('Vozidlá'!$A$6:$A$6,B580&amp;"",'Vozidlá'!$K$6:$K$6,"&lt;&gt;")&lt;&gt;1,COUNTIFS('Vozidlá'!$A$6:$A$6,B580&amp;"",'Vozidlá'!$L$6:$L$6,"&lt;&gt;")&lt;&gt;1),"CHYBA",""))</f>
        <v/>
      </c>
      <c r="S580" s="14">
        <f>IF(V580=0,"",IF(N580="Podnikateľská",IF(H580="","",IF(OR(LEN(TRIM(SUBSTITUTE(SUBSTITUTE(H580,".",""),",","")))&lt;12,ISNUMBER(MATCH(TRIM(SUBSTITUTE(SUBSTITUTE(H580,".",""),",","")),'Zoznamy'!$G$2:$G$41,0))),"PREVERIŤ","")),IF(AND(N580="Súkromná",IFERROR(INDEX('Vozidlá'!$O$6:$O$6,MATCH(B580,'Vozidlá'!$A$6:$A$6,0))="áno",FALSE)),"PREVERIŤ","")))</f>
        <v/>
      </c>
      <c r="T580" s="14">
        <f>IF(OR(D580="",E580="",F580="",G580=""),"",IFERROR(IF(OR(F580+G580&lt;D580+E580,D580&lt;DATE(2027,1,1),D580&gt;=DATE(2028,1,1)),"CHYBA",""),"CHYBA"))</f>
        <v/>
      </c>
      <c r="U580" s="14">
        <f>IF(OR(V580=0,A580=""),"",IF(COUNTIFS($A$6:$A$1505,A580&amp;"",$B$6:$B$1505,B580&amp;"")&gt;1,"CHYBA",IF(X580="","",IF(X580=0,"",IFERROR(IF(INDEX($A$1:$A$1505,X580)="","",IF(A580=INDEX($A$1:$A$1505,X580)+1,"","PREVERIŤ")),"PREVERIŤ")))))</f>
        <v/>
      </c>
      <c r="V580" s="14">
        <f>IF(OR(A580&lt;&gt;"",B580&lt;&gt;"",C580&lt;&gt;"",D580&lt;&gt;"",E580&lt;&gt;"",F580&lt;&gt;"",G580&lt;&gt;"",H580&lt;&gt;"",I580&lt;&gt;"",J580&lt;&gt;"",K580&lt;&gt;"",L580&lt;&gt;"",N580&lt;&gt;"",O580&lt;&gt;""),1,0)</f>
        <v/>
      </c>
      <c r="W580" s="14">
        <f>IF(OR(V580=0,B580=""),"",COUNTIFS($B$6:B580,B580&amp;""))</f>
        <v/>
      </c>
      <c r="X580" s="14">
        <f>IF(OR(V580=0,B580=""),"",IF(W580=1,0,SUMIFS($Y$5:Y579,$B$5:B579,B580&amp;"",$W$5:W579,W580-1)))</f>
        <v/>
      </c>
      <c r="Y580" s="14">
        <f>IF(V580=0,"",ROW($A580))</f>
        <v/>
      </c>
    </row>
    <row r="581">
      <c r="A581" s="10" t="n"/>
      <c r="B581" s="10" t="n"/>
      <c r="C581" s="10" t="n"/>
      <c r="D581" s="12" t="n"/>
      <c r="E581" s="18" t="n"/>
      <c r="F581" s="12" t="n"/>
      <c r="G581" s="18" t="n"/>
      <c r="H581" s="10" t="n"/>
      <c r="I581" s="10" t="n"/>
      <c r="J581" s="10" t="n"/>
      <c r="K581" s="13" t="n"/>
      <c r="L581" s="13" t="n"/>
      <c r="M581" s="19">
        <f>IF(OR(K581="",L581=""),"",IF(AND(ISNUMBER(K581),ISNUMBER(L581)),L581-K581,"CHYBA"))</f>
        <v/>
      </c>
      <c r="N581" s="10" t="n"/>
      <c r="O581" s="10" t="n"/>
      <c r="P581" s="14">
        <f>IF(M581="","",IF(ISNUMBER(M581),IF(M581&lt;=0,"CHYBA",""),"CHYBA"))</f>
        <v/>
      </c>
      <c r="Q581" s="14">
        <f>IF(OR(V581=0,B581="",K581=""),"",IFERROR(IF(X581=0,IF(AND(COUNTIFS('Vozidlá'!$A$6:$A$6,B581&amp;"",'Vozidlá'!$L$6:$L$6,"&lt;&gt;")=1,ROUND(K581,1)=ROUND(INDEX('Vozidlá'!$L$6:$L$6,MATCH(B581,'Vozidlá'!$A$6:$A$6,0)),1)),"","CHYBA"),IF(AND(INDEX($L$1:$L$1505,X581)&lt;&gt;"",ROUND(K581,1)=ROUND(INDEX($L$1:$L$1505,X581),1)),"","CHYBA")),"CHYBA"))</f>
        <v/>
      </c>
      <c r="R581" s="14">
        <f>IF(V581=0,"",IF(OR(NOT(ISNUMBER(A581)),B581="",C581="",NOT(ISNUMBER(D581)),NOT(ISNUMBER(E581)),NOT(ISNUMBER(F581)),NOT(ISNUMBER(G581)),I581="",J581="",NOT(ISNUMBER(K581)),NOT(ISNUMBER(L581)),AND(N581&lt;&gt;"Podnikateľská",N581&lt;&gt;"Súkromná"),AND(N581="Podnikateľská",H581=""),COUNTIFS('Vodiči'!$C$6:$C$8,C581&amp;"")&lt;&gt;1,COUNTIFS('Vozidlá'!$A$6:$A$6,B581&amp;"",'Vozidlá'!$B$6:$B$6,"&lt;&gt;")&lt;&gt;1,COUNTIFS('Vozidlá'!$A$6:$A$6,B581&amp;"",'Vozidlá'!$C$6:$C$6,"&lt;&gt;")&lt;&gt;1,COUNTIFS('Vozidlá'!$A$6:$A$6,B581&amp;"",'Vozidlá'!$D$6:$D$6,"&lt;&gt;")&lt;&gt;1,COUNTIFS('Vozidlá'!$A$6:$A$6,B581&amp;"",'Vozidlá'!$E$6:$E$6,"&lt;&gt;")&lt;&gt;1,COUNTIFS('Vozidlá'!$A$6:$A$6,B581&amp;"",'Vozidlá'!$K$6:$K$6,"&lt;&gt;")&lt;&gt;1,COUNTIFS('Vozidlá'!$A$6:$A$6,B581&amp;"",'Vozidlá'!$L$6:$L$6,"&lt;&gt;")&lt;&gt;1),"CHYBA",""))</f>
        <v/>
      </c>
      <c r="S581" s="14">
        <f>IF(V581=0,"",IF(N581="Podnikateľská",IF(H581="","",IF(OR(LEN(TRIM(SUBSTITUTE(SUBSTITUTE(H581,".",""),",","")))&lt;12,ISNUMBER(MATCH(TRIM(SUBSTITUTE(SUBSTITUTE(H581,".",""),",","")),'Zoznamy'!$G$2:$G$41,0))),"PREVERIŤ","")),IF(AND(N581="Súkromná",IFERROR(INDEX('Vozidlá'!$O$6:$O$6,MATCH(B581,'Vozidlá'!$A$6:$A$6,0))="áno",FALSE)),"PREVERIŤ","")))</f>
        <v/>
      </c>
      <c r="T581" s="14">
        <f>IF(OR(D581="",E581="",F581="",G581=""),"",IFERROR(IF(OR(F581+G581&lt;D581+E581,D581&lt;DATE(2027,1,1),D581&gt;=DATE(2028,1,1)),"CHYBA",""),"CHYBA"))</f>
        <v/>
      </c>
      <c r="U581" s="14">
        <f>IF(OR(V581=0,A581=""),"",IF(COUNTIFS($A$6:$A$1505,A581&amp;"",$B$6:$B$1505,B581&amp;"")&gt;1,"CHYBA",IF(X581="","",IF(X581=0,"",IFERROR(IF(INDEX($A$1:$A$1505,X581)="","",IF(A581=INDEX($A$1:$A$1505,X581)+1,"","PREVERIŤ")),"PREVERIŤ")))))</f>
        <v/>
      </c>
      <c r="V581" s="14">
        <f>IF(OR(A581&lt;&gt;"",B581&lt;&gt;"",C581&lt;&gt;"",D581&lt;&gt;"",E581&lt;&gt;"",F581&lt;&gt;"",G581&lt;&gt;"",H581&lt;&gt;"",I581&lt;&gt;"",J581&lt;&gt;"",K581&lt;&gt;"",L581&lt;&gt;"",N581&lt;&gt;"",O581&lt;&gt;""),1,0)</f>
        <v/>
      </c>
      <c r="W581" s="14">
        <f>IF(OR(V581=0,B581=""),"",COUNTIFS($B$6:B581,B581&amp;""))</f>
        <v/>
      </c>
      <c r="X581" s="14">
        <f>IF(OR(V581=0,B581=""),"",IF(W581=1,0,SUMIFS($Y$5:Y580,$B$5:B580,B581&amp;"",$W$5:W580,W581-1)))</f>
        <v/>
      </c>
      <c r="Y581" s="14">
        <f>IF(V581=0,"",ROW($A581))</f>
        <v/>
      </c>
    </row>
    <row r="582">
      <c r="A582" s="10" t="n"/>
      <c r="B582" s="10" t="n"/>
      <c r="C582" s="10" t="n"/>
      <c r="D582" s="12" t="n"/>
      <c r="E582" s="18" t="n"/>
      <c r="F582" s="12" t="n"/>
      <c r="G582" s="18" t="n"/>
      <c r="H582" s="10" t="n"/>
      <c r="I582" s="10" t="n"/>
      <c r="J582" s="10" t="n"/>
      <c r="K582" s="13" t="n"/>
      <c r="L582" s="13" t="n"/>
      <c r="M582" s="19">
        <f>IF(OR(K582="",L582=""),"",IF(AND(ISNUMBER(K582),ISNUMBER(L582)),L582-K582,"CHYBA"))</f>
        <v/>
      </c>
      <c r="N582" s="10" t="n"/>
      <c r="O582" s="10" t="n"/>
      <c r="P582" s="14">
        <f>IF(M582="","",IF(ISNUMBER(M582),IF(M582&lt;=0,"CHYBA",""),"CHYBA"))</f>
        <v/>
      </c>
      <c r="Q582" s="14">
        <f>IF(OR(V582=0,B582="",K582=""),"",IFERROR(IF(X582=0,IF(AND(COUNTIFS('Vozidlá'!$A$6:$A$6,B582&amp;"",'Vozidlá'!$L$6:$L$6,"&lt;&gt;")=1,ROUND(K582,1)=ROUND(INDEX('Vozidlá'!$L$6:$L$6,MATCH(B582,'Vozidlá'!$A$6:$A$6,0)),1)),"","CHYBA"),IF(AND(INDEX($L$1:$L$1505,X582)&lt;&gt;"",ROUND(K582,1)=ROUND(INDEX($L$1:$L$1505,X582),1)),"","CHYBA")),"CHYBA"))</f>
        <v/>
      </c>
      <c r="R582" s="14">
        <f>IF(V582=0,"",IF(OR(NOT(ISNUMBER(A582)),B582="",C582="",NOT(ISNUMBER(D582)),NOT(ISNUMBER(E582)),NOT(ISNUMBER(F582)),NOT(ISNUMBER(G582)),I582="",J582="",NOT(ISNUMBER(K582)),NOT(ISNUMBER(L582)),AND(N582&lt;&gt;"Podnikateľská",N582&lt;&gt;"Súkromná"),AND(N582="Podnikateľská",H582=""),COUNTIFS('Vodiči'!$C$6:$C$8,C582&amp;"")&lt;&gt;1,COUNTIFS('Vozidlá'!$A$6:$A$6,B582&amp;"",'Vozidlá'!$B$6:$B$6,"&lt;&gt;")&lt;&gt;1,COUNTIFS('Vozidlá'!$A$6:$A$6,B582&amp;"",'Vozidlá'!$C$6:$C$6,"&lt;&gt;")&lt;&gt;1,COUNTIFS('Vozidlá'!$A$6:$A$6,B582&amp;"",'Vozidlá'!$D$6:$D$6,"&lt;&gt;")&lt;&gt;1,COUNTIFS('Vozidlá'!$A$6:$A$6,B582&amp;"",'Vozidlá'!$E$6:$E$6,"&lt;&gt;")&lt;&gt;1,COUNTIFS('Vozidlá'!$A$6:$A$6,B582&amp;"",'Vozidlá'!$K$6:$K$6,"&lt;&gt;")&lt;&gt;1,COUNTIFS('Vozidlá'!$A$6:$A$6,B582&amp;"",'Vozidlá'!$L$6:$L$6,"&lt;&gt;")&lt;&gt;1),"CHYBA",""))</f>
        <v/>
      </c>
      <c r="S582" s="14">
        <f>IF(V582=0,"",IF(N582="Podnikateľská",IF(H582="","",IF(OR(LEN(TRIM(SUBSTITUTE(SUBSTITUTE(H582,".",""),",","")))&lt;12,ISNUMBER(MATCH(TRIM(SUBSTITUTE(SUBSTITUTE(H582,".",""),",","")),'Zoznamy'!$G$2:$G$41,0))),"PREVERIŤ","")),IF(AND(N582="Súkromná",IFERROR(INDEX('Vozidlá'!$O$6:$O$6,MATCH(B582,'Vozidlá'!$A$6:$A$6,0))="áno",FALSE)),"PREVERIŤ","")))</f>
        <v/>
      </c>
      <c r="T582" s="14">
        <f>IF(OR(D582="",E582="",F582="",G582=""),"",IFERROR(IF(OR(F582+G582&lt;D582+E582,D582&lt;DATE(2027,1,1),D582&gt;=DATE(2028,1,1)),"CHYBA",""),"CHYBA"))</f>
        <v/>
      </c>
      <c r="U582" s="14">
        <f>IF(OR(V582=0,A582=""),"",IF(COUNTIFS($A$6:$A$1505,A582&amp;"",$B$6:$B$1505,B582&amp;"")&gt;1,"CHYBA",IF(X582="","",IF(X582=0,"",IFERROR(IF(INDEX($A$1:$A$1505,X582)="","",IF(A582=INDEX($A$1:$A$1505,X582)+1,"","PREVERIŤ")),"PREVERIŤ")))))</f>
        <v/>
      </c>
      <c r="V582" s="14">
        <f>IF(OR(A582&lt;&gt;"",B582&lt;&gt;"",C582&lt;&gt;"",D582&lt;&gt;"",E582&lt;&gt;"",F582&lt;&gt;"",G582&lt;&gt;"",H582&lt;&gt;"",I582&lt;&gt;"",J582&lt;&gt;"",K582&lt;&gt;"",L582&lt;&gt;"",N582&lt;&gt;"",O582&lt;&gt;""),1,0)</f>
        <v/>
      </c>
      <c r="W582" s="14">
        <f>IF(OR(V582=0,B582=""),"",COUNTIFS($B$6:B582,B582&amp;""))</f>
        <v/>
      </c>
      <c r="X582" s="14">
        <f>IF(OR(V582=0,B582=""),"",IF(W582=1,0,SUMIFS($Y$5:Y581,$B$5:B581,B582&amp;"",$W$5:W581,W582-1)))</f>
        <v/>
      </c>
      <c r="Y582" s="14">
        <f>IF(V582=0,"",ROW($A582))</f>
        <v/>
      </c>
    </row>
    <row r="583">
      <c r="A583" s="10" t="n"/>
      <c r="B583" s="10" t="n"/>
      <c r="C583" s="10" t="n"/>
      <c r="D583" s="12" t="n"/>
      <c r="E583" s="18" t="n"/>
      <c r="F583" s="12" t="n"/>
      <c r="G583" s="18" t="n"/>
      <c r="H583" s="10" t="n"/>
      <c r="I583" s="10" t="n"/>
      <c r="J583" s="10" t="n"/>
      <c r="K583" s="13" t="n"/>
      <c r="L583" s="13" t="n"/>
      <c r="M583" s="19">
        <f>IF(OR(K583="",L583=""),"",IF(AND(ISNUMBER(K583),ISNUMBER(L583)),L583-K583,"CHYBA"))</f>
        <v/>
      </c>
      <c r="N583" s="10" t="n"/>
      <c r="O583" s="10" t="n"/>
      <c r="P583" s="14">
        <f>IF(M583="","",IF(ISNUMBER(M583),IF(M583&lt;=0,"CHYBA",""),"CHYBA"))</f>
        <v/>
      </c>
      <c r="Q583" s="14">
        <f>IF(OR(V583=0,B583="",K583=""),"",IFERROR(IF(X583=0,IF(AND(COUNTIFS('Vozidlá'!$A$6:$A$6,B583&amp;"",'Vozidlá'!$L$6:$L$6,"&lt;&gt;")=1,ROUND(K583,1)=ROUND(INDEX('Vozidlá'!$L$6:$L$6,MATCH(B583,'Vozidlá'!$A$6:$A$6,0)),1)),"","CHYBA"),IF(AND(INDEX($L$1:$L$1505,X583)&lt;&gt;"",ROUND(K583,1)=ROUND(INDEX($L$1:$L$1505,X583),1)),"","CHYBA")),"CHYBA"))</f>
        <v/>
      </c>
      <c r="R583" s="14">
        <f>IF(V583=0,"",IF(OR(NOT(ISNUMBER(A583)),B583="",C583="",NOT(ISNUMBER(D583)),NOT(ISNUMBER(E583)),NOT(ISNUMBER(F583)),NOT(ISNUMBER(G583)),I583="",J583="",NOT(ISNUMBER(K583)),NOT(ISNUMBER(L583)),AND(N583&lt;&gt;"Podnikateľská",N583&lt;&gt;"Súkromná"),AND(N583="Podnikateľská",H583=""),COUNTIFS('Vodiči'!$C$6:$C$8,C583&amp;"")&lt;&gt;1,COUNTIFS('Vozidlá'!$A$6:$A$6,B583&amp;"",'Vozidlá'!$B$6:$B$6,"&lt;&gt;")&lt;&gt;1,COUNTIFS('Vozidlá'!$A$6:$A$6,B583&amp;"",'Vozidlá'!$C$6:$C$6,"&lt;&gt;")&lt;&gt;1,COUNTIFS('Vozidlá'!$A$6:$A$6,B583&amp;"",'Vozidlá'!$D$6:$D$6,"&lt;&gt;")&lt;&gt;1,COUNTIFS('Vozidlá'!$A$6:$A$6,B583&amp;"",'Vozidlá'!$E$6:$E$6,"&lt;&gt;")&lt;&gt;1,COUNTIFS('Vozidlá'!$A$6:$A$6,B583&amp;"",'Vozidlá'!$K$6:$K$6,"&lt;&gt;")&lt;&gt;1,COUNTIFS('Vozidlá'!$A$6:$A$6,B583&amp;"",'Vozidlá'!$L$6:$L$6,"&lt;&gt;")&lt;&gt;1),"CHYBA",""))</f>
        <v/>
      </c>
      <c r="S583" s="14">
        <f>IF(V583=0,"",IF(N583="Podnikateľská",IF(H583="","",IF(OR(LEN(TRIM(SUBSTITUTE(SUBSTITUTE(H583,".",""),",","")))&lt;12,ISNUMBER(MATCH(TRIM(SUBSTITUTE(SUBSTITUTE(H583,".",""),",","")),'Zoznamy'!$G$2:$G$41,0))),"PREVERIŤ","")),IF(AND(N583="Súkromná",IFERROR(INDEX('Vozidlá'!$O$6:$O$6,MATCH(B583,'Vozidlá'!$A$6:$A$6,0))="áno",FALSE)),"PREVERIŤ","")))</f>
        <v/>
      </c>
      <c r="T583" s="14">
        <f>IF(OR(D583="",E583="",F583="",G583=""),"",IFERROR(IF(OR(F583+G583&lt;D583+E583,D583&lt;DATE(2027,1,1),D583&gt;=DATE(2028,1,1)),"CHYBA",""),"CHYBA"))</f>
        <v/>
      </c>
      <c r="U583" s="14">
        <f>IF(OR(V583=0,A583=""),"",IF(COUNTIFS($A$6:$A$1505,A583&amp;"",$B$6:$B$1505,B583&amp;"")&gt;1,"CHYBA",IF(X583="","",IF(X583=0,"",IFERROR(IF(INDEX($A$1:$A$1505,X583)="","",IF(A583=INDEX($A$1:$A$1505,X583)+1,"","PREVERIŤ")),"PREVERIŤ")))))</f>
        <v/>
      </c>
      <c r="V583" s="14">
        <f>IF(OR(A583&lt;&gt;"",B583&lt;&gt;"",C583&lt;&gt;"",D583&lt;&gt;"",E583&lt;&gt;"",F583&lt;&gt;"",G583&lt;&gt;"",H583&lt;&gt;"",I583&lt;&gt;"",J583&lt;&gt;"",K583&lt;&gt;"",L583&lt;&gt;"",N583&lt;&gt;"",O583&lt;&gt;""),1,0)</f>
        <v/>
      </c>
      <c r="W583" s="14">
        <f>IF(OR(V583=0,B583=""),"",COUNTIFS($B$6:B583,B583&amp;""))</f>
        <v/>
      </c>
      <c r="X583" s="14">
        <f>IF(OR(V583=0,B583=""),"",IF(W583=1,0,SUMIFS($Y$5:Y582,$B$5:B582,B583&amp;"",$W$5:W582,W583-1)))</f>
        <v/>
      </c>
      <c r="Y583" s="14">
        <f>IF(V583=0,"",ROW($A583))</f>
        <v/>
      </c>
    </row>
    <row r="584">
      <c r="A584" s="10" t="n"/>
      <c r="B584" s="10" t="n"/>
      <c r="C584" s="10" t="n"/>
      <c r="D584" s="12" t="n"/>
      <c r="E584" s="18" t="n"/>
      <c r="F584" s="12" t="n"/>
      <c r="G584" s="18" t="n"/>
      <c r="H584" s="10" t="n"/>
      <c r="I584" s="10" t="n"/>
      <c r="J584" s="10" t="n"/>
      <c r="K584" s="13" t="n"/>
      <c r="L584" s="13" t="n"/>
      <c r="M584" s="19">
        <f>IF(OR(K584="",L584=""),"",IF(AND(ISNUMBER(K584),ISNUMBER(L584)),L584-K584,"CHYBA"))</f>
        <v/>
      </c>
      <c r="N584" s="10" t="n"/>
      <c r="O584" s="10" t="n"/>
      <c r="P584" s="14">
        <f>IF(M584="","",IF(ISNUMBER(M584),IF(M584&lt;=0,"CHYBA",""),"CHYBA"))</f>
        <v/>
      </c>
      <c r="Q584" s="14">
        <f>IF(OR(V584=0,B584="",K584=""),"",IFERROR(IF(X584=0,IF(AND(COUNTIFS('Vozidlá'!$A$6:$A$6,B584&amp;"",'Vozidlá'!$L$6:$L$6,"&lt;&gt;")=1,ROUND(K584,1)=ROUND(INDEX('Vozidlá'!$L$6:$L$6,MATCH(B584,'Vozidlá'!$A$6:$A$6,0)),1)),"","CHYBA"),IF(AND(INDEX($L$1:$L$1505,X584)&lt;&gt;"",ROUND(K584,1)=ROUND(INDEX($L$1:$L$1505,X584),1)),"","CHYBA")),"CHYBA"))</f>
        <v/>
      </c>
      <c r="R584" s="14">
        <f>IF(V584=0,"",IF(OR(NOT(ISNUMBER(A584)),B584="",C584="",NOT(ISNUMBER(D584)),NOT(ISNUMBER(E584)),NOT(ISNUMBER(F584)),NOT(ISNUMBER(G584)),I584="",J584="",NOT(ISNUMBER(K584)),NOT(ISNUMBER(L584)),AND(N584&lt;&gt;"Podnikateľská",N584&lt;&gt;"Súkromná"),AND(N584="Podnikateľská",H584=""),COUNTIFS('Vodiči'!$C$6:$C$8,C584&amp;"")&lt;&gt;1,COUNTIFS('Vozidlá'!$A$6:$A$6,B584&amp;"",'Vozidlá'!$B$6:$B$6,"&lt;&gt;")&lt;&gt;1,COUNTIFS('Vozidlá'!$A$6:$A$6,B584&amp;"",'Vozidlá'!$C$6:$C$6,"&lt;&gt;")&lt;&gt;1,COUNTIFS('Vozidlá'!$A$6:$A$6,B584&amp;"",'Vozidlá'!$D$6:$D$6,"&lt;&gt;")&lt;&gt;1,COUNTIFS('Vozidlá'!$A$6:$A$6,B584&amp;"",'Vozidlá'!$E$6:$E$6,"&lt;&gt;")&lt;&gt;1,COUNTIFS('Vozidlá'!$A$6:$A$6,B584&amp;"",'Vozidlá'!$K$6:$K$6,"&lt;&gt;")&lt;&gt;1,COUNTIFS('Vozidlá'!$A$6:$A$6,B584&amp;"",'Vozidlá'!$L$6:$L$6,"&lt;&gt;")&lt;&gt;1),"CHYBA",""))</f>
        <v/>
      </c>
      <c r="S584" s="14">
        <f>IF(V584=0,"",IF(N584="Podnikateľská",IF(H584="","",IF(OR(LEN(TRIM(SUBSTITUTE(SUBSTITUTE(H584,".",""),",","")))&lt;12,ISNUMBER(MATCH(TRIM(SUBSTITUTE(SUBSTITUTE(H584,".",""),",","")),'Zoznamy'!$G$2:$G$41,0))),"PREVERIŤ","")),IF(AND(N584="Súkromná",IFERROR(INDEX('Vozidlá'!$O$6:$O$6,MATCH(B584,'Vozidlá'!$A$6:$A$6,0))="áno",FALSE)),"PREVERIŤ","")))</f>
        <v/>
      </c>
      <c r="T584" s="14">
        <f>IF(OR(D584="",E584="",F584="",G584=""),"",IFERROR(IF(OR(F584+G584&lt;D584+E584,D584&lt;DATE(2027,1,1),D584&gt;=DATE(2028,1,1)),"CHYBA",""),"CHYBA"))</f>
        <v/>
      </c>
      <c r="U584" s="14">
        <f>IF(OR(V584=0,A584=""),"",IF(COUNTIFS($A$6:$A$1505,A584&amp;"",$B$6:$B$1505,B584&amp;"")&gt;1,"CHYBA",IF(X584="","",IF(X584=0,"",IFERROR(IF(INDEX($A$1:$A$1505,X584)="","",IF(A584=INDEX($A$1:$A$1505,X584)+1,"","PREVERIŤ")),"PREVERIŤ")))))</f>
        <v/>
      </c>
      <c r="V584" s="14">
        <f>IF(OR(A584&lt;&gt;"",B584&lt;&gt;"",C584&lt;&gt;"",D584&lt;&gt;"",E584&lt;&gt;"",F584&lt;&gt;"",G584&lt;&gt;"",H584&lt;&gt;"",I584&lt;&gt;"",J584&lt;&gt;"",K584&lt;&gt;"",L584&lt;&gt;"",N584&lt;&gt;"",O584&lt;&gt;""),1,0)</f>
        <v/>
      </c>
      <c r="W584" s="14">
        <f>IF(OR(V584=0,B584=""),"",COUNTIFS($B$6:B584,B584&amp;""))</f>
        <v/>
      </c>
      <c r="X584" s="14">
        <f>IF(OR(V584=0,B584=""),"",IF(W584=1,0,SUMIFS($Y$5:Y583,$B$5:B583,B584&amp;"",$W$5:W583,W584-1)))</f>
        <v/>
      </c>
      <c r="Y584" s="14">
        <f>IF(V584=0,"",ROW($A584))</f>
        <v/>
      </c>
    </row>
    <row r="585">
      <c r="A585" s="10" t="n"/>
      <c r="B585" s="10" t="n"/>
      <c r="C585" s="10" t="n"/>
      <c r="D585" s="12" t="n"/>
      <c r="E585" s="18" t="n"/>
      <c r="F585" s="12" t="n"/>
      <c r="G585" s="18" t="n"/>
      <c r="H585" s="10" t="n"/>
      <c r="I585" s="10" t="n"/>
      <c r="J585" s="10" t="n"/>
      <c r="K585" s="13" t="n"/>
      <c r="L585" s="13" t="n"/>
      <c r="M585" s="19">
        <f>IF(OR(K585="",L585=""),"",IF(AND(ISNUMBER(K585),ISNUMBER(L585)),L585-K585,"CHYBA"))</f>
        <v/>
      </c>
      <c r="N585" s="10" t="n"/>
      <c r="O585" s="10" t="n"/>
      <c r="P585" s="14">
        <f>IF(M585="","",IF(ISNUMBER(M585),IF(M585&lt;=0,"CHYBA",""),"CHYBA"))</f>
        <v/>
      </c>
      <c r="Q585" s="14">
        <f>IF(OR(V585=0,B585="",K585=""),"",IFERROR(IF(X585=0,IF(AND(COUNTIFS('Vozidlá'!$A$6:$A$6,B585&amp;"",'Vozidlá'!$L$6:$L$6,"&lt;&gt;")=1,ROUND(K585,1)=ROUND(INDEX('Vozidlá'!$L$6:$L$6,MATCH(B585,'Vozidlá'!$A$6:$A$6,0)),1)),"","CHYBA"),IF(AND(INDEX($L$1:$L$1505,X585)&lt;&gt;"",ROUND(K585,1)=ROUND(INDEX($L$1:$L$1505,X585),1)),"","CHYBA")),"CHYBA"))</f>
        <v/>
      </c>
      <c r="R585" s="14">
        <f>IF(V585=0,"",IF(OR(NOT(ISNUMBER(A585)),B585="",C585="",NOT(ISNUMBER(D585)),NOT(ISNUMBER(E585)),NOT(ISNUMBER(F585)),NOT(ISNUMBER(G585)),I585="",J585="",NOT(ISNUMBER(K585)),NOT(ISNUMBER(L585)),AND(N585&lt;&gt;"Podnikateľská",N585&lt;&gt;"Súkromná"),AND(N585="Podnikateľská",H585=""),COUNTIFS('Vodiči'!$C$6:$C$8,C585&amp;"")&lt;&gt;1,COUNTIFS('Vozidlá'!$A$6:$A$6,B585&amp;"",'Vozidlá'!$B$6:$B$6,"&lt;&gt;")&lt;&gt;1,COUNTIFS('Vozidlá'!$A$6:$A$6,B585&amp;"",'Vozidlá'!$C$6:$C$6,"&lt;&gt;")&lt;&gt;1,COUNTIFS('Vozidlá'!$A$6:$A$6,B585&amp;"",'Vozidlá'!$D$6:$D$6,"&lt;&gt;")&lt;&gt;1,COUNTIFS('Vozidlá'!$A$6:$A$6,B585&amp;"",'Vozidlá'!$E$6:$E$6,"&lt;&gt;")&lt;&gt;1,COUNTIFS('Vozidlá'!$A$6:$A$6,B585&amp;"",'Vozidlá'!$K$6:$K$6,"&lt;&gt;")&lt;&gt;1,COUNTIFS('Vozidlá'!$A$6:$A$6,B585&amp;"",'Vozidlá'!$L$6:$L$6,"&lt;&gt;")&lt;&gt;1),"CHYBA",""))</f>
        <v/>
      </c>
      <c r="S585" s="14">
        <f>IF(V585=0,"",IF(N585="Podnikateľská",IF(H585="","",IF(OR(LEN(TRIM(SUBSTITUTE(SUBSTITUTE(H585,".",""),",","")))&lt;12,ISNUMBER(MATCH(TRIM(SUBSTITUTE(SUBSTITUTE(H585,".",""),",","")),'Zoznamy'!$G$2:$G$41,0))),"PREVERIŤ","")),IF(AND(N585="Súkromná",IFERROR(INDEX('Vozidlá'!$O$6:$O$6,MATCH(B585,'Vozidlá'!$A$6:$A$6,0))="áno",FALSE)),"PREVERIŤ","")))</f>
        <v/>
      </c>
      <c r="T585" s="14">
        <f>IF(OR(D585="",E585="",F585="",G585=""),"",IFERROR(IF(OR(F585+G585&lt;D585+E585,D585&lt;DATE(2027,1,1),D585&gt;=DATE(2028,1,1)),"CHYBA",""),"CHYBA"))</f>
        <v/>
      </c>
      <c r="U585" s="14">
        <f>IF(OR(V585=0,A585=""),"",IF(COUNTIFS($A$6:$A$1505,A585&amp;"",$B$6:$B$1505,B585&amp;"")&gt;1,"CHYBA",IF(X585="","",IF(X585=0,"",IFERROR(IF(INDEX($A$1:$A$1505,X585)="","",IF(A585=INDEX($A$1:$A$1505,X585)+1,"","PREVERIŤ")),"PREVERIŤ")))))</f>
        <v/>
      </c>
      <c r="V585" s="14">
        <f>IF(OR(A585&lt;&gt;"",B585&lt;&gt;"",C585&lt;&gt;"",D585&lt;&gt;"",E585&lt;&gt;"",F585&lt;&gt;"",G585&lt;&gt;"",H585&lt;&gt;"",I585&lt;&gt;"",J585&lt;&gt;"",K585&lt;&gt;"",L585&lt;&gt;"",N585&lt;&gt;"",O585&lt;&gt;""),1,0)</f>
        <v/>
      </c>
      <c r="W585" s="14">
        <f>IF(OR(V585=0,B585=""),"",COUNTIFS($B$6:B585,B585&amp;""))</f>
        <v/>
      </c>
      <c r="X585" s="14">
        <f>IF(OR(V585=0,B585=""),"",IF(W585=1,0,SUMIFS($Y$5:Y584,$B$5:B584,B585&amp;"",$W$5:W584,W585-1)))</f>
        <v/>
      </c>
      <c r="Y585" s="14">
        <f>IF(V585=0,"",ROW($A585))</f>
        <v/>
      </c>
    </row>
    <row r="586">
      <c r="A586" s="10" t="n"/>
      <c r="B586" s="10" t="n"/>
      <c r="C586" s="10" t="n"/>
      <c r="D586" s="12" t="n"/>
      <c r="E586" s="18" t="n"/>
      <c r="F586" s="12" t="n"/>
      <c r="G586" s="18" t="n"/>
      <c r="H586" s="10" t="n"/>
      <c r="I586" s="10" t="n"/>
      <c r="J586" s="10" t="n"/>
      <c r="K586" s="13" t="n"/>
      <c r="L586" s="13" t="n"/>
      <c r="M586" s="19">
        <f>IF(OR(K586="",L586=""),"",IF(AND(ISNUMBER(K586),ISNUMBER(L586)),L586-K586,"CHYBA"))</f>
        <v/>
      </c>
      <c r="N586" s="10" t="n"/>
      <c r="O586" s="10" t="n"/>
      <c r="P586" s="14">
        <f>IF(M586="","",IF(ISNUMBER(M586),IF(M586&lt;=0,"CHYBA",""),"CHYBA"))</f>
        <v/>
      </c>
      <c r="Q586" s="14">
        <f>IF(OR(V586=0,B586="",K586=""),"",IFERROR(IF(X586=0,IF(AND(COUNTIFS('Vozidlá'!$A$6:$A$6,B586&amp;"",'Vozidlá'!$L$6:$L$6,"&lt;&gt;")=1,ROUND(K586,1)=ROUND(INDEX('Vozidlá'!$L$6:$L$6,MATCH(B586,'Vozidlá'!$A$6:$A$6,0)),1)),"","CHYBA"),IF(AND(INDEX($L$1:$L$1505,X586)&lt;&gt;"",ROUND(K586,1)=ROUND(INDEX($L$1:$L$1505,X586),1)),"","CHYBA")),"CHYBA"))</f>
        <v/>
      </c>
      <c r="R586" s="14">
        <f>IF(V586=0,"",IF(OR(NOT(ISNUMBER(A586)),B586="",C586="",NOT(ISNUMBER(D586)),NOT(ISNUMBER(E586)),NOT(ISNUMBER(F586)),NOT(ISNUMBER(G586)),I586="",J586="",NOT(ISNUMBER(K586)),NOT(ISNUMBER(L586)),AND(N586&lt;&gt;"Podnikateľská",N586&lt;&gt;"Súkromná"),AND(N586="Podnikateľská",H586=""),COUNTIFS('Vodiči'!$C$6:$C$8,C586&amp;"")&lt;&gt;1,COUNTIFS('Vozidlá'!$A$6:$A$6,B586&amp;"",'Vozidlá'!$B$6:$B$6,"&lt;&gt;")&lt;&gt;1,COUNTIFS('Vozidlá'!$A$6:$A$6,B586&amp;"",'Vozidlá'!$C$6:$C$6,"&lt;&gt;")&lt;&gt;1,COUNTIFS('Vozidlá'!$A$6:$A$6,B586&amp;"",'Vozidlá'!$D$6:$D$6,"&lt;&gt;")&lt;&gt;1,COUNTIFS('Vozidlá'!$A$6:$A$6,B586&amp;"",'Vozidlá'!$E$6:$E$6,"&lt;&gt;")&lt;&gt;1,COUNTIFS('Vozidlá'!$A$6:$A$6,B586&amp;"",'Vozidlá'!$K$6:$K$6,"&lt;&gt;")&lt;&gt;1,COUNTIFS('Vozidlá'!$A$6:$A$6,B586&amp;"",'Vozidlá'!$L$6:$L$6,"&lt;&gt;")&lt;&gt;1),"CHYBA",""))</f>
        <v/>
      </c>
      <c r="S586" s="14">
        <f>IF(V586=0,"",IF(N586="Podnikateľská",IF(H586="","",IF(OR(LEN(TRIM(SUBSTITUTE(SUBSTITUTE(H586,".",""),",","")))&lt;12,ISNUMBER(MATCH(TRIM(SUBSTITUTE(SUBSTITUTE(H586,".",""),",","")),'Zoznamy'!$G$2:$G$41,0))),"PREVERIŤ","")),IF(AND(N586="Súkromná",IFERROR(INDEX('Vozidlá'!$O$6:$O$6,MATCH(B586,'Vozidlá'!$A$6:$A$6,0))="áno",FALSE)),"PREVERIŤ","")))</f>
        <v/>
      </c>
      <c r="T586" s="14">
        <f>IF(OR(D586="",E586="",F586="",G586=""),"",IFERROR(IF(OR(F586+G586&lt;D586+E586,D586&lt;DATE(2027,1,1),D586&gt;=DATE(2028,1,1)),"CHYBA",""),"CHYBA"))</f>
        <v/>
      </c>
      <c r="U586" s="14">
        <f>IF(OR(V586=0,A586=""),"",IF(COUNTIFS($A$6:$A$1505,A586&amp;"",$B$6:$B$1505,B586&amp;"")&gt;1,"CHYBA",IF(X586="","",IF(X586=0,"",IFERROR(IF(INDEX($A$1:$A$1505,X586)="","",IF(A586=INDEX($A$1:$A$1505,X586)+1,"","PREVERIŤ")),"PREVERIŤ")))))</f>
        <v/>
      </c>
      <c r="V586" s="14">
        <f>IF(OR(A586&lt;&gt;"",B586&lt;&gt;"",C586&lt;&gt;"",D586&lt;&gt;"",E586&lt;&gt;"",F586&lt;&gt;"",G586&lt;&gt;"",H586&lt;&gt;"",I586&lt;&gt;"",J586&lt;&gt;"",K586&lt;&gt;"",L586&lt;&gt;"",N586&lt;&gt;"",O586&lt;&gt;""),1,0)</f>
        <v/>
      </c>
      <c r="W586" s="14">
        <f>IF(OR(V586=0,B586=""),"",COUNTIFS($B$6:B586,B586&amp;""))</f>
        <v/>
      </c>
      <c r="X586" s="14">
        <f>IF(OR(V586=0,B586=""),"",IF(W586=1,0,SUMIFS($Y$5:Y585,$B$5:B585,B586&amp;"",$W$5:W585,W586-1)))</f>
        <v/>
      </c>
      <c r="Y586" s="14">
        <f>IF(V586=0,"",ROW($A586))</f>
        <v/>
      </c>
    </row>
    <row r="587">
      <c r="A587" s="10" t="n"/>
      <c r="B587" s="10" t="n"/>
      <c r="C587" s="10" t="n"/>
      <c r="D587" s="12" t="n"/>
      <c r="E587" s="18" t="n"/>
      <c r="F587" s="12" t="n"/>
      <c r="G587" s="18" t="n"/>
      <c r="H587" s="10" t="n"/>
      <c r="I587" s="10" t="n"/>
      <c r="J587" s="10" t="n"/>
      <c r="K587" s="13" t="n"/>
      <c r="L587" s="13" t="n"/>
      <c r="M587" s="19">
        <f>IF(OR(K587="",L587=""),"",IF(AND(ISNUMBER(K587),ISNUMBER(L587)),L587-K587,"CHYBA"))</f>
        <v/>
      </c>
      <c r="N587" s="10" t="n"/>
      <c r="O587" s="10" t="n"/>
      <c r="P587" s="14">
        <f>IF(M587="","",IF(ISNUMBER(M587),IF(M587&lt;=0,"CHYBA",""),"CHYBA"))</f>
        <v/>
      </c>
      <c r="Q587" s="14">
        <f>IF(OR(V587=0,B587="",K587=""),"",IFERROR(IF(X587=0,IF(AND(COUNTIFS('Vozidlá'!$A$6:$A$6,B587&amp;"",'Vozidlá'!$L$6:$L$6,"&lt;&gt;")=1,ROUND(K587,1)=ROUND(INDEX('Vozidlá'!$L$6:$L$6,MATCH(B587,'Vozidlá'!$A$6:$A$6,0)),1)),"","CHYBA"),IF(AND(INDEX($L$1:$L$1505,X587)&lt;&gt;"",ROUND(K587,1)=ROUND(INDEX($L$1:$L$1505,X587),1)),"","CHYBA")),"CHYBA"))</f>
        <v/>
      </c>
      <c r="R587" s="14">
        <f>IF(V587=0,"",IF(OR(NOT(ISNUMBER(A587)),B587="",C587="",NOT(ISNUMBER(D587)),NOT(ISNUMBER(E587)),NOT(ISNUMBER(F587)),NOT(ISNUMBER(G587)),I587="",J587="",NOT(ISNUMBER(K587)),NOT(ISNUMBER(L587)),AND(N587&lt;&gt;"Podnikateľská",N587&lt;&gt;"Súkromná"),AND(N587="Podnikateľská",H587=""),COUNTIFS('Vodiči'!$C$6:$C$8,C587&amp;"")&lt;&gt;1,COUNTIFS('Vozidlá'!$A$6:$A$6,B587&amp;"",'Vozidlá'!$B$6:$B$6,"&lt;&gt;")&lt;&gt;1,COUNTIFS('Vozidlá'!$A$6:$A$6,B587&amp;"",'Vozidlá'!$C$6:$C$6,"&lt;&gt;")&lt;&gt;1,COUNTIFS('Vozidlá'!$A$6:$A$6,B587&amp;"",'Vozidlá'!$D$6:$D$6,"&lt;&gt;")&lt;&gt;1,COUNTIFS('Vozidlá'!$A$6:$A$6,B587&amp;"",'Vozidlá'!$E$6:$E$6,"&lt;&gt;")&lt;&gt;1,COUNTIFS('Vozidlá'!$A$6:$A$6,B587&amp;"",'Vozidlá'!$K$6:$K$6,"&lt;&gt;")&lt;&gt;1,COUNTIFS('Vozidlá'!$A$6:$A$6,B587&amp;"",'Vozidlá'!$L$6:$L$6,"&lt;&gt;")&lt;&gt;1),"CHYBA",""))</f>
        <v/>
      </c>
      <c r="S587" s="14">
        <f>IF(V587=0,"",IF(N587="Podnikateľská",IF(H587="","",IF(OR(LEN(TRIM(SUBSTITUTE(SUBSTITUTE(H587,".",""),",","")))&lt;12,ISNUMBER(MATCH(TRIM(SUBSTITUTE(SUBSTITUTE(H587,".",""),",","")),'Zoznamy'!$G$2:$G$41,0))),"PREVERIŤ","")),IF(AND(N587="Súkromná",IFERROR(INDEX('Vozidlá'!$O$6:$O$6,MATCH(B587,'Vozidlá'!$A$6:$A$6,0))="áno",FALSE)),"PREVERIŤ","")))</f>
        <v/>
      </c>
      <c r="T587" s="14">
        <f>IF(OR(D587="",E587="",F587="",G587=""),"",IFERROR(IF(OR(F587+G587&lt;D587+E587,D587&lt;DATE(2027,1,1),D587&gt;=DATE(2028,1,1)),"CHYBA",""),"CHYBA"))</f>
        <v/>
      </c>
      <c r="U587" s="14">
        <f>IF(OR(V587=0,A587=""),"",IF(COUNTIFS($A$6:$A$1505,A587&amp;"",$B$6:$B$1505,B587&amp;"")&gt;1,"CHYBA",IF(X587="","",IF(X587=0,"",IFERROR(IF(INDEX($A$1:$A$1505,X587)="","",IF(A587=INDEX($A$1:$A$1505,X587)+1,"","PREVERIŤ")),"PREVERIŤ")))))</f>
        <v/>
      </c>
      <c r="V587" s="14">
        <f>IF(OR(A587&lt;&gt;"",B587&lt;&gt;"",C587&lt;&gt;"",D587&lt;&gt;"",E587&lt;&gt;"",F587&lt;&gt;"",G587&lt;&gt;"",H587&lt;&gt;"",I587&lt;&gt;"",J587&lt;&gt;"",K587&lt;&gt;"",L587&lt;&gt;"",N587&lt;&gt;"",O587&lt;&gt;""),1,0)</f>
        <v/>
      </c>
      <c r="W587" s="14">
        <f>IF(OR(V587=0,B587=""),"",COUNTIFS($B$6:B587,B587&amp;""))</f>
        <v/>
      </c>
      <c r="X587" s="14">
        <f>IF(OR(V587=0,B587=""),"",IF(W587=1,0,SUMIFS($Y$5:Y586,$B$5:B586,B587&amp;"",$W$5:W586,W587-1)))</f>
        <v/>
      </c>
      <c r="Y587" s="14">
        <f>IF(V587=0,"",ROW($A587))</f>
        <v/>
      </c>
    </row>
    <row r="588">
      <c r="A588" s="10" t="n"/>
      <c r="B588" s="10" t="n"/>
      <c r="C588" s="10" t="n"/>
      <c r="D588" s="12" t="n"/>
      <c r="E588" s="18" t="n"/>
      <c r="F588" s="12" t="n"/>
      <c r="G588" s="18" t="n"/>
      <c r="H588" s="10" t="n"/>
      <c r="I588" s="10" t="n"/>
      <c r="J588" s="10" t="n"/>
      <c r="K588" s="13" t="n"/>
      <c r="L588" s="13" t="n"/>
      <c r="M588" s="19">
        <f>IF(OR(K588="",L588=""),"",IF(AND(ISNUMBER(K588),ISNUMBER(L588)),L588-K588,"CHYBA"))</f>
        <v/>
      </c>
      <c r="N588" s="10" t="n"/>
      <c r="O588" s="10" t="n"/>
      <c r="P588" s="14">
        <f>IF(M588="","",IF(ISNUMBER(M588),IF(M588&lt;=0,"CHYBA",""),"CHYBA"))</f>
        <v/>
      </c>
      <c r="Q588" s="14">
        <f>IF(OR(V588=0,B588="",K588=""),"",IFERROR(IF(X588=0,IF(AND(COUNTIFS('Vozidlá'!$A$6:$A$6,B588&amp;"",'Vozidlá'!$L$6:$L$6,"&lt;&gt;")=1,ROUND(K588,1)=ROUND(INDEX('Vozidlá'!$L$6:$L$6,MATCH(B588,'Vozidlá'!$A$6:$A$6,0)),1)),"","CHYBA"),IF(AND(INDEX($L$1:$L$1505,X588)&lt;&gt;"",ROUND(K588,1)=ROUND(INDEX($L$1:$L$1505,X588),1)),"","CHYBA")),"CHYBA"))</f>
        <v/>
      </c>
      <c r="R588" s="14">
        <f>IF(V588=0,"",IF(OR(NOT(ISNUMBER(A588)),B588="",C588="",NOT(ISNUMBER(D588)),NOT(ISNUMBER(E588)),NOT(ISNUMBER(F588)),NOT(ISNUMBER(G588)),I588="",J588="",NOT(ISNUMBER(K588)),NOT(ISNUMBER(L588)),AND(N588&lt;&gt;"Podnikateľská",N588&lt;&gt;"Súkromná"),AND(N588="Podnikateľská",H588=""),COUNTIFS('Vodiči'!$C$6:$C$8,C588&amp;"")&lt;&gt;1,COUNTIFS('Vozidlá'!$A$6:$A$6,B588&amp;"",'Vozidlá'!$B$6:$B$6,"&lt;&gt;")&lt;&gt;1,COUNTIFS('Vozidlá'!$A$6:$A$6,B588&amp;"",'Vozidlá'!$C$6:$C$6,"&lt;&gt;")&lt;&gt;1,COUNTIFS('Vozidlá'!$A$6:$A$6,B588&amp;"",'Vozidlá'!$D$6:$D$6,"&lt;&gt;")&lt;&gt;1,COUNTIFS('Vozidlá'!$A$6:$A$6,B588&amp;"",'Vozidlá'!$E$6:$E$6,"&lt;&gt;")&lt;&gt;1,COUNTIFS('Vozidlá'!$A$6:$A$6,B588&amp;"",'Vozidlá'!$K$6:$K$6,"&lt;&gt;")&lt;&gt;1,COUNTIFS('Vozidlá'!$A$6:$A$6,B588&amp;"",'Vozidlá'!$L$6:$L$6,"&lt;&gt;")&lt;&gt;1),"CHYBA",""))</f>
        <v/>
      </c>
      <c r="S588" s="14">
        <f>IF(V588=0,"",IF(N588="Podnikateľská",IF(H588="","",IF(OR(LEN(TRIM(SUBSTITUTE(SUBSTITUTE(H588,".",""),",","")))&lt;12,ISNUMBER(MATCH(TRIM(SUBSTITUTE(SUBSTITUTE(H588,".",""),",","")),'Zoznamy'!$G$2:$G$41,0))),"PREVERIŤ","")),IF(AND(N588="Súkromná",IFERROR(INDEX('Vozidlá'!$O$6:$O$6,MATCH(B588,'Vozidlá'!$A$6:$A$6,0))="áno",FALSE)),"PREVERIŤ","")))</f>
        <v/>
      </c>
      <c r="T588" s="14">
        <f>IF(OR(D588="",E588="",F588="",G588=""),"",IFERROR(IF(OR(F588+G588&lt;D588+E588,D588&lt;DATE(2027,1,1),D588&gt;=DATE(2028,1,1)),"CHYBA",""),"CHYBA"))</f>
        <v/>
      </c>
      <c r="U588" s="14">
        <f>IF(OR(V588=0,A588=""),"",IF(COUNTIFS($A$6:$A$1505,A588&amp;"",$B$6:$B$1505,B588&amp;"")&gt;1,"CHYBA",IF(X588="","",IF(X588=0,"",IFERROR(IF(INDEX($A$1:$A$1505,X588)="","",IF(A588=INDEX($A$1:$A$1505,X588)+1,"","PREVERIŤ")),"PREVERIŤ")))))</f>
        <v/>
      </c>
      <c r="V588" s="14">
        <f>IF(OR(A588&lt;&gt;"",B588&lt;&gt;"",C588&lt;&gt;"",D588&lt;&gt;"",E588&lt;&gt;"",F588&lt;&gt;"",G588&lt;&gt;"",H588&lt;&gt;"",I588&lt;&gt;"",J588&lt;&gt;"",K588&lt;&gt;"",L588&lt;&gt;"",N588&lt;&gt;"",O588&lt;&gt;""),1,0)</f>
        <v/>
      </c>
      <c r="W588" s="14">
        <f>IF(OR(V588=0,B588=""),"",COUNTIFS($B$6:B588,B588&amp;""))</f>
        <v/>
      </c>
      <c r="X588" s="14">
        <f>IF(OR(V588=0,B588=""),"",IF(W588=1,0,SUMIFS($Y$5:Y587,$B$5:B587,B588&amp;"",$W$5:W587,W588-1)))</f>
        <v/>
      </c>
      <c r="Y588" s="14">
        <f>IF(V588=0,"",ROW($A588))</f>
        <v/>
      </c>
    </row>
    <row r="589">
      <c r="A589" s="10" t="n"/>
      <c r="B589" s="10" t="n"/>
      <c r="C589" s="10" t="n"/>
      <c r="D589" s="12" t="n"/>
      <c r="E589" s="18" t="n"/>
      <c r="F589" s="12" t="n"/>
      <c r="G589" s="18" t="n"/>
      <c r="H589" s="10" t="n"/>
      <c r="I589" s="10" t="n"/>
      <c r="J589" s="10" t="n"/>
      <c r="K589" s="13" t="n"/>
      <c r="L589" s="13" t="n"/>
      <c r="M589" s="19">
        <f>IF(OR(K589="",L589=""),"",IF(AND(ISNUMBER(K589),ISNUMBER(L589)),L589-K589,"CHYBA"))</f>
        <v/>
      </c>
      <c r="N589" s="10" t="n"/>
      <c r="O589" s="10" t="n"/>
      <c r="P589" s="14">
        <f>IF(M589="","",IF(ISNUMBER(M589),IF(M589&lt;=0,"CHYBA",""),"CHYBA"))</f>
        <v/>
      </c>
      <c r="Q589" s="14">
        <f>IF(OR(V589=0,B589="",K589=""),"",IFERROR(IF(X589=0,IF(AND(COUNTIFS('Vozidlá'!$A$6:$A$6,B589&amp;"",'Vozidlá'!$L$6:$L$6,"&lt;&gt;")=1,ROUND(K589,1)=ROUND(INDEX('Vozidlá'!$L$6:$L$6,MATCH(B589,'Vozidlá'!$A$6:$A$6,0)),1)),"","CHYBA"),IF(AND(INDEX($L$1:$L$1505,X589)&lt;&gt;"",ROUND(K589,1)=ROUND(INDEX($L$1:$L$1505,X589),1)),"","CHYBA")),"CHYBA"))</f>
        <v/>
      </c>
      <c r="R589" s="14">
        <f>IF(V589=0,"",IF(OR(NOT(ISNUMBER(A589)),B589="",C589="",NOT(ISNUMBER(D589)),NOT(ISNUMBER(E589)),NOT(ISNUMBER(F589)),NOT(ISNUMBER(G589)),I589="",J589="",NOT(ISNUMBER(K589)),NOT(ISNUMBER(L589)),AND(N589&lt;&gt;"Podnikateľská",N589&lt;&gt;"Súkromná"),AND(N589="Podnikateľská",H589=""),COUNTIFS('Vodiči'!$C$6:$C$8,C589&amp;"")&lt;&gt;1,COUNTIFS('Vozidlá'!$A$6:$A$6,B589&amp;"",'Vozidlá'!$B$6:$B$6,"&lt;&gt;")&lt;&gt;1,COUNTIFS('Vozidlá'!$A$6:$A$6,B589&amp;"",'Vozidlá'!$C$6:$C$6,"&lt;&gt;")&lt;&gt;1,COUNTIFS('Vozidlá'!$A$6:$A$6,B589&amp;"",'Vozidlá'!$D$6:$D$6,"&lt;&gt;")&lt;&gt;1,COUNTIFS('Vozidlá'!$A$6:$A$6,B589&amp;"",'Vozidlá'!$E$6:$E$6,"&lt;&gt;")&lt;&gt;1,COUNTIFS('Vozidlá'!$A$6:$A$6,B589&amp;"",'Vozidlá'!$K$6:$K$6,"&lt;&gt;")&lt;&gt;1,COUNTIFS('Vozidlá'!$A$6:$A$6,B589&amp;"",'Vozidlá'!$L$6:$L$6,"&lt;&gt;")&lt;&gt;1),"CHYBA",""))</f>
        <v/>
      </c>
      <c r="S589" s="14">
        <f>IF(V589=0,"",IF(N589="Podnikateľská",IF(H589="","",IF(OR(LEN(TRIM(SUBSTITUTE(SUBSTITUTE(H589,".",""),",","")))&lt;12,ISNUMBER(MATCH(TRIM(SUBSTITUTE(SUBSTITUTE(H589,".",""),",","")),'Zoznamy'!$G$2:$G$41,0))),"PREVERIŤ","")),IF(AND(N589="Súkromná",IFERROR(INDEX('Vozidlá'!$O$6:$O$6,MATCH(B589,'Vozidlá'!$A$6:$A$6,0))="áno",FALSE)),"PREVERIŤ","")))</f>
        <v/>
      </c>
      <c r="T589" s="14">
        <f>IF(OR(D589="",E589="",F589="",G589=""),"",IFERROR(IF(OR(F589+G589&lt;D589+E589,D589&lt;DATE(2027,1,1),D589&gt;=DATE(2028,1,1)),"CHYBA",""),"CHYBA"))</f>
        <v/>
      </c>
      <c r="U589" s="14">
        <f>IF(OR(V589=0,A589=""),"",IF(COUNTIFS($A$6:$A$1505,A589&amp;"",$B$6:$B$1505,B589&amp;"")&gt;1,"CHYBA",IF(X589="","",IF(X589=0,"",IFERROR(IF(INDEX($A$1:$A$1505,X589)="","",IF(A589=INDEX($A$1:$A$1505,X589)+1,"","PREVERIŤ")),"PREVERIŤ")))))</f>
        <v/>
      </c>
      <c r="V589" s="14">
        <f>IF(OR(A589&lt;&gt;"",B589&lt;&gt;"",C589&lt;&gt;"",D589&lt;&gt;"",E589&lt;&gt;"",F589&lt;&gt;"",G589&lt;&gt;"",H589&lt;&gt;"",I589&lt;&gt;"",J589&lt;&gt;"",K589&lt;&gt;"",L589&lt;&gt;"",N589&lt;&gt;"",O589&lt;&gt;""),1,0)</f>
        <v/>
      </c>
      <c r="W589" s="14">
        <f>IF(OR(V589=0,B589=""),"",COUNTIFS($B$6:B589,B589&amp;""))</f>
        <v/>
      </c>
      <c r="X589" s="14">
        <f>IF(OR(V589=0,B589=""),"",IF(W589=1,0,SUMIFS($Y$5:Y588,$B$5:B588,B589&amp;"",$W$5:W588,W589-1)))</f>
        <v/>
      </c>
      <c r="Y589" s="14">
        <f>IF(V589=0,"",ROW($A589))</f>
        <v/>
      </c>
    </row>
    <row r="590">
      <c r="A590" s="10" t="n"/>
      <c r="B590" s="10" t="n"/>
      <c r="C590" s="10" t="n"/>
      <c r="D590" s="12" t="n"/>
      <c r="E590" s="18" t="n"/>
      <c r="F590" s="12" t="n"/>
      <c r="G590" s="18" t="n"/>
      <c r="H590" s="10" t="n"/>
      <c r="I590" s="10" t="n"/>
      <c r="J590" s="10" t="n"/>
      <c r="K590" s="13" t="n"/>
      <c r="L590" s="13" t="n"/>
      <c r="M590" s="19">
        <f>IF(OR(K590="",L590=""),"",IF(AND(ISNUMBER(K590),ISNUMBER(L590)),L590-K590,"CHYBA"))</f>
        <v/>
      </c>
      <c r="N590" s="10" t="n"/>
      <c r="O590" s="10" t="n"/>
      <c r="P590" s="14">
        <f>IF(M590="","",IF(ISNUMBER(M590),IF(M590&lt;=0,"CHYBA",""),"CHYBA"))</f>
        <v/>
      </c>
      <c r="Q590" s="14">
        <f>IF(OR(V590=0,B590="",K590=""),"",IFERROR(IF(X590=0,IF(AND(COUNTIFS('Vozidlá'!$A$6:$A$6,B590&amp;"",'Vozidlá'!$L$6:$L$6,"&lt;&gt;")=1,ROUND(K590,1)=ROUND(INDEX('Vozidlá'!$L$6:$L$6,MATCH(B590,'Vozidlá'!$A$6:$A$6,0)),1)),"","CHYBA"),IF(AND(INDEX($L$1:$L$1505,X590)&lt;&gt;"",ROUND(K590,1)=ROUND(INDEX($L$1:$L$1505,X590),1)),"","CHYBA")),"CHYBA"))</f>
        <v/>
      </c>
      <c r="R590" s="14">
        <f>IF(V590=0,"",IF(OR(NOT(ISNUMBER(A590)),B590="",C590="",NOT(ISNUMBER(D590)),NOT(ISNUMBER(E590)),NOT(ISNUMBER(F590)),NOT(ISNUMBER(G590)),I590="",J590="",NOT(ISNUMBER(K590)),NOT(ISNUMBER(L590)),AND(N590&lt;&gt;"Podnikateľská",N590&lt;&gt;"Súkromná"),AND(N590="Podnikateľská",H590=""),COUNTIFS('Vodiči'!$C$6:$C$8,C590&amp;"")&lt;&gt;1,COUNTIFS('Vozidlá'!$A$6:$A$6,B590&amp;"",'Vozidlá'!$B$6:$B$6,"&lt;&gt;")&lt;&gt;1,COUNTIFS('Vozidlá'!$A$6:$A$6,B590&amp;"",'Vozidlá'!$C$6:$C$6,"&lt;&gt;")&lt;&gt;1,COUNTIFS('Vozidlá'!$A$6:$A$6,B590&amp;"",'Vozidlá'!$D$6:$D$6,"&lt;&gt;")&lt;&gt;1,COUNTIFS('Vozidlá'!$A$6:$A$6,B590&amp;"",'Vozidlá'!$E$6:$E$6,"&lt;&gt;")&lt;&gt;1,COUNTIFS('Vozidlá'!$A$6:$A$6,B590&amp;"",'Vozidlá'!$K$6:$K$6,"&lt;&gt;")&lt;&gt;1,COUNTIFS('Vozidlá'!$A$6:$A$6,B590&amp;"",'Vozidlá'!$L$6:$L$6,"&lt;&gt;")&lt;&gt;1),"CHYBA",""))</f>
        <v/>
      </c>
      <c r="S590" s="14">
        <f>IF(V590=0,"",IF(N590="Podnikateľská",IF(H590="","",IF(OR(LEN(TRIM(SUBSTITUTE(SUBSTITUTE(H590,".",""),",","")))&lt;12,ISNUMBER(MATCH(TRIM(SUBSTITUTE(SUBSTITUTE(H590,".",""),",","")),'Zoznamy'!$G$2:$G$41,0))),"PREVERIŤ","")),IF(AND(N590="Súkromná",IFERROR(INDEX('Vozidlá'!$O$6:$O$6,MATCH(B590,'Vozidlá'!$A$6:$A$6,0))="áno",FALSE)),"PREVERIŤ","")))</f>
        <v/>
      </c>
      <c r="T590" s="14">
        <f>IF(OR(D590="",E590="",F590="",G590=""),"",IFERROR(IF(OR(F590+G590&lt;D590+E590,D590&lt;DATE(2027,1,1),D590&gt;=DATE(2028,1,1)),"CHYBA",""),"CHYBA"))</f>
        <v/>
      </c>
      <c r="U590" s="14">
        <f>IF(OR(V590=0,A590=""),"",IF(COUNTIFS($A$6:$A$1505,A590&amp;"",$B$6:$B$1505,B590&amp;"")&gt;1,"CHYBA",IF(X590="","",IF(X590=0,"",IFERROR(IF(INDEX($A$1:$A$1505,X590)="","",IF(A590=INDEX($A$1:$A$1505,X590)+1,"","PREVERIŤ")),"PREVERIŤ")))))</f>
        <v/>
      </c>
      <c r="V590" s="14">
        <f>IF(OR(A590&lt;&gt;"",B590&lt;&gt;"",C590&lt;&gt;"",D590&lt;&gt;"",E590&lt;&gt;"",F590&lt;&gt;"",G590&lt;&gt;"",H590&lt;&gt;"",I590&lt;&gt;"",J590&lt;&gt;"",K590&lt;&gt;"",L590&lt;&gt;"",N590&lt;&gt;"",O590&lt;&gt;""),1,0)</f>
        <v/>
      </c>
      <c r="W590" s="14">
        <f>IF(OR(V590=0,B590=""),"",COUNTIFS($B$6:B590,B590&amp;""))</f>
        <v/>
      </c>
      <c r="X590" s="14">
        <f>IF(OR(V590=0,B590=""),"",IF(W590=1,0,SUMIFS($Y$5:Y589,$B$5:B589,B590&amp;"",$W$5:W589,W590-1)))</f>
        <v/>
      </c>
      <c r="Y590" s="14">
        <f>IF(V590=0,"",ROW($A590))</f>
        <v/>
      </c>
    </row>
    <row r="591">
      <c r="A591" s="10" t="n"/>
      <c r="B591" s="10" t="n"/>
      <c r="C591" s="10" t="n"/>
      <c r="D591" s="12" t="n"/>
      <c r="E591" s="18" t="n"/>
      <c r="F591" s="12" t="n"/>
      <c r="G591" s="18" t="n"/>
      <c r="H591" s="10" t="n"/>
      <c r="I591" s="10" t="n"/>
      <c r="J591" s="10" t="n"/>
      <c r="K591" s="13" t="n"/>
      <c r="L591" s="13" t="n"/>
      <c r="M591" s="19">
        <f>IF(OR(K591="",L591=""),"",IF(AND(ISNUMBER(K591),ISNUMBER(L591)),L591-K591,"CHYBA"))</f>
        <v/>
      </c>
      <c r="N591" s="10" t="n"/>
      <c r="O591" s="10" t="n"/>
      <c r="P591" s="14">
        <f>IF(M591="","",IF(ISNUMBER(M591),IF(M591&lt;=0,"CHYBA",""),"CHYBA"))</f>
        <v/>
      </c>
      <c r="Q591" s="14">
        <f>IF(OR(V591=0,B591="",K591=""),"",IFERROR(IF(X591=0,IF(AND(COUNTIFS('Vozidlá'!$A$6:$A$6,B591&amp;"",'Vozidlá'!$L$6:$L$6,"&lt;&gt;")=1,ROUND(K591,1)=ROUND(INDEX('Vozidlá'!$L$6:$L$6,MATCH(B591,'Vozidlá'!$A$6:$A$6,0)),1)),"","CHYBA"),IF(AND(INDEX($L$1:$L$1505,X591)&lt;&gt;"",ROUND(K591,1)=ROUND(INDEX($L$1:$L$1505,X591),1)),"","CHYBA")),"CHYBA"))</f>
        <v/>
      </c>
      <c r="R591" s="14">
        <f>IF(V591=0,"",IF(OR(NOT(ISNUMBER(A591)),B591="",C591="",NOT(ISNUMBER(D591)),NOT(ISNUMBER(E591)),NOT(ISNUMBER(F591)),NOT(ISNUMBER(G591)),I591="",J591="",NOT(ISNUMBER(K591)),NOT(ISNUMBER(L591)),AND(N591&lt;&gt;"Podnikateľská",N591&lt;&gt;"Súkromná"),AND(N591="Podnikateľská",H591=""),COUNTIFS('Vodiči'!$C$6:$C$8,C591&amp;"")&lt;&gt;1,COUNTIFS('Vozidlá'!$A$6:$A$6,B591&amp;"",'Vozidlá'!$B$6:$B$6,"&lt;&gt;")&lt;&gt;1,COUNTIFS('Vozidlá'!$A$6:$A$6,B591&amp;"",'Vozidlá'!$C$6:$C$6,"&lt;&gt;")&lt;&gt;1,COUNTIFS('Vozidlá'!$A$6:$A$6,B591&amp;"",'Vozidlá'!$D$6:$D$6,"&lt;&gt;")&lt;&gt;1,COUNTIFS('Vozidlá'!$A$6:$A$6,B591&amp;"",'Vozidlá'!$E$6:$E$6,"&lt;&gt;")&lt;&gt;1,COUNTIFS('Vozidlá'!$A$6:$A$6,B591&amp;"",'Vozidlá'!$K$6:$K$6,"&lt;&gt;")&lt;&gt;1,COUNTIFS('Vozidlá'!$A$6:$A$6,B591&amp;"",'Vozidlá'!$L$6:$L$6,"&lt;&gt;")&lt;&gt;1),"CHYBA",""))</f>
        <v/>
      </c>
      <c r="S591" s="14">
        <f>IF(V591=0,"",IF(N591="Podnikateľská",IF(H591="","",IF(OR(LEN(TRIM(SUBSTITUTE(SUBSTITUTE(H591,".",""),",","")))&lt;12,ISNUMBER(MATCH(TRIM(SUBSTITUTE(SUBSTITUTE(H591,".",""),",","")),'Zoznamy'!$G$2:$G$41,0))),"PREVERIŤ","")),IF(AND(N591="Súkromná",IFERROR(INDEX('Vozidlá'!$O$6:$O$6,MATCH(B591,'Vozidlá'!$A$6:$A$6,0))="áno",FALSE)),"PREVERIŤ","")))</f>
        <v/>
      </c>
      <c r="T591" s="14">
        <f>IF(OR(D591="",E591="",F591="",G591=""),"",IFERROR(IF(OR(F591+G591&lt;D591+E591,D591&lt;DATE(2027,1,1),D591&gt;=DATE(2028,1,1)),"CHYBA",""),"CHYBA"))</f>
        <v/>
      </c>
      <c r="U591" s="14">
        <f>IF(OR(V591=0,A591=""),"",IF(COUNTIFS($A$6:$A$1505,A591&amp;"",$B$6:$B$1505,B591&amp;"")&gt;1,"CHYBA",IF(X591="","",IF(X591=0,"",IFERROR(IF(INDEX($A$1:$A$1505,X591)="","",IF(A591=INDEX($A$1:$A$1505,X591)+1,"","PREVERIŤ")),"PREVERIŤ")))))</f>
        <v/>
      </c>
      <c r="V591" s="14">
        <f>IF(OR(A591&lt;&gt;"",B591&lt;&gt;"",C591&lt;&gt;"",D591&lt;&gt;"",E591&lt;&gt;"",F591&lt;&gt;"",G591&lt;&gt;"",H591&lt;&gt;"",I591&lt;&gt;"",J591&lt;&gt;"",K591&lt;&gt;"",L591&lt;&gt;"",N591&lt;&gt;"",O591&lt;&gt;""),1,0)</f>
        <v/>
      </c>
      <c r="W591" s="14">
        <f>IF(OR(V591=0,B591=""),"",COUNTIFS($B$6:B591,B591&amp;""))</f>
        <v/>
      </c>
      <c r="X591" s="14">
        <f>IF(OR(V591=0,B591=""),"",IF(W591=1,0,SUMIFS($Y$5:Y590,$B$5:B590,B591&amp;"",$W$5:W590,W591-1)))</f>
        <v/>
      </c>
      <c r="Y591" s="14">
        <f>IF(V591=0,"",ROW($A591))</f>
        <v/>
      </c>
    </row>
    <row r="592">
      <c r="A592" s="10" t="n"/>
      <c r="B592" s="10" t="n"/>
      <c r="C592" s="10" t="n"/>
      <c r="D592" s="12" t="n"/>
      <c r="E592" s="18" t="n"/>
      <c r="F592" s="12" t="n"/>
      <c r="G592" s="18" t="n"/>
      <c r="H592" s="10" t="n"/>
      <c r="I592" s="10" t="n"/>
      <c r="J592" s="10" t="n"/>
      <c r="K592" s="13" t="n"/>
      <c r="L592" s="13" t="n"/>
      <c r="M592" s="19">
        <f>IF(OR(K592="",L592=""),"",IF(AND(ISNUMBER(K592),ISNUMBER(L592)),L592-K592,"CHYBA"))</f>
        <v/>
      </c>
      <c r="N592" s="10" t="n"/>
      <c r="O592" s="10" t="n"/>
      <c r="P592" s="14">
        <f>IF(M592="","",IF(ISNUMBER(M592),IF(M592&lt;=0,"CHYBA",""),"CHYBA"))</f>
        <v/>
      </c>
      <c r="Q592" s="14">
        <f>IF(OR(V592=0,B592="",K592=""),"",IFERROR(IF(X592=0,IF(AND(COUNTIFS('Vozidlá'!$A$6:$A$6,B592&amp;"",'Vozidlá'!$L$6:$L$6,"&lt;&gt;")=1,ROUND(K592,1)=ROUND(INDEX('Vozidlá'!$L$6:$L$6,MATCH(B592,'Vozidlá'!$A$6:$A$6,0)),1)),"","CHYBA"),IF(AND(INDEX($L$1:$L$1505,X592)&lt;&gt;"",ROUND(K592,1)=ROUND(INDEX($L$1:$L$1505,X592),1)),"","CHYBA")),"CHYBA"))</f>
        <v/>
      </c>
      <c r="R592" s="14">
        <f>IF(V592=0,"",IF(OR(NOT(ISNUMBER(A592)),B592="",C592="",NOT(ISNUMBER(D592)),NOT(ISNUMBER(E592)),NOT(ISNUMBER(F592)),NOT(ISNUMBER(G592)),I592="",J592="",NOT(ISNUMBER(K592)),NOT(ISNUMBER(L592)),AND(N592&lt;&gt;"Podnikateľská",N592&lt;&gt;"Súkromná"),AND(N592="Podnikateľská",H592=""),COUNTIFS('Vodiči'!$C$6:$C$8,C592&amp;"")&lt;&gt;1,COUNTIFS('Vozidlá'!$A$6:$A$6,B592&amp;"",'Vozidlá'!$B$6:$B$6,"&lt;&gt;")&lt;&gt;1,COUNTIFS('Vozidlá'!$A$6:$A$6,B592&amp;"",'Vozidlá'!$C$6:$C$6,"&lt;&gt;")&lt;&gt;1,COUNTIFS('Vozidlá'!$A$6:$A$6,B592&amp;"",'Vozidlá'!$D$6:$D$6,"&lt;&gt;")&lt;&gt;1,COUNTIFS('Vozidlá'!$A$6:$A$6,B592&amp;"",'Vozidlá'!$E$6:$E$6,"&lt;&gt;")&lt;&gt;1,COUNTIFS('Vozidlá'!$A$6:$A$6,B592&amp;"",'Vozidlá'!$K$6:$K$6,"&lt;&gt;")&lt;&gt;1,COUNTIFS('Vozidlá'!$A$6:$A$6,B592&amp;"",'Vozidlá'!$L$6:$L$6,"&lt;&gt;")&lt;&gt;1),"CHYBA",""))</f>
        <v/>
      </c>
      <c r="S592" s="14">
        <f>IF(V592=0,"",IF(N592="Podnikateľská",IF(H592="","",IF(OR(LEN(TRIM(SUBSTITUTE(SUBSTITUTE(H592,".",""),",","")))&lt;12,ISNUMBER(MATCH(TRIM(SUBSTITUTE(SUBSTITUTE(H592,".",""),",","")),'Zoznamy'!$G$2:$G$41,0))),"PREVERIŤ","")),IF(AND(N592="Súkromná",IFERROR(INDEX('Vozidlá'!$O$6:$O$6,MATCH(B592,'Vozidlá'!$A$6:$A$6,0))="áno",FALSE)),"PREVERIŤ","")))</f>
        <v/>
      </c>
      <c r="T592" s="14">
        <f>IF(OR(D592="",E592="",F592="",G592=""),"",IFERROR(IF(OR(F592+G592&lt;D592+E592,D592&lt;DATE(2027,1,1),D592&gt;=DATE(2028,1,1)),"CHYBA",""),"CHYBA"))</f>
        <v/>
      </c>
      <c r="U592" s="14">
        <f>IF(OR(V592=0,A592=""),"",IF(COUNTIFS($A$6:$A$1505,A592&amp;"",$B$6:$B$1505,B592&amp;"")&gt;1,"CHYBA",IF(X592="","",IF(X592=0,"",IFERROR(IF(INDEX($A$1:$A$1505,X592)="","",IF(A592=INDEX($A$1:$A$1505,X592)+1,"","PREVERIŤ")),"PREVERIŤ")))))</f>
        <v/>
      </c>
      <c r="V592" s="14">
        <f>IF(OR(A592&lt;&gt;"",B592&lt;&gt;"",C592&lt;&gt;"",D592&lt;&gt;"",E592&lt;&gt;"",F592&lt;&gt;"",G592&lt;&gt;"",H592&lt;&gt;"",I592&lt;&gt;"",J592&lt;&gt;"",K592&lt;&gt;"",L592&lt;&gt;"",N592&lt;&gt;"",O592&lt;&gt;""),1,0)</f>
        <v/>
      </c>
      <c r="W592" s="14">
        <f>IF(OR(V592=0,B592=""),"",COUNTIFS($B$6:B592,B592&amp;""))</f>
        <v/>
      </c>
      <c r="X592" s="14">
        <f>IF(OR(V592=0,B592=""),"",IF(W592=1,0,SUMIFS($Y$5:Y591,$B$5:B591,B592&amp;"",$W$5:W591,W592-1)))</f>
        <v/>
      </c>
      <c r="Y592" s="14">
        <f>IF(V592=0,"",ROW($A592))</f>
        <v/>
      </c>
    </row>
    <row r="593">
      <c r="A593" s="10" t="n"/>
      <c r="B593" s="10" t="n"/>
      <c r="C593" s="10" t="n"/>
      <c r="D593" s="12" t="n"/>
      <c r="E593" s="18" t="n"/>
      <c r="F593" s="12" t="n"/>
      <c r="G593" s="18" t="n"/>
      <c r="H593" s="10" t="n"/>
      <c r="I593" s="10" t="n"/>
      <c r="J593" s="10" t="n"/>
      <c r="K593" s="13" t="n"/>
      <c r="L593" s="13" t="n"/>
      <c r="M593" s="19">
        <f>IF(OR(K593="",L593=""),"",IF(AND(ISNUMBER(K593),ISNUMBER(L593)),L593-K593,"CHYBA"))</f>
        <v/>
      </c>
      <c r="N593" s="10" t="n"/>
      <c r="O593" s="10" t="n"/>
      <c r="P593" s="14">
        <f>IF(M593="","",IF(ISNUMBER(M593),IF(M593&lt;=0,"CHYBA",""),"CHYBA"))</f>
        <v/>
      </c>
      <c r="Q593" s="14">
        <f>IF(OR(V593=0,B593="",K593=""),"",IFERROR(IF(X593=0,IF(AND(COUNTIFS('Vozidlá'!$A$6:$A$6,B593&amp;"",'Vozidlá'!$L$6:$L$6,"&lt;&gt;")=1,ROUND(K593,1)=ROUND(INDEX('Vozidlá'!$L$6:$L$6,MATCH(B593,'Vozidlá'!$A$6:$A$6,0)),1)),"","CHYBA"),IF(AND(INDEX($L$1:$L$1505,X593)&lt;&gt;"",ROUND(K593,1)=ROUND(INDEX($L$1:$L$1505,X593),1)),"","CHYBA")),"CHYBA"))</f>
        <v/>
      </c>
      <c r="R593" s="14">
        <f>IF(V593=0,"",IF(OR(NOT(ISNUMBER(A593)),B593="",C593="",NOT(ISNUMBER(D593)),NOT(ISNUMBER(E593)),NOT(ISNUMBER(F593)),NOT(ISNUMBER(G593)),I593="",J593="",NOT(ISNUMBER(K593)),NOT(ISNUMBER(L593)),AND(N593&lt;&gt;"Podnikateľská",N593&lt;&gt;"Súkromná"),AND(N593="Podnikateľská",H593=""),COUNTIFS('Vodiči'!$C$6:$C$8,C593&amp;"")&lt;&gt;1,COUNTIFS('Vozidlá'!$A$6:$A$6,B593&amp;"",'Vozidlá'!$B$6:$B$6,"&lt;&gt;")&lt;&gt;1,COUNTIFS('Vozidlá'!$A$6:$A$6,B593&amp;"",'Vozidlá'!$C$6:$C$6,"&lt;&gt;")&lt;&gt;1,COUNTIFS('Vozidlá'!$A$6:$A$6,B593&amp;"",'Vozidlá'!$D$6:$D$6,"&lt;&gt;")&lt;&gt;1,COUNTIFS('Vozidlá'!$A$6:$A$6,B593&amp;"",'Vozidlá'!$E$6:$E$6,"&lt;&gt;")&lt;&gt;1,COUNTIFS('Vozidlá'!$A$6:$A$6,B593&amp;"",'Vozidlá'!$K$6:$K$6,"&lt;&gt;")&lt;&gt;1,COUNTIFS('Vozidlá'!$A$6:$A$6,B593&amp;"",'Vozidlá'!$L$6:$L$6,"&lt;&gt;")&lt;&gt;1),"CHYBA",""))</f>
        <v/>
      </c>
      <c r="S593" s="14">
        <f>IF(V593=0,"",IF(N593="Podnikateľská",IF(H593="","",IF(OR(LEN(TRIM(SUBSTITUTE(SUBSTITUTE(H593,".",""),",","")))&lt;12,ISNUMBER(MATCH(TRIM(SUBSTITUTE(SUBSTITUTE(H593,".",""),",","")),'Zoznamy'!$G$2:$G$41,0))),"PREVERIŤ","")),IF(AND(N593="Súkromná",IFERROR(INDEX('Vozidlá'!$O$6:$O$6,MATCH(B593,'Vozidlá'!$A$6:$A$6,0))="áno",FALSE)),"PREVERIŤ","")))</f>
        <v/>
      </c>
      <c r="T593" s="14">
        <f>IF(OR(D593="",E593="",F593="",G593=""),"",IFERROR(IF(OR(F593+G593&lt;D593+E593,D593&lt;DATE(2027,1,1),D593&gt;=DATE(2028,1,1)),"CHYBA",""),"CHYBA"))</f>
        <v/>
      </c>
      <c r="U593" s="14">
        <f>IF(OR(V593=0,A593=""),"",IF(COUNTIFS($A$6:$A$1505,A593&amp;"",$B$6:$B$1505,B593&amp;"")&gt;1,"CHYBA",IF(X593="","",IF(X593=0,"",IFERROR(IF(INDEX($A$1:$A$1505,X593)="","",IF(A593=INDEX($A$1:$A$1505,X593)+1,"","PREVERIŤ")),"PREVERIŤ")))))</f>
        <v/>
      </c>
      <c r="V593" s="14">
        <f>IF(OR(A593&lt;&gt;"",B593&lt;&gt;"",C593&lt;&gt;"",D593&lt;&gt;"",E593&lt;&gt;"",F593&lt;&gt;"",G593&lt;&gt;"",H593&lt;&gt;"",I593&lt;&gt;"",J593&lt;&gt;"",K593&lt;&gt;"",L593&lt;&gt;"",N593&lt;&gt;"",O593&lt;&gt;""),1,0)</f>
        <v/>
      </c>
      <c r="W593" s="14">
        <f>IF(OR(V593=0,B593=""),"",COUNTIFS($B$6:B593,B593&amp;""))</f>
        <v/>
      </c>
      <c r="X593" s="14">
        <f>IF(OR(V593=0,B593=""),"",IF(W593=1,0,SUMIFS($Y$5:Y592,$B$5:B592,B593&amp;"",$W$5:W592,W593-1)))</f>
        <v/>
      </c>
      <c r="Y593" s="14">
        <f>IF(V593=0,"",ROW($A593))</f>
        <v/>
      </c>
    </row>
    <row r="594">
      <c r="A594" s="10" t="n"/>
      <c r="B594" s="10" t="n"/>
      <c r="C594" s="10" t="n"/>
      <c r="D594" s="12" t="n"/>
      <c r="E594" s="18" t="n"/>
      <c r="F594" s="12" t="n"/>
      <c r="G594" s="18" t="n"/>
      <c r="H594" s="10" t="n"/>
      <c r="I594" s="10" t="n"/>
      <c r="J594" s="10" t="n"/>
      <c r="K594" s="13" t="n"/>
      <c r="L594" s="13" t="n"/>
      <c r="M594" s="19">
        <f>IF(OR(K594="",L594=""),"",IF(AND(ISNUMBER(K594),ISNUMBER(L594)),L594-K594,"CHYBA"))</f>
        <v/>
      </c>
      <c r="N594" s="10" t="n"/>
      <c r="O594" s="10" t="n"/>
      <c r="P594" s="14">
        <f>IF(M594="","",IF(ISNUMBER(M594),IF(M594&lt;=0,"CHYBA",""),"CHYBA"))</f>
        <v/>
      </c>
      <c r="Q594" s="14">
        <f>IF(OR(V594=0,B594="",K594=""),"",IFERROR(IF(X594=0,IF(AND(COUNTIFS('Vozidlá'!$A$6:$A$6,B594&amp;"",'Vozidlá'!$L$6:$L$6,"&lt;&gt;")=1,ROUND(K594,1)=ROUND(INDEX('Vozidlá'!$L$6:$L$6,MATCH(B594,'Vozidlá'!$A$6:$A$6,0)),1)),"","CHYBA"),IF(AND(INDEX($L$1:$L$1505,X594)&lt;&gt;"",ROUND(K594,1)=ROUND(INDEX($L$1:$L$1505,X594),1)),"","CHYBA")),"CHYBA"))</f>
        <v/>
      </c>
      <c r="R594" s="14">
        <f>IF(V594=0,"",IF(OR(NOT(ISNUMBER(A594)),B594="",C594="",NOT(ISNUMBER(D594)),NOT(ISNUMBER(E594)),NOT(ISNUMBER(F594)),NOT(ISNUMBER(G594)),I594="",J594="",NOT(ISNUMBER(K594)),NOT(ISNUMBER(L594)),AND(N594&lt;&gt;"Podnikateľská",N594&lt;&gt;"Súkromná"),AND(N594="Podnikateľská",H594=""),COUNTIFS('Vodiči'!$C$6:$C$8,C594&amp;"")&lt;&gt;1,COUNTIFS('Vozidlá'!$A$6:$A$6,B594&amp;"",'Vozidlá'!$B$6:$B$6,"&lt;&gt;")&lt;&gt;1,COUNTIFS('Vozidlá'!$A$6:$A$6,B594&amp;"",'Vozidlá'!$C$6:$C$6,"&lt;&gt;")&lt;&gt;1,COUNTIFS('Vozidlá'!$A$6:$A$6,B594&amp;"",'Vozidlá'!$D$6:$D$6,"&lt;&gt;")&lt;&gt;1,COUNTIFS('Vozidlá'!$A$6:$A$6,B594&amp;"",'Vozidlá'!$E$6:$E$6,"&lt;&gt;")&lt;&gt;1,COUNTIFS('Vozidlá'!$A$6:$A$6,B594&amp;"",'Vozidlá'!$K$6:$K$6,"&lt;&gt;")&lt;&gt;1,COUNTIFS('Vozidlá'!$A$6:$A$6,B594&amp;"",'Vozidlá'!$L$6:$L$6,"&lt;&gt;")&lt;&gt;1),"CHYBA",""))</f>
        <v/>
      </c>
      <c r="S594" s="14">
        <f>IF(V594=0,"",IF(N594="Podnikateľská",IF(H594="","",IF(OR(LEN(TRIM(SUBSTITUTE(SUBSTITUTE(H594,".",""),",","")))&lt;12,ISNUMBER(MATCH(TRIM(SUBSTITUTE(SUBSTITUTE(H594,".",""),",","")),'Zoznamy'!$G$2:$G$41,0))),"PREVERIŤ","")),IF(AND(N594="Súkromná",IFERROR(INDEX('Vozidlá'!$O$6:$O$6,MATCH(B594,'Vozidlá'!$A$6:$A$6,0))="áno",FALSE)),"PREVERIŤ","")))</f>
        <v/>
      </c>
      <c r="T594" s="14">
        <f>IF(OR(D594="",E594="",F594="",G594=""),"",IFERROR(IF(OR(F594+G594&lt;D594+E594,D594&lt;DATE(2027,1,1),D594&gt;=DATE(2028,1,1)),"CHYBA",""),"CHYBA"))</f>
        <v/>
      </c>
      <c r="U594" s="14">
        <f>IF(OR(V594=0,A594=""),"",IF(COUNTIFS($A$6:$A$1505,A594&amp;"",$B$6:$B$1505,B594&amp;"")&gt;1,"CHYBA",IF(X594="","",IF(X594=0,"",IFERROR(IF(INDEX($A$1:$A$1505,X594)="","",IF(A594=INDEX($A$1:$A$1505,X594)+1,"","PREVERIŤ")),"PREVERIŤ")))))</f>
        <v/>
      </c>
      <c r="V594" s="14">
        <f>IF(OR(A594&lt;&gt;"",B594&lt;&gt;"",C594&lt;&gt;"",D594&lt;&gt;"",E594&lt;&gt;"",F594&lt;&gt;"",G594&lt;&gt;"",H594&lt;&gt;"",I594&lt;&gt;"",J594&lt;&gt;"",K594&lt;&gt;"",L594&lt;&gt;"",N594&lt;&gt;"",O594&lt;&gt;""),1,0)</f>
        <v/>
      </c>
      <c r="W594" s="14">
        <f>IF(OR(V594=0,B594=""),"",COUNTIFS($B$6:B594,B594&amp;""))</f>
        <v/>
      </c>
      <c r="X594" s="14">
        <f>IF(OR(V594=0,B594=""),"",IF(W594=1,0,SUMIFS($Y$5:Y593,$B$5:B593,B594&amp;"",$W$5:W593,W594-1)))</f>
        <v/>
      </c>
      <c r="Y594" s="14">
        <f>IF(V594=0,"",ROW($A594))</f>
        <v/>
      </c>
    </row>
    <row r="595">
      <c r="A595" s="10" t="n"/>
      <c r="B595" s="10" t="n"/>
      <c r="C595" s="10" t="n"/>
      <c r="D595" s="12" t="n"/>
      <c r="E595" s="18" t="n"/>
      <c r="F595" s="12" t="n"/>
      <c r="G595" s="18" t="n"/>
      <c r="H595" s="10" t="n"/>
      <c r="I595" s="10" t="n"/>
      <c r="J595" s="10" t="n"/>
      <c r="K595" s="13" t="n"/>
      <c r="L595" s="13" t="n"/>
      <c r="M595" s="19">
        <f>IF(OR(K595="",L595=""),"",IF(AND(ISNUMBER(K595),ISNUMBER(L595)),L595-K595,"CHYBA"))</f>
        <v/>
      </c>
      <c r="N595" s="10" t="n"/>
      <c r="O595" s="10" t="n"/>
      <c r="P595" s="14">
        <f>IF(M595="","",IF(ISNUMBER(M595),IF(M595&lt;=0,"CHYBA",""),"CHYBA"))</f>
        <v/>
      </c>
      <c r="Q595" s="14">
        <f>IF(OR(V595=0,B595="",K595=""),"",IFERROR(IF(X595=0,IF(AND(COUNTIFS('Vozidlá'!$A$6:$A$6,B595&amp;"",'Vozidlá'!$L$6:$L$6,"&lt;&gt;")=1,ROUND(K595,1)=ROUND(INDEX('Vozidlá'!$L$6:$L$6,MATCH(B595,'Vozidlá'!$A$6:$A$6,0)),1)),"","CHYBA"),IF(AND(INDEX($L$1:$L$1505,X595)&lt;&gt;"",ROUND(K595,1)=ROUND(INDEX($L$1:$L$1505,X595),1)),"","CHYBA")),"CHYBA"))</f>
        <v/>
      </c>
      <c r="R595" s="14">
        <f>IF(V595=0,"",IF(OR(NOT(ISNUMBER(A595)),B595="",C595="",NOT(ISNUMBER(D595)),NOT(ISNUMBER(E595)),NOT(ISNUMBER(F595)),NOT(ISNUMBER(G595)),I595="",J595="",NOT(ISNUMBER(K595)),NOT(ISNUMBER(L595)),AND(N595&lt;&gt;"Podnikateľská",N595&lt;&gt;"Súkromná"),AND(N595="Podnikateľská",H595=""),COUNTIFS('Vodiči'!$C$6:$C$8,C595&amp;"")&lt;&gt;1,COUNTIFS('Vozidlá'!$A$6:$A$6,B595&amp;"",'Vozidlá'!$B$6:$B$6,"&lt;&gt;")&lt;&gt;1,COUNTIFS('Vozidlá'!$A$6:$A$6,B595&amp;"",'Vozidlá'!$C$6:$C$6,"&lt;&gt;")&lt;&gt;1,COUNTIFS('Vozidlá'!$A$6:$A$6,B595&amp;"",'Vozidlá'!$D$6:$D$6,"&lt;&gt;")&lt;&gt;1,COUNTIFS('Vozidlá'!$A$6:$A$6,B595&amp;"",'Vozidlá'!$E$6:$E$6,"&lt;&gt;")&lt;&gt;1,COUNTIFS('Vozidlá'!$A$6:$A$6,B595&amp;"",'Vozidlá'!$K$6:$K$6,"&lt;&gt;")&lt;&gt;1,COUNTIFS('Vozidlá'!$A$6:$A$6,B595&amp;"",'Vozidlá'!$L$6:$L$6,"&lt;&gt;")&lt;&gt;1),"CHYBA",""))</f>
        <v/>
      </c>
      <c r="S595" s="14">
        <f>IF(V595=0,"",IF(N595="Podnikateľská",IF(H595="","",IF(OR(LEN(TRIM(SUBSTITUTE(SUBSTITUTE(H595,".",""),",","")))&lt;12,ISNUMBER(MATCH(TRIM(SUBSTITUTE(SUBSTITUTE(H595,".",""),",","")),'Zoznamy'!$G$2:$G$41,0))),"PREVERIŤ","")),IF(AND(N595="Súkromná",IFERROR(INDEX('Vozidlá'!$O$6:$O$6,MATCH(B595,'Vozidlá'!$A$6:$A$6,0))="áno",FALSE)),"PREVERIŤ","")))</f>
        <v/>
      </c>
      <c r="T595" s="14">
        <f>IF(OR(D595="",E595="",F595="",G595=""),"",IFERROR(IF(OR(F595+G595&lt;D595+E595,D595&lt;DATE(2027,1,1),D595&gt;=DATE(2028,1,1)),"CHYBA",""),"CHYBA"))</f>
        <v/>
      </c>
      <c r="U595" s="14">
        <f>IF(OR(V595=0,A595=""),"",IF(COUNTIFS($A$6:$A$1505,A595&amp;"",$B$6:$B$1505,B595&amp;"")&gt;1,"CHYBA",IF(X595="","",IF(X595=0,"",IFERROR(IF(INDEX($A$1:$A$1505,X595)="","",IF(A595=INDEX($A$1:$A$1505,X595)+1,"","PREVERIŤ")),"PREVERIŤ")))))</f>
        <v/>
      </c>
      <c r="V595" s="14">
        <f>IF(OR(A595&lt;&gt;"",B595&lt;&gt;"",C595&lt;&gt;"",D595&lt;&gt;"",E595&lt;&gt;"",F595&lt;&gt;"",G595&lt;&gt;"",H595&lt;&gt;"",I595&lt;&gt;"",J595&lt;&gt;"",K595&lt;&gt;"",L595&lt;&gt;"",N595&lt;&gt;"",O595&lt;&gt;""),1,0)</f>
        <v/>
      </c>
      <c r="W595" s="14">
        <f>IF(OR(V595=0,B595=""),"",COUNTIFS($B$6:B595,B595&amp;""))</f>
        <v/>
      </c>
      <c r="X595" s="14">
        <f>IF(OR(V595=0,B595=""),"",IF(W595=1,0,SUMIFS($Y$5:Y594,$B$5:B594,B595&amp;"",$W$5:W594,W595-1)))</f>
        <v/>
      </c>
      <c r="Y595" s="14">
        <f>IF(V595=0,"",ROW($A595))</f>
        <v/>
      </c>
    </row>
    <row r="596">
      <c r="A596" s="10" t="n"/>
      <c r="B596" s="10" t="n"/>
      <c r="C596" s="10" t="n"/>
      <c r="D596" s="12" t="n"/>
      <c r="E596" s="18" t="n"/>
      <c r="F596" s="12" t="n"/>
      <c r="G596" s="18" t="n"/>
      <c r="H596" s="10" t="n"/>
      <c r="I596" s="10" t="n"/>
      <c r="J596" s="10" t="n"/>
      <c r="K596" s="13" t="n"/>
      <c r="L596" s="13" t="n"/>
      <c r="M596" s="19">
        <f>IF(OR(K596="",L596=""),"",IF(AND(ISNUMBER(K596),ISNUMBER(L596)),L596-K596,"CHYBA"))</f>
        <v/>
      </c>
      <c r="N596" s="10" t="n"/>
      <c r="O596" s="10" t="n"/>
      <c r="P596" s="14">
        <f>IF(M596="","",IF(ISNUMBER(M596),IF(M596&lt;=0,"CHYBA",""),"CHYBA"))</f>
        <v/>
      </c>
      <c r="Q596" s="14">
        <f>IF(OR(V596=0,B596="",K596=""),"",IFERROR(IF(X596=0,IF(AND(COUNTIFS('Vozidlá'!$A$6:$A$6,B596&amp;"",'Vozidlá'!$L$6:$L$6,"&lt;&gt;")=1,ROUND(K596,1)=ROUND(INDEX('Vozidlá'!$L$6:$L$6,MATCH(B596,'Vozidlá'!$A$6:$A$6,0)),1)),"","CHYBA"),IF(AND(INDEX($L$1:$L$1505,X596)&lt;&gt;"",ROUND(K596,1)=ROUND(INDEX($L$1:$L$1505,X596),1)),"","CHYBA")),"CHYBA"))</f>
        <v/>
      </c>
      <c r="R596" s="14">
        <f>IF(V596=0,"",IF(OR(NOT(ISNUMBER(A596)),B596="",C596="",NOT(ISNUMBER(D596)),NOT(ISNUMBER(E596)),NOT(ISNUMBER(F596)),NOT(ISNUMBER(G596)),I596="",J596="",NOT(ISNUMBER(K596)),NOT(ISNUMBER(L596)),AND(N596&lt;&gt;"Podnikateľská",N596&lt;&gt;"Súkromná"),AND(N596="Podnikateľská",H596=""),COUNTIFS('Vodiči'!$C$6:$C$8,C596&amp;"")&lt;&gt;1,COUNTIFS('Vozidlá'!$A$6:$A$6,B596&amp;"",'Vozidlá'!$B$6:$B$6,"&lt;&gt;")&lt;&gt;1,COUNTIFS('Vozidlá'!$A$6:$A$6,B596&amp;"",'Vozidlá'!$C$6:$C$6,"&lt;&gt;")&lt;&gt;1,COUNTIFS('Vozidlá'!$A$6:$A$6,B596&amp;"",'Vozidlá'!$D$6:$D$6,"&lt;&gt;")&lt;&gt;1,COUNTIFS('Vozidlá'!$A$6:$A$6,B596&amp;"",'Vozidlá'!$E$6:$E$6,"&lt;&gt;")&lt;&gt;1,COUNTIFS('Vozidlá'!$A$6:$A$6,B596&amp;"",'Vozidlá'!$K$6:$K$6,"&lt;&gt;")&lt;&gt;1,COUNTIFS('Vozidlá'!$A$6:$A$6,B596&amp;"",'Vozidlá'!$L$6:$L$6,"&lt;&gt;")&lt;&gt;1),"CHYBA",""))</f>
        <v/>
      </c>
      <c r="S596" s="14">
        <f>IF(V596=0,"",IF(N596="Podnikateľská",IF(H596="","",IF(OR(LEN(TRIM(SUBSTITUTE(SUBSTITUTE(H596,".",""),",","")))&lt;12,ISNUMBER(MATCH(TRIM(SUBSTITUTE(SUBSTITUTE(H596,".",""),",","")),'Zoznamy'!$G$2:$G$41,0))),"PREVERIŤ","")),IF(AND(N596="Súkromná",IFERROR(INDEX('Vozidlá'!$O$6:$O$6,MATCH(B596,'Vozidlá'!$A$6:$A$6,0))="áno",FALSE)),"PREVERIŤ","")))</f>
        <v/>
      </c>
      <c r="T596" s="14">
        <f>IF(OR(D596="",E596="",F596="",G596=""),"",IFERROR(IF(OR(F596+G596&lt;D596+E596,D596&lt;DATE(2027,1,1),D596&gt;=DATE(2028,1,1)),"CHYBA",""),"CHYBA"))</f>
        <v/>
      </c>
      <c r="U596" s="14">
        <f>IF(OR(V596=0,A596=""),"",IF(COUNTIFS($A$6:$A$1505,A596&amp;"",$B$6:$B$1505,B596&amp;"")&gt;1,"CHYBA",IF(X596="","",IF(X596=0,"",IFERROR(IF(INDEX($A$1:$A$1505,X596)="","",IF(A596=INDEX($A$1:$A$1505,X596)+1,"","PREVERIŤ")),"PREVERIŤ")))))</f>
        <v/>
      </c>
      <c r="V596" s="14">
        <f>IF(OR(A596&lt;&gt;"",B596&lt;&gt;"",C596&lt;&gt;"",D596&lt;&gt;"",E596&lt;&gt;"",F596&lt;&gt;"",G596&lt;&gt;"",H596&lt;&gt;"",I596&lt;&gt;"",J596&lt;&gt;"",K596&lt;&gt;"",L596&lt;&gt;"",N596&lt;&gt;"",O596&lt;&gt;""),1,0)</f>
        <v/>
      </c>
      <c r="W596" s="14">
        <f>IF(OR(V596=0,B596=""),"",COUNTIFS($B$6:B596,B596&amp;""))</f>
        <v/>
      </c>
      <c r="X596" s="14">
        <f>IF(OR(V596=0,B596=""),"",IF(W596=1,0,SUMIFS($Y$5:Y595,$B$5:B595,B596&amp;"",$W$5:W595,W596-1)))</f>
        <v/>
      </c>
      <c r="Y596" s="14">
        <f>IF(V596=0,"",ROW($A596))</f>
        <v/>
      </c>
    </row>
    <row r="597">
      <c r="A597" s="10" t="n"/>
      <c r="B597" s="10" t="n"/>
      <c r="C597" s="10" t="n"/>
      <c r="D597" s="12" t="n"/>
      <c r="E597" s="18" t="n"/>
      <c r="F597" s="12" t="n"/>
      <c r="G597" s="18" t="n"/>
      <c r="H597" s="10" t="n"/>
      <c r="I597" s="10" t="n"/>
      <c r="J597" s="10" t="n"/>
      <c r="K597" s="13" t="n"/>
      <c r="L597" s="13" t="n"/>
      <c r="M597" s="19">
        <f>IF(OR(K597="",L597=""),"",IF(AND(ISNUMBER(K597),ISNUMBER(L597)),L597-K597,"CHYBA"))</f>
        <v/>
      </c>
      <c r="N597" s="10" t="n"/>
      <c r="O597" s="10" t="n"/>
      <c r="P597" s="14">
        <f>IF(M597="","",IF(ISNUMBER(M597),IF(M597&lt;=0,"CHYBA",""),"CHYBA"))</f>
        <v/>
      </c>
      <c r="Q597" s="14">
        <f>IF(OR(V597=0,B597="",K597=""),"",IFERROR(IF(X597=0,IF(AND(COUNTIFS('Vozidlá'!$A$6:$A$6,B597&amp;"",'Vozidlá'!$L$6:$L$6,"&lt;&gt;")=1,ROUND(K597,1)=ROUND(INDEX('Vozidlá'!$L$6:$L$6,MATCH(B597,'Vozidlá'!$A$6:$A$6,0)),1)),"","CHYBA"),IF(AND(INDEX($L$1:$L$1505,X597)&lt;&gt;"",ROUND(K597,1)=ROUND(INDEX($L$1:$L$1505,X597),1)),"","CHYBA")),"CHYBA"))</f>
        <v/>
      </c>
      <c r="R597" s="14">
        <f>IF(V597=0,"",IF(OR(NOT(ISNUMBER(A597)),B597="",C597="",NOT(ISNUMBER(D597)),NOT(ISNUMBER(E597)),NOT(ISNUMBER(F597)),NOT(ISNUMBER(G597)),I597="",J597="",NOT(ISNUMBER(K597)),NOT(ISNUMBER(L597)),AND(N597&lt;&gt;"Podnikateľská",N597&lt;&gt;"Súkromná"),AND(N597="Podnikateľská",H597=""),COUNTIFS('Vodiči'!$C$6:$C$8,C597&amp;"")&lt;&gt;1,COUNTIFS('Vozidlá'!$A$6:$A$6,B597&amp;"",'Vozidlá'!$B$6:$B$6,"&lt;&gt;")&lt;&gt;1,COUNTIFS('Vozidlá'!$A$6:$A$6,B597&amp;"",'Vozidlá'!$C$6:$C$6,"&lt;&gt;")&lt;&gt;1,COUNTIFS('Vozidlá'!$A$6:$A$6,B597&amp;"",'Vozidlá'!$D$6:$D$6,"&lt;&gt;")&lt;&gt;1,COUNTIFS('Vozidlá'!$A$6:$A$6,B597&amp;"",'Vozidlá'!$E$6:$E$6,"&lt;&gt;")&lt;&gt;1,COUNTIFS('Vozidlá'!$A$6:$A$6,B597&amp;"",'Vozidlá'!$K$6:$K$6,"&lt;&gt;")&lt;&gt;1,COUNTIFS('Vozidlá'!$A$6:$A$6,B597&amp;"",'Vozidlá'!$L$6:$L$6,"&lt;&gt;")&lt;&gt;1),"CHYBA",""))</f>
        <v/>
      </c>
      <c r="S597" s="14">
        <f>IF(V597=0,"",IF(N597="Podnikateľská",IF(H597="","",IF(OR(LEN(TRIM(SUBSTITUTE(SUBSTITUTE(H597,".",""),",","")))&lt;12,ISNUMBER(MATCH(TRIM(SUBSTITUTE(SUBSTITUTE(H597,".",""),",","")),'Zoznamy'!$G$2:$G$41,0))),"PREVERIŤ","")),IF(AND(N597="Súkromná",IFERROR(INDEX('Vozidlá'!$O$6:$O$6,MATCH(B597,'Vozidlá'!$A$6:$A$6,0))="áno",FALSE)),"PREVERIŤ","")))</f>
        <v/>
      </c>
      <c r="T597" s="14">
        <f>IF(OR(D597="",E597="",F597="",G597=""),"",IFERROR(IF(OR(F597+G597&lt;D597+E597,D597&lt;DATE(2027,1,1),D597&gt;=DATE(2028,1,1)),"CHYBA",""),"CHYBA"))</f>
        <v/>
      </c>
      <c r="U597" s="14">
        <f>IF(OR(V597=0,A597=""),"",IF(COUNTIFS($A$6:$A$1505,A597&amp;"",$B$6:$B$1505,B597&amp;"")&gt;1,"CHYBA",IF(X597="","",IF(X597=0,"",IFERROR(IF(INDEX($A$1:$A$1505,X597)="","",IF(A597=INDEX($A$1:$A$1505,X597)+1,"","PREVERIŤ")),"PREVERIŤ")))))</f>
        <v/>
      </c>
      <c r="V597" s="14">
        <f>IF(OR(A597&lt;&gt;"",B597&lt;&gt;"",C597&lt;&gt;"",D597&lt;&gt;"",E597&lt;&gt;"",F597&lt;&gt;"",G597&lt;&gt;"",H597&lt;&gt;"",I597&lt;&gt;"",J597&lt;&gt;"",K597&lt;&gt;"",L597&lt;&gt;"",N597&lt;&gt;"",O597&lt;&gt;""),1,0)</f>
        <v/>
      </c>
      <c r="W597" s="14">
        <f>IF(OR(V597=0,B597=""),"",COUNTIFS($B$6:B597,B597&amp;""))</f>
        <v/>
      </c>
      <c r="X597" s="14">
        <f>IF(OR(V597=0,B597=""),"",IF(W597=1,0,SUMIFS($Y$5:Y596,$B$5:B596,B597&amp;"",$W$5:W596,W597-1)))</f>
        <v/>
      </c>
      <c r="Y597" s="14">
        <f>IF(V597=0,"",ROW($A597))</f>
        <v/>
      </c>
    </row>
    <row r="598">
      <c r="A598" s="10" t="n"/>
      <c r="B598" s="10" t="n"/>
      <c r="C598" s="10" t="n"/>
      <c r="D598" s="12" t="n"/>
      <c r="E598" s="18" t="n"/>
      <c r="F598" s="12" t="n"/>
      <c r="G598" s="18" t="n"/>
      <c r="H598" s="10" t="n"/>
      <c r="I598" s="10" t="n"/>
      <c r="J598" s="10" t="n"/>
      <c r="K598" s="13" t="n"/>
      <c r="L598" s="13" t="n"/>
      <c r="M598" s="19">
        <f>IF(OR(K598="",L598=""),"",IF(AND(ISNUMBER(K598),ISNUMBER(L598)),L598-K598,"CHYBA"))</f>
        <v/>
      </c>
      <c r="N598" s="10" t="n"/>
      <c r="O598" s="10" t="n"/>
      <c r="P598" s="14">
        <f>IF(M598="","",IF(ISNUMBER(M598),IF(M598&lt;=0,"CHYBA",""),"CHYBA"))</f>
        <v/>
      </c>
      <c r="Q598" s="14">
        <f>IF(OR(V598=0,B598="",K598=""),"",IFERROR(IF(X598=0,IF(AND(COUNTIFS('Vozidlá'!$A$6:$A$6,B598&amp;"",'Vozidlá'!$L$6:$L$6,"&lt;&gt;")=1,ROUND(K598,1)=ROUND(INDEX('Vozidlá'!$L$6:$L$6,MATCH(B598,'Vozidlá'!$A$6:$A$6,0)),1)),"","CHYBA"),IF(AND(INDEX($L$1:$L$1505,X598)&lt;&gt;"",ROUND(K598,1)=ROUND(INDEX($L$1:$L$1505,X598),1)),"","CHYBA")),"CHYBA"))</f>
        <v/>
      </c>
      <c r="R598" s="14">
        <f>IF(V598=0,"",IF(OR(NOT(ISNUMBER(A598)),B598="",C598="",NOT(ISNUMBER(D598)),NOT(ISNUMBER(E598)),NOT(ISNUMBER(F598)),NOT(ISNUMBER(G598)),I598="",J598="",NOT(ISNUMBER(K598)),NOT(ISNUMBER(L598)),AND(N598&lt;&gt;"Podnikateľská",N598&lt;&gt;"Súkromná"),AND(N598="Podnikateľská",H598=""),COUNTIFS('Vodiči'!$C$6:$C$8,C598&amp;"")&lt;&gt;1,COUNTIFS('Vozidlá'!$A$6:$A$6,B598&amp;"",'Vozidlá'!$B$6:$B$6,"&lt;&gt;")&lt;&gt;1,COUNTIFS('Vozidlá'!$A$6:$A$6,B598&amp;"",'Vozidlá'!$C$6:$C$6,"&lt;&gt;")&lt;&gt;1,COUNTIFS('Vozidlá'!$A$6:$A$6,B598&amp;"",'Vozidlá'!$D$6:$D$6,"&lt;&gt;")&lt;&gt;1,COUNTIFS('Vozidlá'!$A$6:$A$6,B598&amp;"",'Vozidlá'!$E$6:$E$6,"&lt;&gt;")&lt;&gt;1,COUNTIFS('Vozidlá'!$A$6:$A$6,B598&amp;"",'Vozidlá'!$K$6:$K$6,"&lt;&gt;")&lt;&gt;1,COUNTIFS('Vozidlá'!$A$6:$A$6,B598&amp;"",'Vozidlá'!$L$6:$L$6,"&lt;&gt;")&lt;&gt;1),"CHYBA",""))</f>
        <v/>
      </c>
      <c r="S598" s="14">
        <f>IF(V598=0,"",IF(N598="Podnikateľská",IF(H598="","",IF(OR(LEN(TRIM(SUBSTITUTE(SUBSTITUTE(H598,".",""),",","")))&lt;12,ISNUMBER(MATCH(TRIM(SUBSTITUTE(SUBSTITUTE(H598,".",""),",","")),'Zoznamy'!$G$2:$G$41,0))),"PREVERIŤ","")),IF(AND(N598="Súkromná",IFERROR(INDEX('Vozidlá'!$O$6:$O$6,MATCH(B598,'Vozidlá'!$A$6:$A$6,0))="áno",FALSE)),"PREVERIŤ","")))</f>
        <v/>
      </c>
      <c r="T598" s="14">
        <f>IF(OR(D598="",E598="",F598="",G598=""),"",IFERROR(IF(OR(F598+G598&lt;D598+E598,D598&lt;DATE(2027,1,1),D598&gt;=DATE(2028,1,1)),"CHYBA",""),"CHYBA"))</f>
        <v/>
      </c>
      <c r="U598" s="14">
        <f>IF(OR(V598=0,A598=""),"",IF(COUNTIFS($A$6:$A$1505,A598&amp;"",$B$6:$B$1505,B598&amp;"")&gt;1,"CHYBA",IF(X598="","",IF(X598=0,"",IFERROR(IF(INDEX($A$1:$A$1505,X598)="","",IF(A598=INDEX($A$1:$A$1505,X598)+1,"","PREVERIŤ")),"PREVERIŤ")))))</f>
        <v/>
      </c>
      <c r="V598" s="14">
        <f>IF(OR(A598&lt;&gt;"",B598&lt;&gt;"",C598&lt;&gt;"",D598&lt;&gt;"",E598&lt;&gt;"",F598&lt;&gt;"",G598&lt;&gt;"",H598&lt;&gt;"",I598&lt;&gt;"",J598&lt;&gt;"",K598&lt;&gt;"",L598&lt;&gt;"",N598&lt;&gt;"",O598&lt;&gt;""),1,0)</f>
        <v/>
      </c>
      <c r="W598" s="14">
        <f>IF(OR(V598=0,B598=""),"",COUNTIFS($B$6:B598,B598&amp;""))</f>
        <v/>
      </c>
      <c r="X598" s="14">
        <f>IF(OR(V598=0,B598=""),"",IF(W598=1,0,SUMIFS($Y$5:Y597,$B$5:B597,B598&amp;"",$W$5:W597,W598-1)))</f>
        <v/>
      </c>
      <c r="Y598" s="14">
        <f>IF(V598=0,"",ROW($A598))</f>
        <v/>
      </c>
    </row>
    <row r="599">
      <c r="A599" s="10" t="n"/>
      <c r="B599" s="10" t="n"/>
      <c r="C599" s="10" t="n"/>
      <c r="D599" s="12" t="n"/>
      <c r="E599" s="18" t="n"/>
      <c r="F599" s="12" t="n"/>
      <c r="G599" s="18" t="n"/>
      <c r="H599" s="10" t="n"/>
      <c r="I599" s="10" t="n"/>
      <c r="J599" s="10" t="n"/>
      <c r="K599" s="13" t="n"/>
      <c r="L599" s="13" t="n"/>
      <c r="M599" s="19">
        <f>IF(OR(K599="",L599=""),"",IF(AND(ISNUMBER(K599),ISNUMBER(L599)),L599-K599,"CHYBA"))</f>
        <v/>
      </c>
      <c r="N599" s="10" t="n"/>
      <c r="O599" s="10" t="n"/>
      <c r="P599" s="14">
        <f>IF(M599="","",IF(ISNUMBER(M599),IF(M599&lt;=0,"CHYBA",""),"CHYBA"))</f>
        <v/>
      </c>
      <c r="Q599" s="14">
        <f>IF(OR(V599=0,B599="",K599=""),"",IFERROR(IF(X599=0,IF(AND(COUNTIFS('Vozidlá'!$A$6:$A$6,B599&amp;"",'Vozidlá'!$L$6:$L$6,"&lt;&gt;")=1,ROUND(K599,1)=ROUND(INDEX('Vozidlá'!$L$6:$L$6,MATCH(B599,'Vozidlá'!$A$6:$A$6,0)),1)),"","CHYBA"),IF(AND(INDEX($L$1:$L$1505,X599)&lt;&gt;"",ROUND(K599,1)=ROUND(INDEX($L$1:$L$1505,X599),1)),"","CHYBA")),"CHYBA"))</f>
        <v/>
      </c>
      <c r="R599" s="14">
        <f>IF(V599=0,"",IF(OR(NOT(ISNUMBER(A599)),B599="",C599="",NOT(ISNUMBER(D599)),NOT(ISNUMBER(E599)),NOT(ISNUMBER(F599)),NOT(ISNUMBER(G599)),I599="",J599="",NOT(ISNUMBER(K599)),NOT(ISNUMBER(L599)),AND(N599&lt;&gt;"Podnikateľská",N599&lt;&gt;"Súkromná"),AND(N599="Podnikateľská",H599=""),COUNTIFS('Vodiči'!$C$6:$C$8,C599&amp;"")&lt;&gt;1,COUNTIFS('Vozidlá'!$A$6:$A$6,B599&amp;"",'Vozidlá'!$B$6:$B$6,"&lt;&gt;")&lt;&gt;1,COUNTIFS('Vozidlá'!$A$6:$A$6,B599&amp;"",'Vozidlá'!$C$6:$C$6,"&lt;&gt;")&lt;&gt;1,COUNTIFS('Vozidlá'!$A$6:$A$6,B599&amp;"",'Vozidlá'!$D$6:$D$6,"&lt;&gt;")&lt;&gt;1,COUNTIFS('Vozidlá'!$A$6:$A$6,B599&amp;"",'Vozidlá'!$E$6:$E$6,"&lt;&gt;")&lt;&gt;1,COUNTIFS('Vozidlá'!$A$6:$A$6,B599&amp;"",'Vozidlá'!$K$6:$K$6,"&lt;&gt;")&lt;&gt;1,COUNTIFS('Vozidlá'!$A$6:$A$6,B599&amp;"",'Vozidlá'!$L$6:$L$6,"&lt;&gt;")&lt;&gt;1),"CHYBA",""))</f>
        <v/>
      </c>
      <c r="S599" s="14">
        <f>IF(V599=0,"",IF(N599="Podnikateľská",IF(H599="","",IF(OR(LEN(TRIM(SUBSTITUTE(SUBSTITUTE(H599,".",""),",","")))&lt;12,ISNUMBER(MATCH(TRIM(SUBSTITUTE(SUBSTITUTE(H599,".",""),",","")),'Zoznamy'!$G$2:$G$41,0))),"PREVERIŤ","")),IF(AND(N599="Súkromná",IFERROR(INDEX('Vozidlá'!$O$6:$O$6,MATCH(B599,'Vozidlá'!$A$6:$A$6,0))="áno",FALSE)),"PREVERIŤ","")))</f>
        <v/>
      </c>
      <c r="T599" s="14">
        <f>IF(OR(D599="",E599="",F599="",G599=""),"",IFERROR(IF(OR(F599+G599&lt;D599+E599,D599&lt;DATE(2027,1,1),D599&gt;=DATE(2028,1,1)),"CHYBA",""),"CHYBA"))</f>
        <v/>
      </c>
      <c r="U599" s="14">
        <f>IF(OR(V599=0,A599=""),"",IF(COUNTIFS($A$6:$A$1505,A599&amp;"",$B$6:$B$1505,B599&amp;"")&gt;1,"CHYBA",IF(X599="","",IF(X599=0,"",IFERROR(IF(INDEX($A$1:$A$1505,X599)="","",IF(A599=INDEX($A$1:$A$1505,X599)+1,"","PREVERIŤ")),"PREVERIŤ")))))</f>
        <v/>
      </c>
      <c r="V599" s="14">
        <f>IF(OR(A599&lt;&gt;"",B599&lt;&gt;"",C599&lt;&gt;"",D599&lt;&gt;"",E599&lt;&gt;"",F599&lt;&gt;"",G599&lt;&gt;"",H599&lt;&gt;"",I599&lt;&gt;"",J599&lt;&gt;"",K599&lt;&gt;"",L599&lt;&gt;"",N599&lt;&gt;"",O599&lt;&gt;""),1,0)</f>
        <v/>
      </c>
      <c r="W599" s="14">
        <f>IF(OR(V599=0,B599=""),"",COUNTIFS($B$6:B599,B599&amp;""))</f>
        <v/>
      </c>
      <c r="X599" s="14">
        <f>IF(OR(V599=0,B599=""),"",IF(W599=1,0,SUMIFS($Y$5:Y598,$B$5:B598,B599&amp;"",$W$5:W598,W599-1)))</f>
        <v/>
      </c>
      <c r="Y599" s="14">
        <f>IF(V599=0,"",ROW($A599))</f>
        <v/>
      </c>
    </row>
    <row r="600">
      <c r="A600" s="10" t="n"/>
      <c r="B600" s="10" t="n"/>
      <c r="C600" s="10" t="n"/>
      <c r="D600" s="12" t="n"/>
      <c r="E600" s="18" t="n"/>
      <c r="F600" s="12" t="n"/>
      <c r="G600" s="18" t="n"/>
      <c r="H600" s="10" t="n"/>
      <c r="I600" s="10" t="n"/>
      <c r="J600" s="10" t="n"/>
      <c r="K600" s="13" t="n"/>
      <c r="L600" s="13" t="n"/>
      <c r="M600" s="19">
        <f>IF(OR(K600="",L600=""),"",IF(AND(ISNUMBER(K600),ISNUMBER(L600)),L600-K600,"CHYBA"))</f>
        <v/>
      </c>
      <c r="N600" s="10" t="n"/>
      <c r="O600" s="10" t="n"/>
      <c r="P600" s="14">
        <f>IF(M600="","",IF(ISNUMBER(M600),IF(M600&lt;=0,"CHYBA",""),"CHYBA"))</f>
        <v/>
      </c>
      <c r="Q600" s="14">
        <f>IF(OR(V600=0,B600="",K600=""),"",IFERROR(IF(X600=0,IF(AND(COUNTIFS('Vozidlá'!$A$6:$A$6,B600&amp;"",'Vozidlá'!$L$6:$L$6,"&lt;&gt;")=1,ROUND(K600,1)=ROUND(INDEX('Vozidlá'!$L$6:$L$6,MATCH(B600,'Vozidlá'!$A$6:$A$6,0)),1)),"","CHYBA"),IF(AND(INDEX($L$1:$L$1505,X600)&lt;&gt;"",ROUND(K600,1)=ROUND(INDEX($L$1:$L$1505,X600),1)),"","CHYBA")),"CHYBA"))</f>
        <v/>
      </c>
      <c r="R600" s="14">
        <f>IF(V600=0,"",IF(OR(NOT(ISNUMBER(A600)),B600="",C600="",NOT(ISNUMBER(D600)),NOT(ISNUMBER(E600)),NOT(ISNUMBER(F600)),NOT(ISNUMBER(G600)),I600="",J600="",NOT(ISNUMBER(K600)),NOT(ISNUMBER(L600)),AND(N600&lt;&gt;"Podnikateľská",N600&lt;&gt;"Súkromná"),AND(N600="Podnikateľská",H600=""),COUNTIFS('Vodiči'!$C$6:$C$8,C600&amp;"")&lt;&gt;1,COUNTIFS('Vozidlá'!$A$6:$A$6,B600&amp;"",'Vozidlá'!$B$6:$B$6,"&lt;&gt;")&lt;&gt;1,COUNTIFS('Vozidlá'!$A$6:$A$6,B600&amp;"",'Vozidlá'!$C$6:$C$6,"&lt;&gt;")&lt;&gt;1,COUNTIFS('Vozidlá'!$A$6:$A$6,B600&amp;"",'Vozidlá'!$D$6:$D$6,"&lt;&gt;")&lt;&gt;1,COUNTIFS('Vozidlá'!$A$6:$A$6,B600&amp;"",'Vozidlá'!$E$6:$E$6,"&lt;&gt;")&lt;&gt;1,COUNTIFS('Vozidlá'!$A$6:$A$6,B600&amp;"",'Vozidlá'!$K$6:$K$6,"&lt;&gt;")&lt;&gt;1,COUNTIFS('Vozidlá'!$A$6:$A$6,B600&amp;"",'Vozidlá'!$L$6:$L$6,"&lt;&gt;")&lt;&gt;1),"CHYBA",""))</f>
        <v/>
      </c>
      <c r="S600" s="14">
        <f>IF(V600=0,"",IF(N600="Podnikateľská",IF(H600="","",IF(OR(LEN(TRIM(SUBSTITUTE(SUBSTITUTE(H600,".",""),",","")))&lt;12,ISNUMBER(MATCH(TRIM(SUBSTITUTE(SUBSTITUTE(H600,".",""),",","")),'Zoznamy'!$G$2:$G$41,0))),"PREVERIŤ","")),IF(AND(N600="Súkromná",IFERROR(INDEX('Vozidlá'!$O$6:$O$6,MATCH(B600,'Vozidlá'!$A$6:$A$6,0))="áno",FALSE)),"PREVERIŤ","")))</f>
        <v/>
      </c>
      <c r="T600" s="14">
        <f>IF(OR(D600="",E600="",F600="",G600=""),"",IFERROR(IF(OR(F600+G600&lt;D600+E600,D600&lt;DATE(2027,1,1),D600&gt;=DATE(2028,1,1)),"CHYBA",""),"CHYBA"))</f>
        <v/>
      </c>
      <c r="U600" s="14">
        <f>IF(OR(V600=0,A600=""),"",IF(COUNTIFS($A$6:$A$1505,A600&amp;"",$B$6:$B$1505,B600&amp;"")&gt;1,"CHYBA",IF(X600="","",IF(X600=0,"",IFERROR(IF(INDEX($A$1:$A$1505,X600)="","",IF(A600=INDEX($A$1:$A$1505,X600)+1,"","PREVERIŤ")),"PREVERIŤ")))))</f>
        <v/>
      </c>
      <c r="V600" s="14">
        <f>IF(OR(A600&lt;&gt;"",B600&lt;&gt;"",C600&lt;&gt;"",D600&lt;&gt;"",E600&lt;&gt;"",F600&lt;&gt;"",G600&lt;&gt;"",H600&lt;&gt;"",I600&lt;&gt;"",J600&lt;&gt;"",K600&lt;&gt;"",L600&lt;&gt;"",N600&lt;&gt;"",O600&lt;&gt;""),1,0)</f>
        <v/>
      </c>
      <c r="W600" s="14">
        <f>IF(OR(V600=0,B600=""),"",COUNTIFS($B$6:B600,B600&amp;""))</f>
        <v/>
      </c>
      <c r="X600" s="14">
        <f>IF(OR(V600=0,B600=""),"",IF(W600=1,0,SUMIFS($Y$5:Y599,$B$5:B599,B600&amp;"",$W$5:W599,W600-1)))</f>
        <v/>
      </c>
      <c r="Y600" s="14">
        <f>IF(V600=0,"",ROW($A600))</f>
        <v/>
      </c>
    </row>
    <row r="601">
      <c r="A601" s="10" t="n"/>
      <c r="B601" s="10" t="n"/>
      <c r="C601" s="10" t="n"/>
      <c r="D601" s="12" t="n"/>
      <c r="E601" s="18" t="n"/>
      <c r="F601" s="12" t="n"/>
      <c r="G601" s="18" t="n"/>
      <c r="H601" s="10" t="n"/>
      <c r="I601" s="10" t="n"/>
      <c r="J601" s="10" t="n"/>
      <c r="K601" s="13" t="n"/>
      <c r="L601" s="13" t="n"/>
      <c r="M601" s="19">
        <f>IF(OR(K601="",L601=""),"",IF(AND(ISNUMBER(K601),ISNUMBER(L601)),L601-K601,"CHYBA"))</f>
        <v/>
      </c>
      <c r="N601" s="10" t="n"/>
      <c r="O601" s="10" t="n"/>
      <c r="P601" s="14">
        <f>IF(M601="","",IF(ISNUMBER(M601),IF(M601&lt;=0,"CHYBA",""),"CHYBA"))</f>
        <v/>
      </c>
      <c r="Q601" s="14">
        <f>IF(OR(V601=0,B601="",K601=""),"",IFERROR(IF(X601=0,IF(AND(COUNTIFS('Vozidlá'!$A$6:$A$6,B601&amp;"",'Vozidlá'!$L$6:$L$6,"&lt;&gt;")=1,ROUND(K601,1)=ROUND(INDEX('Vozidlá'!$L$6:$L$6,MATCH(B601,'Vozidlá'!$A$6:$A$6,0)),1)),"","CHYBA"),IF(AND(INDEX($L$1:$L$1505,X601)&lt;&gt;"",ROUND(K601,1)=ROUND(INDEX($L$1:$L$1505,X601),1)),"","CHYBA")),"CHYBA"))</f>
        <v/>
      </c>
      <c r="R601" s="14">
        <f>IF(V601=0,"",IF(OR(NOT(ISNUMBER(A601)),B601="",C601="",NOT(ISNUMBER(D601)),NOT(ISNUMBER(E601)),NOT(ISNUMBER(F601)),NOT(ISNUMBER(G601)),I601="",J601="",NOT(ISNUMBER(K601)),NOT(ISNUMBER(L601)),AND(N601&lt;&gt;"Podnikateľská",N601&lt;&gt;"Súkromná"),AND(N601="Podnikateľská",H601=""),COUNTIFS('Vodiči'!$C$6:$C$8,C601&amp;"")&lt;&gt;1,COUNTIFS('Vozidlá'!$A$6:$A$6,B601&amp;"",'Vozidlá'!$B$6:$B$6,"&lt;&gt;")&lt;&gt;1,COUNTIFS('Vozidlá'!$A$6:$A$6,B601&amp;"",'Vozidlá'!$C$6:$C$6,"&lt;&gt;")&lt;&gt;1,COUNTIFS('Vozidlá'!$A$6:$A$6,B601&amp;"",'Vozidlá'!$D$6:$D$6,"&lt;&gt;")&lt;&gt;1,COUNTIFS('Vozidlá'!$A$6:$A$6,B601&amp;"",'Vozidlá'!$E$6:$E$6,"&lt;&gt;")&lt;&gt;1,COUNTIFS('Vozidlá'!$A$6:$A$6,B601&amp;"",'Vozidlá'!$K$6:$K$6,"&lt;&gt;")&lt;&gt;1,COUNTIFS('Vozidlá'!$A$6:$A$6,B601&amp;"",'Vozidlá'!$L$6:$L$6,"&lt;&gt;")&lt;&gt;1),"CHYBA",""))</f>
        <v/>
      </c>
      <c r="S601" s="14">
        <f>IF(V601=0,"",IF(N601="Podnikateľská",IF(H601="","",IF(OR(LEN(TRIM(SUBSTITUTE(SUBSTITUTE(H601,".",""),",","")))&lt;12,ISNUMBER(MATCH(TRIM(SUBSTITUTE(SUBSTITUTE(H601,".",""),",","")),'Zoznamy'!$G$2:$G$41,0))),"PREVERIŤ","")),IF(AND(N601="Súkromná",IFERROR(INDEX('Vozidlá'!$O$6:$O$6,MATCH(B601,'Vozidlá'!$A$6:$A$6,0))="áno",FALSE)),"PREVERIŤ","")))</f>
        <v/>
      </c>
      <c r="T601" s="14">
        <f>IF(OR(D601="",E601="",F601="",G601=""),"",IFERROR(IF(OR(F601+G601&lt;D601+E601,D601&lt;DATE(2027,1,1),D601&gt;=DATE(2028,1,1)),"CHYBA",""),"CHYBA"))</f>
        <v/>
      </c>
      <c r="U601" s="14">
        <f>IF(OR(V601=0,A601=""),"",IF(COUNTIFS($A$6:$A$1505,A601&amp;"",$B$6:$B$1505,B601&amp;"")&gt;1,"CHYBA",IF(X601="","",IF(X601=0,"",IFERROR(IF(INDEX($A$1:$A$1505,X601)="","",IF(A601=INDEX($A$1:$A$1505,X601)+1,"","PREVERIŤ")),"PREVERIŤ")))))</f>
        <v/>
      </c>
      <c r="V601" s="14">
        <f>IF(OR(A601&lt;&gt;"",B601&lt;&gt;"",C601&lt;&gt;"",D601&lt;&gt;"",E601&lt;&gt;"",F601&lt;&gt;"",G601&lt;&gt;"",H601&lt;&gt;"",I601&lt;&gt;"",J601&lt;&gt;"",K601&lt;&gt;"",L601&lt;&gt;"",N601&lt;&gt;"",O601&lt;&gt;""),1,0)</f>
        <v/>
      </c>
      <c r="W601" s="14">
        <f>IF(OR(V601=0,B601=""),"",COUNTIFS($B$6:B601,B601&amp;""))</f>
        <v/>
      </c>
      <c r="X601" s="14">
        <f>IF(OR(V601=0,B601=""),"",IF(W601=1,0,SUMIFS($Y$5:Y600,$B$5:B600,B601&amp;"",$W$5:W600,W601-1)))</f>
        <v/>
      </c>
      <c r="Y601" s="14">
        <f>IF(V601=0,"",ROW($A601))</f>
        <v/>
      </c>
    </row>
    <row r="602">
      <c r="A602" s="10" t="n"/>
      <c r="B602" s="10" t="n"/>
      <c r="C602" s="10" t="n"/>
      <c r="D602" s="12" t="n"/>
      <c r="E602" s="18" t="n"/>
      <c r="F602" s="12" t="n"/>
      <c r="G602" s="18" t="n"/>
      <c r="H602" s="10" t="n"/>
      <c r="I602" s="10" t="n"/>
      <c r="J602" s="10" t="n"/>
      <c r="K602" s="13" t="n"/>
      <c r="L602" s="13" t="n"/>
      <c r="M602" s="19">
        <f>IF(OR(K602="",L602=""),"",IF(AND(ISNUMBER(K602),ISNUMBER(L602)),L602-K602,"CHYBA"))</f>
        <v/>
      </c>
      <c r="N602" s="10" t="n"/>
      <c r="O602" s="10" t="n"/>
      <c r="P602" s="14">
        <f>IF(M602="","",IF(ISNUMBER(M602),IF(M602&lt;=0,"CHYBA",""),"CHYBA"))</f>
        <v/>
      </c>
      <c r="Q602" s="14">
        <f>IF(OR(V602=0,B602="",K602=""),"",IFERROR(IF(X602=0,IF(AND(COUNTIFS('Vozidlá'!$A$6:$A$6,B602&amp;"",'Vozidlá'!$L$6:$L$6,"&lt;&gt;")=1,ROUND(K602,1)=ROUND(INDEX('Vozidlá'!$L$6:$L$6,MATCH(B602,'Vozidlá'!$A$6:$A$6,0)),1)),"","CHYBA"),IF(AND(INDEX($L$1:$L$1505,X602)&lt;&gt;"",ROUND(K602,1)=ROUND(INDEX($L$1:$L$1505,X602),1)),"","CHYBA")),"CHYBA"))</f>
        <v/>
      </c>
      <c r="R602" s="14">
        <f>IF(V602=0,"",IF(OR(NOT(ISNUMBER(A602)),B602="",C602="",NOT(ISNUMBER(D602)),NOT(ISNUMBER(E602)),NOT(ISNUMBER(F602)),NOT(ISNUMBER(G602)),I602="",J602="",NOT(ISNUMBER(K602)),NOT(ISNUMBER(L602)),AND(N602&lt;&gt;"Podnikateľská",N602&lt;&gt;"Súkromná"),AND(N602="Podnikateľská",H602=""),COUNTIFS('Vodiči'!$C$6:$C$8,C602&amp;"")&lt;&gt;1,COUNTIFS('Vozidlá'!$A$6:$A$6,B602&amp;"",'Vozidlá'!$B$6:$B$6,"&lt;&gt;")&lt;&gt;1,COUNTIFS('Vozidlá'!$A$6:$A$6,B602&amp;"",'Vozidlá'!$C$6:$C$6,"&lt;&gt;")&lt;&gt;1,COUNTIFS('Vozidlá'!$A$6:$A$6,B602&amp;"",'Vozidlá'!$D$6:$D$6,"&lt;&gt;")&lt;&gt;1,COUNTIFS('Vozidlá'!$A$6:$A$6,B602&amp;"",'Vozidlá'!$E$6:$E$6,"&lt;&gt;")&lt;&gt;1,COUNTIFS('Vozidlá'!$A$6:$A$6,B602&amp;"",'Vozidlá'!$K$6:$K$6,"&lt;&gt;")&lt;&gt;1,COUNTIFS('Vozidlá'!$A$6:$A$6,B602&amp;"",'Vozidlá'!$L$6:$L$6,"&lt;&gt;")&lt;&gt;1),"CHYBA",""))</f>
        <v/>
      </c>
      <c r="S602" s="14">
        <f>IF(V602=0,"",IF(N602="Podnikateľská",IF(H602="","",IF(OR(LEN(TRIM(SUBSTITUTE(SUBSTITUTE(H602,".",""),",","")))&lt;12,ISNUMBER(MATCH(TRIM(SUBSTITUTE(SUBSTITUTE(H602,".",""),",","")),'Zoznamy'!$G$2:$G$41,0))),"PREVERIŤ","")),IF(AND(N602="Súkromná",IFERROR(INDEX('Vozidlá'!$O$6:$O$6,MATCH(B602,'Vozidlá'!$A$6:$A$6,0))="áno",FALSE)),"PREVERIŤ","")))</f>
        <v/>
      </c>
      <c r="T602" s="14">
        <f>IF(OR(D602="",E602="",F602="",G602=""),"",IFERROR(IF(OR(F602+G602&lt;D602+E602,D602&lt;DATE(2027,1,1),D602&gt;=DATE(2028,1,1)),"CHYBA",""),"CHYBA"))</f>
        <v/>
      </c>
      <c r="U602" s="14">
        <f>IF(OR(V602=0,A602=""),"",IF(COUNTIFS($A$6:$A$1505,A602&amp;"",$B$6:$B$1505,B602&amp;"")&gt;1,"CHYBA",IF(X602="","",IF(X602=0,"",IFERROR(IF(INDEX($A$1:$A$1505,X602)="","",IF(A602=INDEX($A$1:$A$1505,X602)+1,"","PREVERIŤ")),"PREVERIŤ")))))</f>
        <v/>
      </c>
      <c r="V602" s="14">
        <f>IF(OR(A602&lt;&gt;"",B602&lt;&gt;"",C602&lt;&gt;"",D602&lt;&gt;"",E602&lt;&gt;"",F602&lt;&gt;"",G602&lt;&gt;"",H602&lt;&gt;"",I602&lt;&gt;"",J602&lt;&gt;"",K602&lt;&gt;"",L602&lt;&gt;"",N602&lt;&gt;"",O602&lt;&gt;""),1,0)</f>
        <v/>
      </c>
      <c r="W602" s="14">
        <f>IF(OR(V602=0,B602=""),"",COUNTIFS($B$6:B602,B602&amp;""))</f>
        <v/>
      </c>
      <c r="X602" s="14">
        <f>IF(OR(V602=0,B602=""),"",IF(W602=1,0,SUMIFS($Y$5:Y601,$B$5:B601,B602&amp;"",$W$5:W601,W602-1)))</f>
        <v/>
      </c>
      <c r="Y602" s="14">
        <f>IF(V602=0,"",ROW($A602))</f>
        <v/>
      </c>
    </row>
    <row r="603">
      <c r="A603" s="10" t="n"/>
      <c r="B603" s="10" t="n"/>
      <c r="C603" s="10" t="n"/>
      <c r="D603" s="12" t="n"/>
      <c r="E603" s="18" t="n"/>
      <c r="F603" s="12" t="n"/>
      <c r="G603" s="18" t="n"/>
      <c r="H603" s="10" t="n"/>
      <c r="I603" s="10" t="n"/>
      <c r="J603" s="10" t="n"/>
      <c r="K603" s="13" t="n"/>
      <c r="L603" s="13" t="n"/>
      <c r="M603" s="19">
        <f>IF(OR(K603="",L603=""),"",IF(AND(ISNUMBER(K603),ISNUMBER(L603)),L603-K603,"CHYBA"))</f>
        <v/>
      </c>
      <c r="N603" s="10" t="n"/>
      <c r="O603" s="10" t="n"/>
      <c r="P603" s="14">
        <f>IF(M603="","",IF(ISNUMBER(M603),IF(M603&lt;=0,"CHYBA",""),"CHYBA"))</f>
        <v/>
      </c>
      <c r="Q603" s="14">
        <f>IF(OR(V603=0,B603="",K603=""),"",IFERROR(IF(X603=0,IF(AND(COUNTIFS('Vozidlá'!$A$6:$A$6,B603&amp;"",'Vozidlá'!$L$6:$L$6,"&lt;&gt;")=1,ROUND(K603,1)=ROUND(INDEX('Vozidlá'!$L$6:$L$6,MATCH(B603,'Vozidlá'!$A$6:$A$6,0)),1)),"","CHYBA"),IF(AND(INDEX($L$1:$L$1505,X603)&lt;&gt;"",ROUND(K603,1)=ROUND(INDEX($L$1:$L$1505,X603),1)),"","CHYBA")),"CHYBA"))</f>
        <v/>
      </c>
      <c r="R603" s="14">
        <f>IF(V603=0,"",IF(OR(NOT(ISNUMBER(A603)),B603="",C603="",NOT(ISNUMBER(D603)),NOT(ISNUMBER(E603)),NOT(ISNUMBER(F603)),NOT(ISNUMBER(G603)),I603="",J603="",NOT(ISNUMBER(K603)),NOT(ISNUMBER(L603)),AND(N603&lt;&gt;"Podnikateľská",N603&lt;&gt;"Súkromná"),AND(N603="Podnikateľská",H603=""),COUNTIFS('Vodiči'!$C$6:$C$8,C603&amp;"")&lt;&gt;1,COUNTIFS('Vozidlá'!$A$6:$A$6,B603&amp;"",'Vozidlá'!$B$6:$B$6,"&lt;&gt;")&lt;&gt;1,COUNTIFS('Vozidlá'!$A$6:$A$6,B603&amp;"",'Vozidlá'!$C$6:$C$6,"&lt;&gt;")&lt;&gt;1,COUNTIFS('Vozidlá'!$A$6:$A$6,B603&amp;"",'Vozidlá'!$D$6:$D$6,"&lt;&gt;")&lt;&gt;1,COUNTIFS('Vozidlá'!$A$6:$A$6,B603&amp;"",'Vozidlá'!$E$6:$E$6,"&lt;&gt;")&lt;&gt;1,COUNTIFS('Vozidlá'!$A$6:$A$6,B603&amp;"",'Vozidlá'!$K$6:$K$6,"&lt;&gt;")&lt;&gt;1,COUNTIFS('Vozidlá'!$A$6:$A$6,B603&amp;"",'Vozidlá'!$L$6:$L$6,"&lt;&gt;")&lt;&gt;1),"CHYBA",""))</f>
        <v/>
      </c>
      <c r="S603" s="14">
        <f>IF(V603=0,"",IF(N603="Podnikateľská",IF(H603="","",IF(OR(LEN(TRIM(SUBSTITUTE(SUBSTITUTE(H603,".",""),",","")))&lt;12,ISNUMBER(MATCH(TRIM(SUBSTITUTE(SUBSTITUTE(H603,".",""),",","")),'Zoznamy'!$G$2:$G$41,0))),"PREVERIŤ","")),IF(AND(N603="Súkromná",IFERROR(INDEX('Vozidlá'!$O$6:$O$6,MATCH(B603,'Vozidlá'!$A$6:$A$6,0))="áno",FALSE)),"PREVERIŤ","")))</f>
        <v/>
      </c>
      <c r="T603" s="14">
        <f>IF(OR(D603="",E603="",F603="",G603=""),"",IFERROR(IF(OR(F603+G603&lt;D603+E603,D603&lt;DATE(2027,1,1),D603&gt;=DATE(2028,1,1)),"CHYBA",""),"CHYBA"))</f>
        <v/>
      </c>
      <c r="U603" s="14">
        <f>IF(OR(V603=0,A603=""),"",IF(COUNTIFS($A$6:$A$1505,A603&amp;"",$B$6:$B$1505,B603&amp;"")&gt;1,"CHYBA",IF(X603="","",IF(X603=0,"",IFERROR(IF(INDEX($A$1:$A$1505,X603)="","",IF(A603=INDEX($A$1:$A$1505,X603)+1,"","PREVERIŤ")),"PREVERIŤ")))))</f>
        <v/>
      </c>
      <c r="V603" s="14">
        <f>IF(OR(A603&lt;&gt;"",B603&lt;&gt;"",C603&lt;&gt;"",D603&lt;&gt;"",E603&lt;&gt;"",F603&lt;&gt;"",G603&lt;&gt;"",H603&lt;&gt;"",I603&lt;&gt;"",J603&lt;&gt;"",K603&lt;&gt;"",L603&lt;&gt;"",N603&lt;&gt;"",O603&lt;&gt;""),1,0)</f>
        <v/>
      </c>
      <c r="W603" s="14">
        <f>IF(OR(V603=0,B603=""),"",COUNTIFS($B$6:B603,B603&amp;""))</f>
        <v/>
      </c>
      <c r="X603" s="14">
        <f>IF(OR(V603=0,B603=""),"",IF(W603=1,0,SUMIFS($Y$5:Y602,$B$5:B602,B603&amp;"",$W$5:W602,W603-1)))</f>
        <v/>
      </c>
      <c r="Y603" s="14">
        <f>IF(V603=0,"",ROW($A603))</f>
        <v/>
      </c>
    </row>
    <row r="604">
      <c r="A604" s="10" t="n"/>
      <c r="B604" s="10" t="n"/>
      <c r="C604" s="10" t="n"/>
      <c r="D604" s="12" t="n"/>
      <c r="E604" s="18" t="n"/>
      <c r="F604" s="12" t="n"/>
      <c r="G604" s="18" t="n"/>
      <c r="H604" s="10" t="n"/>
      <c r="I604" s="10" t="n"/>
      <c r="J604" s="10" t="n"/>
      <c r="K604" s="13" t="n"/>
      <c r="L604" s="13" t="n"/>
      <c r="M604" s="19">
        <f>IF(OR(K604="",L604=""),"",IF(AND(ISNUMBER(K604),ISNUMBER(L604)),L604-K604,"CHYBA"))</f>
        <v/>
      </c>
      <c r="N604" s="10" t="n"/>
      <c r="O604" s="10" t="n"/>
      <c r="P604" s="14">
        <f>IF(M604="","",IF(ISNUMBER(M604),IF(M604&lt;=0,"CHYBA",""),"CHYBA"))</f>
        <v/>
      </c>
      <c r="Q604" s="14">
        <f>IF(OR(V604=0,B604="",K604=""),"",IFERROR(IF(X604=0,IF(AND(COUNTIFS('Vozidlá'!$A$6:$A$6,B604&amp;"",'Vozidlá'!$L$6:$L$6,"&lt;&gt;")=1,ROUND(K604,1)=ROUND(INDEX('Vozidlá'!$L$6:$L$6,MATCH(B604,'Vozidlá'!$A$6:$A$6,0)),1)),"","CHYBA"),IF(AND(INDEX($L$1:$L$1505,X604)&lt;&gt;"",ROUND(K604,1)=ROUND(INDEX($L$1:$L$1505,X604),1)),"","CHYBA")),"CHYBA"))</f>
        <v/>
      </c>
      <c r="R604" s="14">
        <f>IF(V604=0,"",IF(OR(NOT(ISNUMBER(A604)),B604="",C604="",NOT(ISNUMBER(D604)),NOT(ISNUMBER(E604)),NOT(ISNUMBER(F604)),NOT(ISNUMBER(G604)),I604="",J604="",NOT(ISNUMBER(K604)),NOT(ISNUMBER(L604)),AND(N604&lt;&gt;"Podnikateľská",N604&lt;&gt;"Súkromná"),AND(N604="Podnikateľská",H604=""),COUNTIFS('Vodiči'!$C$6:$C$8,C604&amp;"")&lt;&gt;1,COUNTIFS('Vozidlá'!$A$6:$A$6,B604&amp;"",'Vozidlá'!$B$6:$B$6,"&lt;&gt;")&lt;&gt;1,COUNTIFS('Vozidlá'!$A$6:$A$6,B604&amp;"",'Vozidlá'!$C$6:$C$6,"&lt;&gt;")&lt;&gt;1,COUNTIFS('Vozidlá'!$A$6:$A$6,B604&amp;"",'Vozidlá'!$D$6:$D$6,"&lt;&gt;")&lt;&gt;1,COUNTIFS('Vozidlá'!$A$6:$A$6,B604&amp;"",'Vozidlá'!$E$6:$E$6,"&lt;&gt;")&lt;&gt;1,COUNTIFS('Vozidlá'!$A$6:$A$6,B604&amp;"",'Vozidlá'!$K$6:$K$6,"&lt;&gt;")&lt;&gt;1,COUNTIFS('Vozidlá'!$A$6:$A$6,B604&amp;"",'Vozidlá'!$L$6:$L$6,"&lt;&gt;")&lt;&gt;1),"CHYBA",""))</f>
        <v/>
      </c>
      <c r="S604" s="14">
        <f>IF(V604=0,"",IF(N604="Podnikateľská",IF(H604="","",IF(OR(LEN(TRIM(SUBSTITUTE(SUBSTITUTE(H604,".",""),",","")))&lt;12,ISNUMBER(MATCH(TRIM(SUBSTITUTE(SUBSTITUTE(H604,".",""),",","")),'Zoznamy'!$G$2:$G$41,0))),"PREVERIŤ","")),IF(AND(N604="Súkromná",IFERROR(INDEX('Vozidlá'!$O$6:$O$6,MATCH(B604,'Vozidlá'!$A$6:$A$6,0))="áno",FALSE)),"PREVERIŤ","")))</f>
        <v/>
      </c>
      <c r="T604" s="14">
        <f>IF(OR(D604="",E604="",F604="",G604=""),"",IFERROR(IF(OR(F604+G604&lt;D604+E604,D604&lt;DATE(2027,1,1),D604&gt;=DATE(2028,1,1)),"CHYBA",""),"CHYBA"))</f>
        <v/>
      </c>
      <c r="U604" s="14">
        <f>IF(OR(V604=0,A604=""),"",IF(COUNTIFS($A$6:$A$1505,A604&amp;"",$B$6:$B$1505,B604&amp;"")&gt;1,"CHYBA",IF(X604="","",IF(X604=0,"",IFERROR(IF(INDEX($A$1:$A$1505,X604)="","",IF(A604=INDEX($A$1:$A$1505,X604)+1,"","PREVERIŤ")),"PREVERIŤ")))))</f>
        <v/>
      </c>
      <c r="V604" s="14">
        <f>IF(OR(A604&lt;&gt;"",B604&lt;&gt;"",C604&lt;&gt;"",D604&lt;&gt;"",E604&lt;&gt;"",F604&lt;&gt;"",G604&lt;&gt;"",H604&lt;&gt;"",I604&lt;&gt;"",J604&lt;&gt;"",K604&lt;&gt;"",L604&lt;&gt;"",N604&lt;&gt;"",O604&lt;&gt;""),1,0)</f>
        <v/>
      </c>
      <c r="W604" s="14">
        <f>IF(OR(V604=0,B604=""),"",COUNTIFS($B$6:B604,B604&amp;""))</f>
        <v/>
      </c>
      <c r="X604" s="14">
        <f>IF(OR(V604=0,B604=""),"",IF(W604=1,0,SUMIFS($Y$5:Y603,$B$5:B603,B604&amp;"",$W$5:W603,W604-1)))</f>
        <v/>
      </c>
      <c r="Y604" s="14">
        <f>IF(V604=0,"",ROW($A604))</f>
        <v/>
      </c>
    </row>
    <row r="605">
      <c r="A605" s="10" t="n"/>
      <c r="B605" s="10" t="n"/>
      <c r="C605" s="10" t="n"/>
      <c r="D605" s="12" t="n"/>
      <c r="E605" s="18" t="n"/>
      <c r="F605" s="12" t="n"/>
      <c r="G605" s="18" t="n"/>
      <c r="H605" s="10" t="n"/>
      <c r="I605" s="10" t="n"/>
      <c r="J605" s="10" t="n"/>
      <c r="K605" s="13" t="n"/>
      <c r="L605" s="13" t="n"/>
      <c r="M605" s="19">
        <f>IF(OR(K605="",L605=""),"",IF(AND(ISNUMBER(K605),ISNUMBER(L605)),L605-K605,"CHYBA"))</f>
        <v/>
      </c>
      <c r="N605" s="10" t="n"/>
      <c r="O605" s="10" t="n"/>
      <c r="P605" s="14">
        <f>IF(M605="","",IF(ISNUMBER(M605),IF(M605&lt;=0,"CHYBA",""),"CHYBA"))</f>
        <v/>
      </c>
      <c r="Q605" s="14">
        <f>IF(OR(V605=0,B605="",K605=""),"",IFERROR(IF(X605=0,IF(AND(COUNTIFS('Vozidlá'!$A$6:$A$6,B605&amp;"",'Vozidlá'!$L$6:$L$6,"&lt;&gt;")=1,ROUND(K605,1)=ROUND(INDEX('Vozidlá'!$L$6:$L$6,MATCH(B605,'Vozidlá'!$A$6:$A$6,0)),1)),"","CHYBA"),IF(AND(INDEX($L$1:$L$1505,X605)&lt;&gt;"",ROUND(K605,1)=ROUND(INDEX($L$1:$L$1505,X605),1)),"","CHYBA")),"CHYBA"))</f>
        <v/>
      </c>
      <c r="R605" s="14">
        <f>IF(V605=0,"",IF(OR(NOT(ISNUMBER(A605)),B605="",C605="",NOT(ISNUMBER(D605)),NOT(ISNUMBER(E605)),NOT(ISNUMBER(F605)),NOT(ISNUMBER(G605)),I605="",J605="",NOT(ISNUMBER(K605)),NOT(ISNUMBER(L605)),AND(N605&lt;&gt;"Podnikateľská",N605&lt;&gt;"Súkromná"),AND(N605="Podnikateľská",H605=""),COUNTIFS('Vodiči'!$C$6:$C$8,C605&amp;"")&lt;&gt;1,COUNTIFS('Vozidlá'!$A$6:$A$6,B605&amp;"",'Vozidlá'!$B$6:$B$6,"&lt;&gt;")&lt;&gt;1,COUNTIFS('Vozidlá'!$A$6:$A$6,B605&amp;"",'Vozidlá'!$C$6:$C$6,"&lt;&gt;")&lt;&gt;1,COUNTIFS('Vozidlá'!$A$6:$A$6,B605&amp;"",'Vozidlá'!$D$6:$D$6,"&lt;&gt;")&lt;&gt;1,COUNTIFS('Vozidlá'!$A$6:$A$6,B605&amp;"",'Vozidlá'!$E$6:$E$6,"&lt;&gt;")&lt;&gt;1,COUNTIFS('Vozidlá'!$A$6:$A$6,B605&amp;"",'Vozidlá'!$K$6:$K$6,"&lt;&gt;")&lt;&gt;1,COUNTIFS('Vozidlá'!$A$6:$A$6,B605&amp;"",'Vozidlá'!$L$6:$L$6,"&lt;&gt;")&lt;&gt;1),"CHYBA",""))</f>
        <v/>
      </c>
      <c r="S605" s="14">
        <f>IF(V605=0,"",IF(N605="Podnikateľská",IF(H605="","",IF(OR(LEN(TRIM(SUBSTITUTE(SUBSTITUTE(H605,".",""),",","")))&lt;12,ISNUMBER(MATCH(TRIM(SUBSTITUTE(SUBSTITUTE(H605,".",""),",","")),'Zoznamy'!$G$2:$G$41,0))),"PREVERIŤ","")),IF(AND(N605="Súkromná",IFERROR(INDEX('Vozidlá'!$O$6:$O$6,MATCH(B605,'Vozidlá'!$A$6:$A$6,0))="áno",FALSE)),"PREVERIŤ","")))</f>
        <v/>
      </c>
      <c r="T605" s="14">
        <f>IF(OR(D605="",E605="",F605="",G605=""),"",IFERROR(IF(OR(F605+G605&lt;D605+E605,D605&lt;DATE(2027,1,1),D605&gt;=DATE(2028,1,1)),"CHYBA",""),"CHYBA"))</f>
        <v/>
      </c>
      <c r="U605" s="14">
        <f>IF(OR(V605=0,A605=""),"",IF(COUNTIFS($A$6:$A$1505,A605&amp;"",$B$6:$B$1505,B605&amp;"")&gt;1,"CHYBA",IF(X605="","",IF(X605=0,"",IFERROR(IF(INDEX($A$1:$A$1505,X605)="","",IF(A605=INDEX($A$1:$A$1505,X605)+1,"","PREVERIŤ")),"PREVERIŤ")))))</f>
        <v/>
      </c>
      <c r="V605" s="14">
        <f>IF(OR(A605&lt;&gt;"",B605&lt;&gt;"",C605&lt;&gt;"",D605&lt;&gt;"",E605&lt;&gt;"",F605&lt;&gt;"",G605&lt;&gt;"",H605&lt;&gt;"",I605&lt;&gt;"",J605&lt;&gt;"",K605&lt;&gt;"",L605&lt;&gt;"",N605&lt;&gt;"",O605&lt;&gt;""),1,0)</f>
        <v/>
      </c>
      <c r="W605" s="14">
        <f>IF(OR(V605=0,B605=""),"",COUNTIFS($B$6:B605,B605&amp;""))</f>
        <v/>
      </c>
      <c r="X605" s="14">
        <f>IF(OR(V605=0,B605=""),"",IF(W605=1,0,SUMIFS($Y$5:Y604,$B$5:B604,B605&amp;"",$W$5:W604,W605-1)))</f>
        <v/>
      </c>
      <c r="Y605" s="14">
        <f>IF(V605=0,"",ROW($A605))</f>
        <v/>
      </c>
    </row>
    <row r="606">
      <c r="A606" s="10" t="n"/>
      <c r="B606" s="10" t="n"/>
      <c r="C606" s="10" t="n"/>
      <c r="D606" s="12" t="n"/>
      <c r="E606" s="18" t="n"/>
      <c r="F606" s="12" t="n"/>
      <c r="G606" s="18" t="n"/>
      <c r="H606" s="10" t="n"/>
      <c r="I606" s="10" t="n"/>
      <c r="J606" s="10" t="n"/>
      <c r="K606" s="13" t="n"/>
      <c r="L606" s="13" t="n"/>
      <c r="M606" s="19">
        <f>IF(OR(K606="",L606=""),"",IF(AND(ISNUMBER(K606),ISNUMBER(L606)),L606-K606,"CHYBA"))</f>
        <v/>
      </c>
      <c r="N606" s="10" t="n"/>
      <c r="O606" s="10" t="n"/>
      <c r="P606" s="14">
        <f>IF(M606="","",IF(ISNUMBER(M606),IF(M606&lt;=0,"CHYBA",""),"CHYBA"))</f>
        <v/>
      </c>
      <c r="Q606" s="14">
        <f>IF(OR(V606=0,B606="",K606=""),"",IFERROR(IF(X606=0,IF(AND(COUNTIFS('Vozidlá'!$A$6:$A$6,B606&amp;"",'Vozidlá'!$L$6:$L$6,"&lt;&gt;")=1,ROUND(K606,1)=ROUND(INDEX('Vozidlá'!$L$6:$L$6,MATCH(B606,'Vozidlá'!$A$6:$A$6,0)),1)),"","CHYBA"),IF(AND(INDEX($L$1:$L$1505,X606)&lt;&gt;"",ROUND(K606,1)=ROUND(INDEX($L$1:$L$1505,X606),1)),"","CHYBA")),"CHYBA"))</f>
        <v/>
      </c>
      <c r="R606" s="14">
        <f>IF(V606=0,"",IF(OR(NOT(ISNUMBER(A606)),B606="",C606="",NOT(ISNUMBER(D606)),NOT(ISNUMBER(E606)),NOT(ISNUMBER(F606)),NOT(ISNUMBER(G606)),I606="",J606="",NOT(ISNUMBER(K606)),NOT(ISNUMBER(L606)),AND(N606&lt;&gt;"Podnikateľská",N606&lt;&gt;"Súkromná"),AND(N606="Podnikateľská",H606=""),COUNTIFS('Vodiči'!$C$6:$C$8,C606&amp;"")&lt;&gt;1,COUNTIFS('Vozidlá'!$A$6:$A$6,B606&amp;"",'Vozidlá'!$B$6:$B$6,"&lt;&gt;")&lt;&gt;1,COUNTIFS('Vozidlá'!$A$6:$A$6,B606&amp;"",'Vozidlá'!$C$6:$C$6,"&lt;&gt;")&lt;&gt;1,COUNTIFS('Vozidlá'!$A$6:$A$6,B606&amp;"",'Vozidlá'!$D$6:$D$6,"&lt;&gt;")&lt;&gt;1,COUNTIFS('Vozidlá'!$A$6:$A$6,B606&amp;"",'Vozidlá'!$E$6:$E$6,"&lt;&gt;")&lt;&gt;1,COUNTIFS('Vozidlá'!$A$6:$A$6,B606&amp;"",'Vozidlá'!$K$6:$K$6,"&lt;&gt;")&lt;&gt;1,COUNTIFS('Vozidlá'!$A$6:$A$6,B606&amp;"",'Vozidlá'!$L$6:$L$6,"&lt;&gt;")&lt;&gt;1),"CHYBA",""))</f>
        <v/>
      </c>
      <c r="S606" s="14">
        <f>IF(V606=0,"",IF(N606="Podnikateľská",IF(H606="","",IF(OR(LEN(TRIM(SUBSTITUTE(SUBSTITUTE(H606,".",""),",","")))&lt;12,ISNUMBER(MATCH(TRIM(SUBSTITUTE(SUBSTITUTE(H606,".",""),",","")),'Zoznamy'!$G$2:$G$41,0))),"PREVERIŤ","")),IF(AND(N606="Súkromná",IFERROR(INDEX('Vozidlá'!$O$6:$O$6,MATCH(B606,'Vozidlá'!$A$6:$A$6,0))="áno",FALSE)),"PREVERIŤ","")))</f>
        <v/>
      </c>
      <c r="T606" s="14">
        <f>IF(OR(D606="",E606="",F606="",G606=""),"",IFERROR(IF(OR(F606+G606&lt;D606+E606,D606&lt;DATE(2027,1,1),D606&gt;=DATE(2028,1,1)),"CHYBA",""),"CHYBA"))</f>
        <v/>
      </c>
      <c r="U606" s="14">
        <f>IF(OR(V606=0,A606=""),"",IF(COUNTIFS($A$6:$A$1505,A606&amp;"",$B$6:$B$1505,B606&amp;"")&gt;1,"CHYBA",IF(X606="","",IF(X606=0,"",IFERROR(IF(INDEX($A$1:$A$1505,X606)="","",IF(A606=INDEX($A$1:$A$1505,X606)+1,"","PREVERIŤ")),"PREVERIŤ")))))</f>
        <v/>
      </c>
      <c r="V606" s="14">
        <f>IF(OR(A606&lt;&gt;"",B606&lt;&gt;"",C606&lt;&gt;"",D606&lt;&gt;"",E606&lt;&gt;"",F606&lt;&gt;"",G606&lt;&gt;"",H606&lt;&gt;"",I606&lt;&gt;"",J606&lt;&gt;"",K606&lt;&gt;"",L606&lt;&gt;"",N606&lt;&gt;"",O606&lt;&gt;""),1,0)</f>
        <v/>
      </c>
      <c r="W606" s="14">
        <f>IF(OR(V606=0,B606=""),"",COUNTIFS($B$6:B606,B606&amp;""))</f>
        <v/>
      </c>
      <c r="X606" s="14">
        <f>IF(OR(V606=0,B606=""),"",IF(W606=1,0,SUMIFS($Y$5:Y605,$B$5:B605,B606&amp;"",$W$5:W605,W606-1)))</f>
        <v/>
      </c>
      <c r="Y606" s="14">
        <f>IF(V606=0,"",ROW($A606))</f>
        <v/>
      </c>
    </row>
    <row r="607">
      <c r="A607" s="10" t="n"/>
      <c r="B607" s="10" t="n"/>
      <c r="C607" s="10" t="n"/>
      <c r="D607" s="12" t="n"/>
      <c r="E607" s="18" t="n"/>
      <c r="F607" s="12" t="n"/>
      <c r="G607" s="18" t="n"/>
      <c r="H607" s="10" t="n"/>
      <c r="I607" s="10" t="n"/>
      <c r="J607" s="10" t="n"/>
      <c r="K607" s="13" t="n"/>
      <c r="L607" s="13" t="n"/>
      <c r="M607" s="19">
        <f>IF(OR(K607="",L607=""),"",IF(AND(ISNUMBER(K607),ISNUMBER(L607)),L607-K607,"CHYBA"))</f>
        <v/>
      </c>
      <c r="N607" s="10" t="n"/>
      <c r="O607" s="10" t="n"/>
      <c r="P607" s="14">
        <f>IF(M607="","",IF(ISNUMBER(M607),IF(M607&lt;=0,"CHYBA",""),"CHYBA"))</f>
        <v/>
      </c>
      <c r="Q607" s="14">
        <f>IF(OR(V607=0,B607="",K607=""),"",IFERROR(IF(X607=0,IF(AND(COUNTIFS('Vozidlá'!$A$6:$A$6,B607&amp;"",'Vozidlá'!$L$6:$L$6,"&lt;&gt;")=1,ROUND(K607,1)=ROUND(INDEX('Vozidlá'!$L$6:$L$6,MATCH(B607,'Vozidlá'!$A$6:$A$6,0)),1)),"","CHYBA"),IF(AND(INDEX($L$1:$L$1505,X607)&lt;&gt;"",ROUND(K607,1)=ROUND(INDEX($L$1:$L$1505,X607),1)),"","CHYBA")),"CHYBA"))</f>
        <v/>
      </c>
      <c r="R607" s="14">
        <f>IF(V607=0,"",IF(OR(NOT(ISNUMBER(A607)),B607="",C607="",NOT(ISNUMBER(D607)),NOT(ISNUMBER(E607)),NOT(ISNUMBER(F607)),NOT(ISNUMBER(G607)),I607="",J607="",NOT(ISNUMBER(K607)),NOT(ISNUMBER(L607)),AND(N607&lt;&gt;"Podnikateľská",N607&lt;&gt;"Súkromná"),AND(N607="Podnikateľská",H607=""),COUNTIFS('Vodiči'!$C$6:$C$8,C607&amp;"")&lt;&gt;1,COUNTIFS('Vozidlá'!$A$6:$A$6,B607&amp;"",'Vozidlá'!$B$6:$B$6,"&lt;&gt;")&lt;&gt;1,COUNTIFS('Vozidlá'!$A$6:$A$6,B607&amp;"",'Vozidlá'!$C$6:$C$6,"&lt;&gt;")&lt;&gt;1,COUNTIFS('Vozidlá'!$A$6:$A$6,B607&amp;"",'Vozidlá'!$D$6:$D$6,"&lt;&gt;")&lt;&gt;1,COUNTIFS('Vozidlá'!$A$6:$A$6,B607&amp;"",'Vozidlá'!$E$6:$E$6,"&lt;&gt;")&lt;&gt;1,COUNTIFS('Vozidlá'!$A$6:$A$6,B607&amp;"",'Vozidlá'!$K$6:$K$6,"&lt;&gt;")&lt;&gt;1,COUNTIFS('Vozidlá'!$A$6:$A$6,B607&amp;"",'Vozidlá'!$L$6:$L$6,"&lt;&gt;")&lt;&gt;1),"CHYBA",""))</f>
        <v/>
      </c>
      <c r="S607" s="14">
        <f>IF(V607=0,"",IF(N607="Podnikateľská",IF(H607="","",IF(OR(LEN(TRIM(SUBSTITUTE(SUBSTITUTE(H607,".",""),",","")))&lt;12,ISNUMBER(MATCH(TRIM(SUBSTITUTE(SUBSTITUTE(H607,".",""),",","")),'Zoznamy'!$G$2:$G$41,0))),"PREVERIŤ","")),IF(AND(N607="Súkromná",IFERROR(INDEX('Vozidlá'!$O$6:$O$6,MATCH(B607,'Vozidlá'!$A$6:$A$6,0))="áno",FALSE)),"PREVERIŤ","")))</f>
        <v/>
      </c>
      <c r="T607" s="14">
        <f>IF(OR(D607="",E607="",F607="",G607=""),"",IFERROR(IF(OR(F607+G607&lt;D607+E607,D607&lt;DATE(2027,1,1),D607&gt;=DATE(2028,1,1)),"CHYBA",""),"CHYBA"))</f>
        <v/>
      </c>
      <c r="U607" s="14">
        <f>IF(OR(V607=0,A607=""),"",IF(COUNTIFS($A$6:$A$1505,A607&amp;"",$B$6:$B$1505,B607&amp;"")&gt;1,"CHYBA",IF(X607="","",IF(X607=0,"",IFERROR(IF(INDEX($A$1:$A$1505,X607)="","",IF(A607=INDEX($A$1:$A$1505,X607)+1,"","PREVERIŤ")),"PREVERIŤ")))))</f>
        <v/>
      </c>
      <c r="V607" s="14">
        <f>IF(OR(A607&lt;&gt;"",B607&lt;&gt;"",C607&lt;&gt;"",D607&lt;&gt;"",E607&lt;&gt;"",F607&lt;&gt;"",G607&lt;&gt;"",H607&lt;&gt;"",I607&lt;&gt;"",J607&lt;&gt;"",K607&lt;&gt;"",L607&lt;&gt;"",N607&lt;&gt;"",O607&lt;&gt;""),1,0)</f>
        <v/>
      </c>
      <c r="W607" s="14">
        <f>IF(OR(V607=0,B607=""),"",COUNTIFS($B$6:B607,B607&amp;""))</f>
        <v/>
      </c>
      <c r="X607" s="14">
        <f>IF(OR(V607=0,B607=""),"",IF(W607=1,0,SUMIFS($Y$5:Y606,$B$5:B606,B607&amp;"",$W$5:W606,W607-1)))</f>
        <v/>
      </c>
      <c r="Y607" s="14">
        <f>IF(V607=0,"",ROW($A607))</f>
        <v/>
      </c>
    </row>
    <row r="608">
      <c r="A608" s="10" t="n"/>
      <c r="B608" s="10" t="n"/>
      <c r="C608" s="10" t="n"/>
      <c r="D608" s="12" t="n"/>
      <c r="E608" s="18" t="n"/>
      <c r="F608" s="12" t="n"/>
      <c r="G608" s="18" t="n"/>
      <c r="H608" s="10" t="n"/>
      <c r="I608" s="10" t="n"/>
      <c r="J608" s="10" t="n"/>
      <c r="K608" s="13" t="n"/>
      <c r="L608" s="13" t="n"/>
      <c r="M608" s="19">
        <f>IF(OR(K608="",L608=""),"",IF(AND(ISNUMBER(K608),ISNUMBER(L608)),L608-K608,"CHYBA"))</f>
        <v/>
      </c>
      <c r="N608" s="10" t="n"/>
      <c r="O608" s="10" t="n"/>
      <c r="P608" s="14">
        <f>IF(M608="","",IF(ISNUMBER(M608),IF(M608&lt;=0,"CHYBA",""),"CHYBA"))</f>
        <v/>
      </c>
      <c r="Q608" s="14">
        <f>IF(OR(V608=0,B608="",K608=""),"",IFERROR(IF(X608=0,IF(AND(COUNTIFS('Vozidlá'!$A$6:$A$6,B608&amp;"",'Vozidlá'!$L$6:$L$6,"&lt;&gt;")=1,ROUND(K608,1)=ROUND(INDEX('Vozidlá'!$L$6:$L$6,MATCH(B608,'Vozidlá'!$A$6:$A$6,0)),1)),"","CHYBA"),IF(AND(INDEX($L$1:$L$1505,X608)&lt;&gt;"",ROUND(K608,1)=ROUND(INDEX($L$1:$L$1505,X608),1)),"","CHYBA")),"CHYBA"))</f>
        <v/>
      </c>
      <c r="R608" s="14">
        <f>IF(V608=0,"",IF(OR(NOT(ISNUMBER(A608)),B608="",C608="",NOT(ISNUMBER(D608)),NOT(ISNUMBER(E608)),NOT(ISNUMBER(F608)),NOT(ISNUMBER(G608)),I608="",J608="",NOT(ISNUMBER(K608)),NOT(ISNUMBER(L608)),AND(N608&lt;&gt;"Podnikateľská",N608&lt;&gt;"Súkromná"),AND(N608="Podnikateľská",H608=""),COUNTIFS('Vodiči'!$C$6:$C$8,C608&amp;"")&lt;&gt;1,COUNTIFS('Vozidlá'!$A$6:$A$6,B608&amp;"",'Vozidlá'!$B$6:$B$6,"&lt;&gt;")&lt;&gt;1,COUNTIFS('Vozidlá'!$A$6:$A$6,B608&amp;"",'Vozidlá'!$C$6:$C$6,"&lt;&gt;")&lt;&gt;1,COUNTIFS('Vozidlá'!$A$6:$A$6,B608&amp;"",'Vozidlá'!$D$6:$D$6,"&lt;&gt;")&lt;&gt;1,COUNTIFS('Vozidlá'!$A$6:$A$6,B608&amp;"",'Vozidlá'!$E$6:$E$6,"&lt;&gt;")&lt;&gt;1,COUNTIFS('Vozidlá'!$A$6:$A$6,B608&amp;"",'Vozidlá'!$K$6:$K$6,"&lt;&gt;")&lt;&gt;1,COUNTIFS('Vozidlá'!$A$6:$A$6,B608&amp;"",'Vozidlá'!$L$6:$L$6,"&lt;&gt;")&lt;&gt;1),"CHYBA",""))</f>
        <v/>
      </c>
      <c r="S608" s="14">
        <f>IF(V608=0,"",IF(N608="Podnikateľská",IF(H608="","",IF(OR(LEN(TRIM(SUBSTITUTE(SUBSTITUTE(H608,".",""),",","")))&lt;12,ISNUMBER(MATCH(TRIM(SUBSTITUTE(SUBSTITUTE(H608,".",""),",","")),'Zoznamy'!$G$2:$G$41,0))),"PREVERIŤ","")),IF(AND(N608="Súkromná",IFERROR(INDEX('Vozidlá'!$O$6:$O$6,MATCH(B608,'Vozidlá'!$A$6:$A$6,0))="áno",FALSE)),"PREVERIŤ","")))</f>
        <v/>
      </c>
      <c r="T608" s="14">
        <f>IF(OR(D608="",E608="",F608="",G608=""),"",IFERROR(IF(OR(F608+G608&lt;D608+E608,D608&lt;DATE(2027,1,1),D608&gt;=DATE(2028,1,1)),"CHYBA",""),"CHYBA"))</f>
        <v/>
      </c>
      <c r="U608" s="14">
        <f>IF(OR(V608=0,A608=""),"",IF(COUNTIFS($A$6:$A$1505,A608&amp;"",$B$6:$B$1505,B608&amp;"")&gt;1,"CHYBA",IF(X608="","",IF(X608=0,"",IFERROR(IF(INDEX($A$1:$A$1505,X608)="","",IF(A608=INDEX($A$1:$A$1505,X608)+1,"","PREVERIŤ")),"PREVERIŤ")))))</f>
        <v/>
      </c>
      <c r="V608" s="14">
        <f>IF(OR(A608&lt;&gt;"",B608&lt;&gt;"",C608&lt;&gt;"",D608&lt;&gt;"",E608&lt;&gt;"",F608&lt;&gt;"",G608&lt;&gt;"",H608&lt;&gt;"",I608&lt;&gt;"",J608&lt;&gt;"",K608&lt;&gt;"",L608&lt;&gt;"",N608&lt;&gt;"",O608&lt;&gt;""),1,0)</f>
        <v/>
      </c>
      <c r="W608" s="14">
        <f>IF(OR(V608=0,B608=""),"",COUNTIFS($B$6:B608,B608&amp;""))</f>
        <v/>
      </c>
      <c r="X608" s="14">
        <f>IF(OR(V608=0,B608=""),"",IF(W608=1,0,SUMIFS($Y$5:Y607,$B$5:B607,B608&amp;"",$W$5:W607,W608-1)))</f>
        <v/>
      </c>
      <c r="Y608" s="14">
        <f>IF(V608=0,"",ROW($A608))</f>
        <v/>
      </c>
    </row>
    <row r="609">
      <c r="A609" s="10" t="n"/>
      <c r="B609" s="10" t="n"/>
      <c r="C609" s="10" t="n"/>
      <c r="D609" s="12" t="n"/>
      <c r="E609" s="18" t="n"/>
      <c r="F609" s="12" t="n"/>
      <c r="G609" s="18" t="n"/>
      <c r="H609" s="10" t="n"/>
      <c r="I609" s="10" t="n"/>
      <c r="J609" s="10" t="n"/>
      <c r="K609" s="13" t="n"/>
      <c r="L609" s="13" t="n"/>
      <c r="M609" s="19">
        <f>IF(OR(K609="",L609=""),"",IF(AND(ISNUMBER(K609),ISNUMBER(L609)),L609-K609,"CHYBA"))</f>
        <v/>
      </c>
      <c r="N609" s="10" t="n"/>
      <c r="O609" s="10" t="n"/>
      <c r="P609" s="14">
        <f>IF(M609="","",IF(ISNUMBER(M609),IF(M609&lt;=0,"CHYBA",""),"CHYBA"))</f>
        <v/>
      </c>
      <c r="Q609" s="14">
        <f>IF(OR(V609=0,B609="",K609=""),"",IFERROR(IF(X609=0,IF(AND(COUNTIFS('Vozidlá'!$A$6:$A$6,B609&amp;"",'Vozidlá'!$L$6:$L$6,"&lt;&gt;")=1,ROUND(K609,1)=ROUND(INDEX('Vozidlá'!$L$6:$L$6,MATCH(B609,'Vozidlá'!$A$6:$A$6,0)),1)),"","CHYBA"),IF(AND(INDEX($L$1:$L$1505,X609)&lt;&gt;"",ROUND(K609,1)=ROUND(INDEX($L$1:$L$1505,X609),1)),"","CHYBA")),"CHYBA"))</f>
        <v/>
      </c>
      <c r="R609" s="14">
        <f>IF(V609=0,"",IF(OR(NOT(ISNUMBER(A609)),B609="",C609="",NOT(ISNUMBER(D609)),NOT(ISNUMBER(E609)),NOT(ISNUMBER(F609)),NOT(ISNUMBER(G609)),I609="",J609="",NOT(ISNUMBER(K609)),NOT(ISNUMBER(L609)),AND(N609&lt;&gt;"Podnikateľská",N609&lt;&gt;"Súkromná"),AND(N609="Podnikateľská",H609=""),COUNTIFS('Vodiči'!$C$6:$C$8,C609&amp;"")&lt;&gt;1,COUNTIFS('Vozidlá'!$A$6:$A$6,B609&amp;"",'Vozidlá'!$B$6:$B$6,"&lt;&gt;")&lt;&gt;1,COUNTIFS('Vozidlá'!$A$6:$A$6,B609&amp;"",'Vozidlá'!$C$6:$C$6,"&lt;&gt;")&lt;&gt;1,COUNTIFS('Vozidlá'!$A$6:$A$6,B609&amp;"",'Vozidlá'!$D$6:$D$6,"&lt;&gt;")&lt;&gt;1,COUNTIFS('Vozidlá'!$A$6:$A$6,B609&amp;"",'Vozidlá'!$E$6:$E$6,"&lt;&gt;")&lt;&gt;1,COUNTIFS('Vozidlá'!$A$6:$A$6,B609&amp;"",'Vozidlá'!$K$6:$K$6,"&lt;&gt;")&lt;&gt;1,COUNTIFS('Vozidlá'!$A$6:$A$6,B609&amp;"",'Vozidlá'!$L$6:$L$6,"&lt;&gt;")&lt;&gt;1),"CHYBA",""))</f>
        <v/>
      </c>
      <c r="S609" s="14">
        <f>IF(V609=0,"",IF(N609="Podnikateľská",IF(H609="","",IF(OR(LEN(TRIM(SUBSTITUTE(SUBSTITUTE(H609,".",""),",","")))&lt;12,ISNUMBER(MATCH(TRIM(SUBSTITUTE(SUBSTITUTE(H609,".",""),",","")),'Zoznamy'!$G$2:$G$41,0))),"PREVERIŤ","")),IF(AND(N609="Súkromná",IFERROR(INDEX('Vozidlá'!$O$6:$O$6,MATCH(B609,'Vozidlá'!$A$6:$A$6,0))="áno",FALSE)),"PREVERIŤ","")))</f>
        <v/>
      </c>
      <c r="T609" s="14">
        <f>IF(OR(D609="",E609="",F609="",G609=""),"",IFERROR(IF(OR(F609+G609&lt;D609+E609,D609&lt;DATE(2027,1,1),D609&gt;=DATE(2028,1,1)),"CHYBA",""),"CHYBA"))</f>
        <v/>
      </c>
      <c r="U609" s="14">
        <f>IF(OR(V609=0,A609=""),"",IF(COUNTIFS($A$6:$A$1505,A609&amp;"",$B$6:$B$1505,B609&amp;"")&gt;1,"CHYBA",IF(X609="","",IF(X609=0,"",IFERROR(IF(INDEX($A$1:$A$1505,X609)="","",IF(A609=INDEX($A$1:$A$1505,X609)+1,"","PREVERIŤ")),"PREVERIŤ")))))</f>
        <v/>
      </c>
      <c r="V609" s="14">
        <f>IF(OR(A609&lt;&gt;"",B609&lt;&gt;"",C609&lt;&gt;"",D609&lt;&gt;"",E609&lt;&gt;"",F609&lt;&gt;"",G609&lt;&gt;"",H609&lt;&gt;"",I609&lt;&gt;"",J609&lt;&gt;"",K609&lt;&gt;"",L609&lt;&gt;"",N609&lt;&gt;"",O609&lt;&gt;""),1,0)</f>
        <v/>
      </c>
      <c r="W609" s="14">
        <f>IF(OR(V609=0,B609=""),"",COUNTIFS($B$6:B609,B609&amp;""))</f>
        <v/>
      </c>
      <c r="X609" s="14">
        <f>IF(OR(V609=0,B609=""),"",IF(W609=1,0,SUMIFS($Y$5:Y608,$B$5:B608,B609&amp;"",$W$5:W608,W609-1)))</f>
        <v/>
      </c>
      <c r="Y609" s="14">
        <f>IF(V609=0,"",ROW($A609))</f>
        <v/>
      </c>
    </row>
    <row r="610">
      <c r="A610" s="10" t="n"/>
      <c r="B610" s="10" t="n"/>
      <c r="C610" s="10" t="n"/>
      <c r="D610" s="12" t="n"/>
      <c r="E610" s="18" t="n"/>
      <c r="F610" s="12" t="n"/>
      <c r="G610" s="18" t="n"/>
      <c r="H610" s="10" t="n"/>
      <c r="I610" s="10" t="n"/>
      <c r="J610" s="10" t="n"/>
      <c r="K610" s="13" t="n"/>
      <c r="L610" s="13" t="n"/>
      <c r="M610" s="19">
        <f>IF(OR(K610="",L610=""),"",IF(AND(ISNUMBER(K610),ISNUMBER(L610)),L610-K610,"CHYBA"))</f>
        <v/>
      </c>
      <c r="N610" s="10" t="n"/>
      <c r="O610" s="10" t="n"/>
      <c r="P610" s="14">
        <f>IF(M610="","",IF(ISNUMBER(M610),IF(M610&lt;=0,"CHYBA",""),"CHYBA"))</f>
        <v/>
      </c>
      <c r="Q610" s="14">
        <f>IF(OR(V610=0,B610="",K610=""),"",IFERROR(IF(X610=0,IF(AND(COUNTIFS('Vozidlá'!$A$6:$A$6,B610&amp;"",'Vozidlá'!$L$6:$L$6,"&lt;&gt;")=1,ROUND(K610,1)=ROUND(INDEX('Vozidlá'!$L$6:$L$6,MATCH(B610,'Vozidlá'!$A$6:$A$6,0)),1)),"","CHYBA"),IF(AND(INDEX($L$1:$L$1505,X610)&lt;&gt;"",ROUND(K610,1)=ROUND(INDEX($L$1:$L$1505,X610),1)),"","CHYBA")),"CHYBA"))</f>
        <v/>
      </c>
      <c r="R610" s="14">
        <f>IF(V610=0,"",IF(OR(NOT(ISNUMBER(A610)),B610="",C610="",NOT(ISNUMBER(D610)),NOT(ISNUMBER(E610)),NOT(ISNUMBER(F610)),NOT(ISNUMBER(G610)),I610="",J610="",NOT(ISNUMBER(K610)),NOT(ISNUMBER(L610)),AND(N610&lt;&gt;"Podnikateľská",N610&lt;&gt;"Súkromná"),AND(N610="Podnikateľská",H610=""),COUNTIFS('Vodiči'!$C$6:$C$8,C610&amp;"")&lt;&gt;1,COUNTIFS('Vozidlá'!$A$6:$A$6,B610&amp;"",'Vozidlá'!$B$6:$B$6,"&lt;&gt;")&lt;&gt;1,COUNTIFS('Vozidlá'!$A$6:$A$6,B610&amp;"",'Vozidlá'!$C$6:$C$6,"&lt;&gt;")&lt;&gt;1,COUNTIFS('Vozidlá'!$A$6:$A$6,B610&amp;"",'Vozidlá'!$D$6:$D$6,"&lt;&gt;")&lt;&gt;1,COUNTIFS('Vozidlá'!$A$6:$A$6,B610&amp;"",'Vozidlá'!$E$6:$E$6,"&lt;&gt;")&lt;&gt;1,COUNTIFS('Vozidlá'!$A$6:$A$6,B610&amp;"",'Vozidlá'!$K$6:$K$6,"&lt;&gt;")&lt;&gt;1,COUNTIFS('Vozidlá'!$A$6:$A$6,B610&amp;"",'Vozidlá'!$L$6:$L$6,"&lt;&gt;")&lt;&gt;1),"CHYBA",""))</f>
        <v/>
      </c>
      <c r="S610" s="14">
        <f>IF(V610=0,"",IF(N610="Podnikateľská",IF(H610="","",IF(OR(LEN(TRIM(SUBSTITUTE(SUBSTITUTE(H610,".",""),",","")))&lt;12,ISNUMBER(MATCH(TRIM(SUBSTITUTE(SUBSTITUTE(H610,".",""),",","")),'Zoznamy'!$G$2:$G$41,0))),"PREVERIŤ","")),IF(AND(N610="Súkromná",IFERROR(INDEX('Vozidlá'!$O$6:$O$6,MATCH(B610,'Vozidlá'!$A$6:$A$6,0))="áno",FALSE)),"PREVERIŤ","")))</f>
        <v/>
      </c>
      <c r="T610" s="14">
        <f>IF(OR(D610="",E610="",F610="",G610=""),"",IFERROR(IF(OR(F610+G610&lt;D610+E610,D610&lt;DATE(2027,1,1),D610&gt;=DATE(2028,1,1)),"CHYBA",""),"CHYBA"))</f>
        <v/>
      </c>
      <c r="U610" s="14">
        <f>IF(OR(V610=0,A610=""),"",IF(COUNTIFS($A$6:$A$1505,A610&amp;"",$B$6:$B$1505,B610&amp;"")&gt;1,"CHYBA",IF(X610="","",IF(X610=0,"",IFERROR(IF(INDEX($A$1:$A$1505,X610)="","",IF(A610=INDEX($A$1:$A$1505,X610)+1,"","PREVERIŤ")),"PREVERIŤ")))))</f>
        <v/>
      </c>
      <c r="V610" s="14">
        <f>IF(OR(A610&lt;&gt;"",B610&lt;&gt;"",C610&lt;&gt;"",D610&lt;&gt;"",E610&lt;&gt;"",F610&lt;&gt;"",G610&lt;&gt;"",H610&lt;&gt;"",I610&lt;&gt;"",J610&lt;&gt;"",K610&lt;&gt;"",L610&lt;&gt;"",N610&lt;&gt;"",O610&lt;&gt;""),1,0)</f>
        <v/>
      </c>
      <c r="W610" s="14">
        <f>IF(OR(V610=0,B610=""),"",COUNTIFS($B$6:B610,B610&amp;""))</f>
        <v/>
      </c>
      <c r="X610" s="14">
        <f>IF(OR(V610=0,B610=""),"",IF(W610=1,0,SUMIFS($Y$5:Y609,$B$5:B609,B610&amp;"",$W$5:W609,W610-1)))</f>
        <v/>
      </c>
      <c r="Y610" s="14">
        <f>IF(V610=0,"",ROW($A610))</f>
        <v/>
      </c>
    </row>
    <row r="611">
      <c r="A611" s="10" t="n"/>
      <c r="B611" s="10" t="n"/>
      <c r="C611" s="10" t="n"/>
      <c r="D611" s="12" t="n"/>
      <c r="E611" s="18" t="n"/>
      <c r="F611" s="12" t="n"/>
      <c r="G611" s="18" t="n"/>
      <c r="H611" s="10" t="n"/>
      <c r="I611" s="10" t="n"/>
      <c r="J611" s="10" t="n"/>
      <c r="K611" s="13" t="n"/>
      <c r="L611" s="13" t="n"/>
      <c r="M611" s="19">
        <f>IF(OR(K611="",L611=""),"",IF(AND(ISNUMBER(K611),ISNUMBER(L611)),L611-K611,"CHYBA"))</f>
        <v/>
      </c>
      <c r="N611" s="10" t="n"/>
      <c r="O611" s="10" t="n"/>
      <c r="P611" s="14">
        <f>IF(M611="","",IF(ISNUMBER(M611),IF(M611&lt;=0,"CHYBA",""),"CHYBA"))</f>
        <v/>
      </c>
      <c r="Q611" s="14">
        <f>IF(OR(V611=0,B611="",K611=""),"",IFERROR(IF(X611=0,IF(AND(COUNTIFS('Vozidlá'!$A$6:$A$6,B611&amp;"",'Vozidlá'!$L$6:$L$6,"&lt;&gt;")=1,ROUND(K611,1)=ROUND(INDEX('Vozidlá'!$L$6:$L$6,MATCH(B611,'Vozidlá'!$A$6:$A$6,0)),1)),"","CHYBA"),IF(AND(INDEX($L$1:$L$1505,X611)&lt;&gt;"",ROUND(K611,1)=ROUND(INDEX($L$1:$L$1505,X611),1)),"","CHYBA")),"CHYBA"))</f>
        <v/>
      </c>
      <c r="R611" s="14">
        <f>IF(V611=0,"",IF(OR(NOT(ISNUMBER(A611)),B611="",C611="",NOT(ISNUMBER(D611)),NOT(ISNUMBER(E611)),NOT(ISNUMBER(F611)),NOT(ISNUMBER(G611)),I611="",J611="",NOT(ISNUMBER(K611)),NOT(ISNUMBER(L611)),AND(N611&lt;&gt;"Podnikateľská",N611&lt;&gt;"Súkromná"),AND(N611="Podnikateľská",H611=""),COUNTIFS('Vodiči'!$C$6:$C$8,C611&amp;"")&lt;&gt;1,COUNTIFS('Vozidlá'!$A$6:$A$6,B611&amp;"",'Vozidlá'!$B$6:$B$6,"&lt;&gt;")&lt;&gt;1,COUNTIFS('Vozidlá'!$A$6:$A$6,B611&amp;"",'Vozidlá'!$C$6:$C$6,"&lt;&gt;")&lt;&gt;1,COUNTIFS('Vozidlá'!$A$6:$A$6,B611&amp;"",'Vozidlá'!$D$6:$D$6,"&lt;&gt;")&lt;&gt;1,COUNTIFS('Vozidlá'!$A$6:$A$6,B611&amp;"",'Vozidlá'!$E$6:$E$6,"&lt;&gt;")&lt;&gt;1,COUNTIFS('Vozidlá'!$A$6:$A$6,B611&amp;"",'Vozidlá'!$K$6:$K$6,"&lt;&gt;")&lt;&gt;1,COUNTIFS('Vozidlá'!$A$6:$A$6,B611&amp;"",'Vozidlá'!$L$6:$L$6,"&lt;&gt;")&lt;&gt;1),"CHYBA",""))</f>
        <v/>
      </c>
      <c r="S611" s="14">
        <f>IF(V611=0,"",IF(N611="Podnikateľská",IF(H611="","",IF(OR(LEN(TRIM(SUBSTITUTE(SUBSTITUTE(H611,".",""),",","")))&lt;12,ISNUMBER(MATCH(TRIM(SUBSTITUTE(SUBSTITUTE(H611,".",""),",","")),'Zoznamy'!$G$2:$G$41,0))),"PREVERIŤ","")),IF(AND(N611="Súkromná",IFERROR(INDEX('Vozidlá'!$O$6:$O$6,MATCH(B611,'Vozidlá'!$A$6:$A$6,0))="áno",FALSE)),"PREVERIŤ","")))</f>
        <v/>
      </c>
      <c r="T611" s="14">
        <f>IF(OR(D611="",E611="",F611="",G611=""),"",IFERROR(IF(OR(F611+G611&lt;D611+E611,D611&lt;DATE(2027,1,1),D611&gt;=DATE(2028,1,1)),"CHYBA",""),"CHYBA"))</f>
        <v/>
      </c>
      <c r="U611" s="14">
        <f>IF(OR(V611=0,A611=""),"",IF(COUNTIFS($A$6:$A$1505,A611&amp;"",$B$6:$B$1505,B611&amp;"")&gt;1,"CHYBA",IF(X611="","",IF(X611=0,"",IFERROR(IF(INDEX($A$1:$A$1505,X611)="","",IF(A611=INDEX($A$1:$A$1505,X611)+1,"","PREVERIŤ")),"PREVERIŤ")))))</f>
        <v/>
      </c>
      <c r="V611" s="14">
        <f>IF(OR(A611&lt;&gt;"",B611&lt;&gt;"",C611&lt;&gt;"",D611&lt;&gt;"",E611&lt;&gt;"",F611&lt;&gt;"",G611&lt;&gt;"",H611&lt;&gt;"",I611&lt;&gt;"",J611&lt;&gt;"",K611&lt;&gt;"",L611&lt;&gt;"",N611&lt;&gt;"",O611&lt;&gt;""),1,0)</f>
        <v/>
      </c>
      <c r="W611" s="14">
        <f>IF(OR(V611=0,B611=""),"",COUNTIFS($B$6:B611,B611&amp;""))</f>
        <v/>
      </c>
      <c r="X611" s="14">
        <f>IF(OR(V611=0,B611=""),"",IF(W611=1,0,SUMIFS($Y$5:Y610,$B$5:B610,B611&amp;"",$W$5:W610,W611-1)))</f>
        <v/>
      </c>
      <c r="Y611" s="14">
        <f>IF(V611=0,"",ROW($A611))</f>
        <v/>
      </c>
    </row>
    <row r="612">
      <c r="A612" s="10" t="n"/>
      <c r="B612" s="10" t="n"/>
      <c r="C612" s="10" t="n"/>
      <c r="D612" s="12" t="n"/>
      <c r="E612" s="18" t="n"/>
      <c r="F612" s="12" t="n"/>
      <c r="G612" s="18" t="n"/>
      <c r="H612" s="10" t="n"/>
      <c r="I612" s="10" t="n"/>
      <c r="J612" s="10" t="n"/>
      <c r="K612" s="13" t="n"/>
      <c r="L612" s="13" t="n"/>
      <c r="M612" s="19">
        <f>IF(OR(K612="",L612=""),"",IF(AND(ISNUMBER(K612),ISNUMBER(L612)),L612-K612,"CHYBA"))</f>
        <v/>
      </c>
      <c r="N612" s="10" t="n"/>
      <c r="O612" s="10" t="n"/>
      <c r="P612" s="14">
        <f>IF(M612="","",IF(ISNUMBER(M612),IF(M612&lt;=0,"CHYBA",""),"CHYBA"))</f>
        <v/>
      </c>
      <c r="Q612" s="14">
        <f>IF(OR(V612=0,B612="",K612=""),"",IFERROR(IF(X612=0,IF(AND(COUNTIFS('Vozidlá'!$A$6:$A$6,B612&amp;"",'Vozidlá'!$L$6:$L$6,"&lt;&gt;")=1,ROUND(K612,1)=ROUND(INDEX('Vozidlá'!$L$6:$L$6,MATCH(B612,'Vozidlá'!$A$6:$A$6,0)),1)),"","CHYBA"),IF(AND(INDEX($L$1:$L$1505,X612)&lt;&gt;"",ROUND(K612,1)=ROUND(INDEX($L$1:$L$1505,X612),1)),"","CHYBA")),"CHYBA"))</f>
        <v/>
      </c>
      <c r="R612" s="14">
        <f>IF(V612=0,"",IF(OR(NOT(ISNUMBER(A612)),B612="",C612="",NOT(ISNUMBER(D612)),NOT(ISNUMBER(E612)),NOT(ISNUMBER(F612)),NOT(ISNUMBER(G612)),I612="",J612="",NOT(ISNUMBER(K612)),NOT(ISNUMBER(L612)),AND(N612&lt;&gt;"Podnikateľská",N612&lt;&gt;"Súkromná"),AND(N612="Podnikateľská",H612=""),COUNTIFS('Vodiči'!$C$6:$C$8,C612&amp;"")&lt;&gt;1,COUNTIFS('Vozidlá'!$A$6:$A$6,B612&amp;"",'Vozidlá'!$B$6:$B$6,"&lt;&gt;")&lt;&gt;1,COUNTIFS('Vozidlá'!$A$6:$A$6,B612&amp;"",'Vozidlá'!$C$6:$C$6,"&lt;&gt;")&lt;&gt;1,COUNTIFS('Vozidlá'!$A$6:$A$6,B612&amp;"",'Vozidlá'!$D$6:$D$6,"&lt;&gt;")&lt;&gt;1,COUNTIFS('Vozidlá'!$A$6:$A$6,B612&amp;"",'Vozidlá'!$E$6:$E$6,"&lt;&gt;")&lt;&gt;1,COUNTIFS('Vozidlá'!$A$6:$A$6,B612&amp;"",'Vozidlá'!$K$6:$K$6,"&lt;&gt;")&lt;&gt;1,COUNTIFS('Vozidlá'!$A$6:$A$6,B612&amp;"",'Vozidlá'!$L$6:$L$6,"&lt;&gt;")&lt;&gt;1),"CHYBA",""))</f>
        <v/>
      </c>
      <c r="S612" s="14">
        <f>IF(V612=0,"",IF(N612="Podnikateľská",IF(H612="","",IF(OR(LEN(TRIM(SUBSTITUTE(SUBSTITUTE(H612,".",""),",","")))&lt;12,ISNUMBER(MATCH(TRIM(SUBSTITUTE(SUBSTITUTE(H612,".",""),",","")),'Zoznamy'!$G$2:$G$41,0))),"PREVERIŤ","")),IF(AND(N612="Súkromná",IFERROR(INDEX('Vozidlá'!$O$6:$O$6,MATCH(B612,'Vozidlá'!$A$6:$A$6,0))="áno",FALSE)),"PREVERIŤ","")))</f>
        <v/>
      </c>
      <c r="T612" s="14">
        <f>IF(OR(D612="",E612="",F612="",G612=""),"",IFERROR(IF(OR(F612+G612&lt;D612+E612,D612&lt;DATE(2027,1,1),D612&gt;=DATE(2028,1,1)),"CHYBA",""),"CHYBA"))</f>
        <v/>
      </c>
      <c r="U612" s="14">
        <f>IF(OR(V612=0,A612=""),"",IF(COUNTIFS($A$6:$A$1505,A612&amp;"",$B$6:$B$1505,B612&amp;"")&gt;1,"CHYBA",IF(X612="","",IF(X612=0,"",IFERROR(IF(INDEX($A$1:$A$1505,X612)="","",IF(A612=INDEX($A$1:$A$1505,X612)+1,"","PREVERIŤ")),"PREVERIŤ")))))</f>
        <v/>
      </c>
      <c r="V612" s="14">
        <f>IF(OR(A612&lt;&gt;"",B612&lt;&gt;"",C612&lt;&gt;"",D612&lt;&gt;"",E612&lt;&gt;"",F612&lt;&gt;"",G612&lt;&gt;"",H612&lt;&gt;"",I612&lt;&gt;"",J612&lt;&gt;"",K612&lt;&gt;"",L612&lt;&gt;"",N612&lt;&gt;"",O612&lt;&gt;""),1,0)</f>
        <v/>
      </c>
      <c r="W612" s="14">
        <f>IF(OR(V612=0,B612=""),"",COUNTIFS($B$6:B612,B612&amp;""))</f>
        <v/>
      </c>
      <c r="X612" s="14">
        <f>IF(OR(V612=0,B612=""),"",IF(W612=1,0,SUMIFS($Y$5:Y611,$B$5:B611,B612&amp;"",$W$5:W611,W612-1)))</f>
        <v/>
      </c>
      <c r="Y612" s="14">
        <f>IF(V612=0,"",ROW($A612))</f>
        <v/>
      </c>
    </row>
    <row r="613">
      <c r="A613" s="10" t="n"/>
      <c r="B613" s="10" t="n"/>
      <c r="C613" s="10" t="n"/>
      <c r="D613" s="12" t="n"/>
      <c r="E613" s="18" t="n"/>
      <c r="F613" s="12" t="n"/>
      <c r="G613" s="18" t="n"/>
      <c r="H613" s="10" t="n"/>
      <c r="I613" s="10" t="n"/>
      <c r="J613" s="10" t="n"/>
      <c r="K613" s="13" t="n"/>
      <c r="L613" s="13" t="n"/>
      <c r="M613" s="19">
        <f>IF(OR(K613="",L613=""),"",IF(AND(ISNUMBER(K613),ISNUMBER(L613)),L613-K613,"CHYBA"))</f>
        <v/>
      </c>
      <c r="N613" s="10" t="n"/>
      <c r="O613" s="10" t="n"/>
      <c r="P613" s="14">
        <f>IF(M613="","",IF(ISNUMBER(M613),IF(M613&lt;=0,"CHYBA",""),"CHYBA"))</f>
        <v/>
      </c>
      <c r="Q613" s="14">
        <f>IF(OR(V613=0,B613="",K613=""),"",IFERROR(IF(X613=0,IF(AND(COUNTIFS('Vozidlá'!$A$6:$A$6,B613&amp;"",'Vozidlá'!$L$6:$L$6,"&lt;&gt;")=1,ROUND(K613,1)=ROUND(INDEX('Vozidlá'!$L$6:$L$6,MATCH(B613,'Vozidlá'!$A$6:$A$6,0)),1)),"","CHYBA"),IF(AND(INDEX($L$1:$L$1505,X613)&lt;&gt;"",ROUND(K613,1)=ROUND(INDEX($L$1:$L$1505,X613),1)),"","CHYBA")),"CHYBA"))</f>
        <v/>
      </c>
      <c r="R613" s="14">
        <f>IF(V613=0,"",IF(OR(NOT(ISNUMBER(A613)),B613="",C613="",NOT(ISNUMBER(D613)),NOT(ISNUMBER(E613)),NOT(ISNUMBER(F613)),NOT(ISNUMBER(G613)),I613="",J613="",NOT(ISNUMBER(K613)),NOT(ISNUMBER(L613)),AND(N613&lt;&gt;"Podnikateľská",N613&lt;&gt;"Súkromná"),AND(N613="Podnikateľská",H613=""),COUNTIFS('Vodiči'!$C$6:$C$8,C613&amp;"")&lt;&gt;1,COUNTIFS('Vozidlá'!$A$6:$A$6,B613&amp;"",'Vozidlá'!$B$6:$B$6,"&lt;&gt;")&lt;&gt;1,COUNTIFS('Vozidlá'!$A$6:$A$6,B613&amp;"",'Vozidlá'!$C$6:$C$6,"&lt;&gt;")&lt;&gt;1,COUNTIFS('Vozidlá'!$A$6:$A$6,B613&amp;"",'Vozidlá'!$D$6:$D$6,"&lt;&gt;")&lt;&gt;1,COUNTIFS('Vozidlá'!$A$6:$A$6,B613&amp;"",'Vozidlá'!$E$6:$E$6,"&lt;&gt;")&lt;&gt;1,COUNTIFS('Vozidlá'!$A$6:$A$6,B613&amp;"",'Vozidlá'!$K$6:$K$6,"&lt;&gt;")&lt;&gt;1,COUNTIFS('Vozidlá'!$A$6:$A$6,B613&amp;"",'Vozidlá'!$L$6:$L$6,"&lt;&gt;")&lt;&gt;1),"CHYBA",""))</f>
        <v/>
      </c>
      <c r="S613" s="14">
        <f>IF(V613=0,"",IF(N613="Podnikateľská",IF(H613="","",IF(OR(LEN(TRIM(SUBSTITUTE(SUBSTITUTE(H613,".",""),",","")))&lt;12,ISNUMBER(MATCH(TRIM(SUBSTITUTE(SUBSTITUTE(H613,".",""),",","")),'Zoznamy'!$G$2:$G$41,0))),"PREVERIŤ","")),IF(AND(N613="Súkromná",IFERROR(INDEX('Vozidlá'!$O$6:$O$6,MATCH(B613,'Vozidlá'!$A$6:$A$6,0))="áno",FALSE)),"PREVERIŤ","")))</f>
        <v/>
      </c>
      <c r="T613" s="14">
        <f>IF(OR(D613="",E613="",F613="",G613=""),"",IFERROR(IF(OR(F613+G613&lt;D613+E613,D613&lt;DATE(2027,1,1),D613&gt;=DATE(2028,1,1)),"CHYBA",""),"CHYBA"))</f>
        <v/>
      </c>
      <c r="U613" s="14">
        <f>IF(OR(V613=0,A613=""),"",IF(COUNTIFS($A$6:$A$1505,A613&amp;"",$B$6:$B$1505,B613&amp;"")&gt;1,"CHYBA",IF(X613="","",IF(X613=0,"",IFERROR(IF(INDEX($A$1:$A$1505,X613)="","",IF(A613=INDEX($A$1:$A$1505,X613)+1,"","PREVERIŤ")),"PREVERIŤ")))))</f>
        <v/>
      </c>
      <c r="V613" s="14">
        <f>IF(OR(A613&lt;&gt;"",B613&lt;&gt;"",C613&lt;&gt;"",D613&lt;&gt;"",E613&lt;&gt;"",F613&lt;&gt;"",G613&lt;&gt;"",H613&lt;&gt;"",I613&lt;&gt;"",J613&lt;&gt;"",K613&lt;&gt;"",L613&lt;&gt;"",N613&lt;&gt;"",O613&lt;&gt;""),1,0)</f>
        <v/>
      </c>
      <c r="W613" s="14">
        <f>IF(OR(V613=0,B613=""),"",COUNTIFS($B$6:B613,B613&amp;""))</f>
        <v/>
      </c>
      <c r="X613" s="14">
        <f>IF(OR(V613=0,B613=""),"",IF(W613=1,0,SUMIFS($Y$5:Y612,$B$5:B612,B613&amp;"",$W$5:W612,W613-1)))</f>
        <v/>
      </c>
      <c r="Y613" s="14">
        <f>IF(V613=0,"",ROW($A613))</f>
        <v/>
      </c>
    </row>
    <row r="614">
      <c r="A614" s="10" t="n"/>
      <c r="B614" s="10" t="n"/>
      <c r="C614" s="10" t="n"/>
      <c r="D614" s="12" t="n"/>
      <c r="E614" s="18" t="n"/>
      <c r="F614" s="12" t="n"/>
      <c r="G614" s="18" t="n"/>
      <c r="H614" s="10" t="n"/>
      <c r="I614" s="10" t="n"/>
      <c r="J614" s="10" t="n"/>
      <c r="K614" s="13" t="n"/>
      <c r="L614" s="13" t="n"/>
      <c r="M614" s="19">
        <f>IF(OR(K614="",L614=""),"",IF(AND(ISNUMBER(K614),ISNUMBER(L614)),L614-K614,"CHYBA"))</f>
        <v/>
      </c>
      <c r="N614" s="10" t="n"/>
      <c r="O614" s="10" t="n"/>
      <c r="P614" s="14">
        <f>IF(M614="","",IF(ISNUMBER(M614),IF(M614&lt;=0,"CHYBA",""),"CHYBA"))</f>
        <v/>
      </c>
      <c r="Q614" s="14">
        <f>IF(OR(V614=0,B614="",K614=""),"",IFERROR(IF(X614=0,IF(AND(COUNTIFS('Vozidlá'!$A$6:$A$6,B614&amp;"",'Vozidlá'!$L$6:$L$6,"&lt;&gt;")=1,ROUND(K614,1)=ROUND(INDEX('Vozidlá'!$L$6:$L$6,MATCH(B614,'Vozidlá'!$A$6:$A$6,0)),1)),"","CHYBA"),IF(AND(INDEX($L$1:$L$1505,X614)&lt;&gt;"",ROUND(K614,1)=ROUND(INDEX($L$1:$L$1505,X614),1)),"","CHYBA")),"CHYBA"))</f>
        <v/>
      </c>
      <c r="R614" s="14">
        <f>IF(V614=0,"",IF(OR(NOT(ISNUMBER(A614)),B614="",C614="",NOT(ISNUMBER(D614)),NOT(ISNUMBER(E614)),NOT(ISNUMBER(F614)),NOT(ISNUMBER(G614)),I614="",J614="",NOT(ISNUMBER(K614)),NOT(ISNUMBER(L614)),AND(N614&lt;&gt;"Podnikateľská",N614&lt;&gt;"Súkromná"),AND(N614="Podnikateľská",H614=""),COUNTIFS('Vodiči'!$C$6:$C$8,C614&amp;"")&lt;&gt;1,COUNTIFS('Vozidlá'!$A$6:$A$6,B614&amp;"",'Vozidlá'!$B$6:$B$6,"&lt;&gt;")&lt;&gt;1,COUNTIFS('Vozidlá'!$A$6:$A$6,B614&amp;"",'Vozidlá'!$C$6:$C$6,"&lt;&gt;")&lt;&gt;1,COUNTIFS('Vozidlá'!$A$6:$A$6,B614&amp;"",'Vozidlá'!$D$6:$D$6,"&lt;&gt;")&lt;&gt;1,COUNTIFS('Vozidlá'!$A$6:$A$6,B614&amp;"",'Vozidlá'!$E$6:$E$6,"&lt;&gt;")&lt;&gt;1,COUNTIFS('Vozidlá'!$A$6:$A$6,B614&amp;"",'Vozidlá'!$K$6:$K$6,"&lt;&gt;")&lt;&gt;1,COUNTIFS('Vozidlá'!$A$6:$A$6,B614&amp;"",'Vozidlá'!$L$6:$L$6,"&lt;&gt;")&lt;&gt;1),"CHYBA",""))</f>
        <v/>
      </c>
      <c r="S614" s="14">
        <f>IF(V614=0,"",IF(N614="Podnikateľská",IF(H614="","",IF(OR(LEN(TRIM(SUBSTITUTE(SUBSTITUTE(H614,".",""),",","")))&lt;12,ISNUMBER(MATCH(TRIM(SUBSTITUTE(SUBSTITUTE(H614,".",""),",","")),'Zoznamy'!$G$2:$G$41,0))),"PREVERIŤ","")),IF(AND(N614="Súkromná",IFERROR(INDEX('Vozidlá'!$O$6:$O$6,MATCH(B614,'Vozidlá'!$A$6:$A$6,0))="áno",FALSE)),"PREVERIŤ","")))</f>
        <v/>
      </c>
      <c r="T614" s="14">
        <f>IF(OR(D614="",E614="",F614="",G614=""),"",IFERROR(IF(OR(F614+G614&lt;D614+E614,D614&lt;DATE(2027,1,1),D614&gt;=DATE(2028,1,1)),"CHYBA",""),"CHYBA"))</f>
        <v/>
      </c>
      <c r="U614" s="14">
        <f>IF(OR(V614=0,A614=""),"",IF(COUNTIFS($A$6:$A$1505,A614&amp;"",$B$6:$B$1505,B614&amp;"")&gt;1,"CHYBA",IF(X614="","",IF(X614=0,"",IFERROR(IF(INDEX($A$1:$A$1505,X614)="","",IF(A614=INDEX($A$1:$A$1505,X614)+1,"","PREVERIŤ")),"PREVERIŤ")))))</f>
        <v/>
      </c>
      <c r="V614" s="14">
        <f>IF(OR(A614&lt;&gt;"",B614&lt;&gt;"",C614&lt;&gt;"",D614&lt;&gt;"",E614&lt;&gt;"",F614&lt;&gt;"",G614&lt;&gt;"",H614&lt;&gt;"",I614&lt;&gt;"",J614&lt;&gt;"",K614&lt;&gt;"",L614&lt;&gt;"",N614&lt;&gt;"",O614&lt;&gt;""),1,0)</f>
        <v/>
      </c>
      <c r="W614" s="14">
        <f>IF(OR(V614=0,B614=""),"",COUNTIFS($B$6:B614,B614&amp;""))</f>
        <v/>
      </c>
      <c r="X614" s="14">
        <f>IF(OR(V614=0,B614=""),"",IF(W614=1,0,SUMIFS($Y$5:Y613,$B$5:B613,B614&amp;"",$W$5:W613,W614-1)))</f>
        <v/>
      </c>
      <c r="Y614" s="14">
        <f>IF(V614=0,"",ROW($A614))</f>
        <v/>
      </c>
    </row>
    <row r="615">
      <c r="A615" s="10" t="n"/>
      <c r="B615" s="10" t="n"/>
      <c r="C615" s="10" t="n"/>
      <c r="D615" s="12" t="n"/>
      <c r="E615" s="18" t="n"/>
      <c r="F615" s="12" t="n"/>
      <c r="G615" s="18" t="n"/>
      <c r="H615" s="10" t="n"/>
      <c r="I615" s="10" t="n"/>
      <c r="J615" s="10" t="n"/>
      <c r="K615" s="13" t="n"/>
      <c r="L615" s="13" t="n"/>
      <c r="M615" s="19">
        <f>IF(OR(K615="",L615=""),"",IF(AND(ISNUMBER(K615),ISNUMBER(L615)),L615-K615,"CHYBA"))</f>
        <v/>
      </c>
      <c r="N615" s="10" t="n"/>
      <c r="O615" s="10" t="n"/>
      <c r="P615" s="14">
        <f>IF(M615="","",IF(ISNUMBER(M615),IF(M615&lt;=0,"CHYBA",""),"CHYBA"))</f>
        <v/>
      </c>
      <c r="Q615" s="14">
        <f>IF(OR(V615=0,B615="",K615=""),"",IFERROR(IF(X615=0,IF(AND(COUNTIFS('Vozidlá'!$A$6:$A$6,B615&amp;"",'Vozidlá'!$L$6:$L$6,"&lt;&gt;")=1,ROUND(K615,1)=ROUND(INDEX('Vozidlá'!$L$6:$L$6,MATCH(B615,'Vozidlá'!$A$6:$A$6,0)),1)),"","CHYBA"),IF(AND(INDEX($L$1:$L$1505,X615)&lt;&gt;"",ROUND(K615,1)=ROUND(INDEX($L$1:$L$1505,X615),1)),"","CHYBA")),"CHYBA"))</f>
        <v/>
      </c>
      <c r="R615" s="14">
        <f>IF(V615=0,"",IF(OR(NOT(ISNUMBER(A615)),B615="",C615="",NOT(ISNUMBER(D615)),NOT(ISNUMBER(E615)),NOT(ISNUMBER(F615)),NOT(ISNUMBER(G615)),I615="",J615="",NOT(ISNUMBER(K615)),NOT(ISNUMBER(L615)),AND(N615&lt;&gt;"Podnikateľská",N615&lt;&gt;"Súkromná"),AND(N615="Podnikateľská",H615=""),COUNTIFS('Vodiči'!$C$6:$C$8,C615&amp;"")&lt;&gt;1,COUNTIFS('Vozidlá'!$A$6:$A$6,B615&amp;"",'Vozidlá'!$B$6:$B$6,"&lt;&gt;")&lt;&gt;1,COUNTIFS('Vozidlá'!$A$6:$A$6,B615&amp;"",'Vozidlá'!$C$6:$C$6,"&lt;&gt;")&lt;&gt;1,COUNTIFS('Vozidlá'!$A$6:$A$6,B615&amp;"",'Vozidlá'!$D$6:$D$6,"&lt;&gt;")&lt;&gt;1,COUNTIFS('Vozidlá'!$A$6:$A$6,B615&amp;"",'Vozidlá'!$E$6:$E$6,"&lt;&gt;")&lt;&gt;1,COUNTIFS('Vozidlá'!$A$6:$A$6,B615&amp;"",'Vozidlá'!$K$6:$K$6,"&lt;&gt;")&lt;&gt;1,COUNTIFS('Vozidlá'!$A$6:$A$6,B615&amp;"",'Vozidlá'!$L$6:$L$6,"&lt;&gt;")&lt;&gt;1),"CHYBA",""))</f>
        <v/>
      </c>
      <c r="S615" s="14">
        <f>IF(V615=0,"",IF(N615="Podnikateľská",IF(H615="","",IF(OR(LEN(TRIM(SUBSTITUTE(SUBSTITUTE(H615,".",""),",","")))&lt;12,ISNUMBER(MATCH(TRIM(SUBSTITUTE(SUBSTITUTE(H615,".",""),",","")),'Zoznamy'!$G$2:$G$41,0))),"PREVERIŤ","")),IF(AND(N615="Súkromná",IFERROR(INDEX('Vozidlá'!$O$6:$O$6,MATCH(B615,'Vozidlá'!$A$6:$A$6,0))="áno",FALSE)),"PREVERIŤ","")))</f>
        <v/>
      </c>
      <c r="T615" s="14">
        <f>IF(OR(D615="",E615="",F615="",G615=""),"",IFERROR(IF(OR(F615+G615&lt;D615+E615,D615&lt;DATE(2027,1,1),D615&gt;=DATE(2028,1,1)),"CHYBA",""),"CHYBA"))</f>
        <v/>
      </c>
      <c r="U615" s="14">
        <f>IF(OR(V615=0,A615=""),"",IF(COUNTIFS($A$6:$A$1505,A615&amp;"",$B$6:$B$1505,B615&amp;"")&gt;1,"CHYBA",IF(X615="","",IF(X615=0,"",IFERROR(IF(INDEX($A$1:$A$1505,X615)="","",IF(A615=INDEX($A$1:$A$1505,X615)+1,"","PREVERIŤ")),"PREVERIŤ")))))</f>
        <v/>
      </c>
      <c r="V615" s="14">
        <f>IF(OR(A615&lt;&gt;"",B615&lt;&gt;"",C615&lt;&gt;"",D615&lt;&gt;"",E615&lt;&gt;"",F615&lt;&gt;"",G615&lt;&gt;"",H615&lt;&gt;"",I615&lt;&gt;"",J615&lt;&gt;"",K615&lt;&gt;"",L615&lt;&gt;"",N615&lt;&gt;"",O615&lt;&gt;""),1,0)</f>
        <v/>
      </c>
      <c r="W615" s="14">
        <f>IF(OR(V615=0,B615=""),"",COUNTIFS($B$6:B615,B615&amp;""))</f>
        <v/>
      </c>
      <c r="X615" s="14">
        <f>IF(OR(V615=0,B615=""),"",IF(W615=1,0,SUMIFS($Y$5:Y614,$B$5:B614,B615&amp;"",$W$5:W614,W615-1)))</f>
        <v/>
      </c>
      <c r="Y615" s="14">
        <f>IF(V615=0,"",ROW($A615))</f>
        <v/>
      </c>
    </row>
    <row r="616">
      <c r="A616" s="10" t="n"/>
      <c r="B616" s="10" t="n"/>
      <c r="C616" s="10" t="n"/>
      <c r="D616" s="12" t="n"/>
      <c r="E616" s="18" t="n"/>
      <c r="F616" s="12" t="n"/>
      <c r="G616" s="18" t="n"/>
      <c r="H616" s="10" t="n"/>
      <c r="I616" s="10" t="n"/>
      <c r="J616" s="10" t="n"/>
      <c r="K616" s="13" t="n"/>
      <c r="L616" s="13" t="n"/>
      <c r="M616" s="19">
        <f>IF(OR(K616="",L616=""),"",IF(AND(ISNUMBER(K616),ISNUMBER(L616)),L616-K616,"CHYBA"))</f>
        <v/>
      </c>
      <c r="N616" s="10" t="n"/>
      <c r="O616" s="10" t="n"/>
      <c r="P616" s="14">
        <f>IF(M616="","",IF(ISNUMBER(M616),IF(M616&lt;=0,"CHYBA",""),"CHYBA"))</f>
        <v/>
      </c>
      <c r="Q616" s="14">
        <f>IF(OR(V616=0,B616="",K616=""),"",IFERROR(IF(X616=0,IF(AND(COUNTIFS('Vozidlá'!$A$6:$A$6,B616&amp;"",'Vozidlá'!$L$6:$L$6,"&lt;&gt;")=1,ROUND(K616,1)=ROUND(INDEX('Vozidlá'!$L$6:$L$6,MATCH(B616,'Vozidlá'!$A$6:$A$6,0)),1)),"","CHYBA"),IF(AND(INDEX($L$1:$L$1505,X616)&lt;&gt;"",ROUND(K616,1)=ROUND(INDEX($L$1:$L$1505,X616),1)),"","CHYBA")),"CHYBA"))</f>
        <v/>
      </c>
      <c r="R616" s="14">
        <f>IF(V616=0,"",IF(OR(NOT(ISNUMBER(A616)),B616="",C616="",NOT(ISNUMBER(D616)),NOT(ISNUMBER(E616)),NOT(ISNUMBER(F616)),NOT(ISNUMBER(G616)),I616="",J616="",NOT(ISNUMBER(K616)),NOT(ISNUMBER(L616)),AND(N616&lt;&gt;"Podnikateľská",N616&lt;&gt;"Súkromná"),AND(N616="Podnikateľská",H616=""),COUNTIFS('Vodiči'!$C$6:$C$8,C616&amp;"")&lt;&gt;1,COUNTIFS('Vozidlá'!$A$6:$A$6,B616&amp;"",'Vozidlá'!$B$6:$B$6,"&lt;&gt;")&lt;&gt;1,COUNTIFS('Vozidlá'!$A$6:$A$6,B616&amp;"",'Vozidlá'!$C$6:$C$6,"&lt;&gt;")&lt;&gt;1,COUNTIFS('Vozidlá'!$A$6:$A$6,B616&amp;"",'Vozidlá'!$D$6:$D$6,"&lt;&gt;")&lt;&gt;1,COUNTIFS('Vozidlá'!$A$6:$A$6,B616&amp;"",'Vozidlá'!$E$6:$E$6,"&lt;&gt;")&lt;&gt;1,COUNTIFS('Vozidlá'!$A$6:$A$6,B616&amp;"",'Vozidlá'!$K$6:$K$6,"&lt;&gt;")&lt;&gt;1,COUNTIFS('Vozidlá'!$A$6:$A$6,B616&amp;"",'Vozidlá'!$L$6:$L$6,"&lt;&gt;")&lt;&gt;1),"CHYBA",""))</f>
        <v/>
      </c>
      <c r="S616" s="14">
        <f>IF(V616=0,"",IF(N616="Podnikateľská",IF(H616="","",IF(OR(LEN(TRIM(SUBSTITUTE(SUBSTITUTE(H616,".",""),",","")))&lt;12,ISNUMBER(MATCH(TRIM(SUBSTITUTE(SUBSTITUTE(H616,".",""),",","")),'Zoznamy'!$G$2:$G$41,0))),"PREVERIŤ","")),IF(AND(N616="Súkromná",IFERROR(INDEX('Vozidlá'!$O$6:$O$6,MATCH(B616,'Vozidlá'!$A$6:$A$6,0))="áno",FALSE)),"PREVERIŤ","")))</f>
        <v/>
      </c>
      <c r="T616" s="14">
        <f>IF(OR(D616="",E616="",F616="",G616=""),"",IFERROR(IF(OR(F616+G616&lt;D616+E616,D616&lt;DATE(2027,1,1),D616&gt;=DATE(2028,1,1)),"CHYBA",""),"CHYBA"))</f>
        <v/>
      </c>
      <c r="U616" s="14">
        <f>IF(OR(V616=0,A616=""),"",IF(COUNTIFS($A$6:$A$1505,A616&amp;"",$B$6:$B$1505,B616&amp;"")&gt;1,"CHYBA",IF(X616="","",IF(X616=0,"",IFERROR(IF(INDEX($A$1:$A$1505,X616)="","",IF(A616=INDEX($A$1:$A$1505,X616)+1,"","PREVERIŤ")),"PREVERIŤ")))))</f>
        <v/>
      </c>
      <c r="V616" s="14">
        <f>IF(OR(A616&lt;&gt;"",B616&lt;&gt;"",C616&lt;&gt;"",D616&lt;&gt;"",E616&lt;&gt;"",F616&lt;&gt;"",G616&lt;&gt;"",H616&lt;&gt;"",I616&lt;&gt;"",J616&lt;&gt;"",K616&lt;&gt;"",L616&lt;&gt;"",N616&lt;&gt;"",O616&lt;&gt;""),1,0)</f>
        <v/>
      </c>
      <c r="W616" s="14">
        <f>IF(OR(V616=0,B616=""),"",COUNTIFS($B$6:B616,B616&amp;""))</f>
        <v/>
      </c>
      <c r="X616" s="14">
        <f>IF(OR(V616=0,B616=""),"",IF(W616=1,0,SUMIFS($Y$5:Y615,$B$5:B615,B616&amp;"",$W$5:W615,W616-1)))</f>
        <v/>
      </c>
      <c r="Y616" s="14">
        <f>IF(V616=0,"",ROW($A616))</f>
        <v/>
      </c>
    </row>
    <row r="617">
      <c r="A617" s="10" t="n"/>
      <c r="B617" s="10" t="n"/>
      <c r="C617" s="10" t="n"/>
      <c r="D617" s="12" t="n"/>
      <c r="E617" s="18" t="n"/>
      <c r="F617" s="12" t="n"/>
      <c r="G617" s="18" t="n"/>
      <c r="H617" s="10" t="n"/>
      <c r="I617" s="10" t="n"/>
      <c r="J617" s="10" t="n"/>
      <c r="K617" s="13" t="n"/>
      <c r="L617" s="13" t="n"/>
      <c r="M617" s="19">
        <f>IF(OR(K617="",L617=""),"",IF(AND(ISNUMBER(K617),ISNUMBER(L617)),L617-K617,"CHYBA"))</f>
        <v/>
      </c>
      <c r="N617" s="10" t="n"/>
      <c r="O617" s="10" t="n"/>
      <c r="P617" s="14">
        <f>IF(M617="","",IF(ISNUMBER(M617),IF(M617&lt;=0,"CHYBA",""),"CHYBA"))</f>
        <v/>
      </c>
      <c r="Q617" s="14">
        <f>IF(OR(V617=0,B617="",K617=""),"",IFERROR(IF(X617=0,IF(AND(COUNTIFS('Vozidlá'!$A$6:$A$6,B617&amp;"",'Vozidlá'!$L$6:$L$6,"&lt;&gt;")=1,ROUND(K617,1)=ROUND(INDEX('Vozidlá'!$L$6:$L$6,MATCH(B617,'Vozidlá'!$A$6:$A$6,0)),1)),"","CHYBA"),IF(AND(INDEX($L$1:$L$1505,X617)&lt;&gt;"",ROUND(K617,1)=ROUND(INDEX($L$1:$L$1505,X617),1)),"","CHYBA")),"CHYBA"))</f>
        <v/>
      </c>
      <c r="R617" s="14">
        <f>IF(V617=0,"",IF(OR(NOT(ISNUMBER(A617)),B617="",C617="",NOT(ISNUMBER(D617)),NOT(ISNUMBER(E617)),NOT(ISNUMBER(F617)),NOT(ISNUMBER(G617)),I617="",J617="",NOT(ISNUMBER(K617)),NOT(ISNUMBER(L617)),AND(N617&lt;&gt;"Podnikateľská",N617&lt;&gt;"Súkromná"),AND(N617="Podnikateľská",H617=""),COUNTIFS('Vodiči'!$C$6:$C$8,C617&amp;"")&lt;&gt;1,COUNTIFS('Vozidlá'!$A$6:$A$6,B617&amp;"",'Vozidlá'!$B$6:$B$6,"&lt;&gt;")&lt;&gt;1,COUNTIFS('Vozidlá'!$A$6:$A$6,B617&amp;"",'Vozidlá'!$C$6:$C$6,"&lt;&gt;")&lt;&gt;1,COUNTIFS('Vozidlá'!$A$6:$A$6,B617&amp;"",'Vozidlá'!$D$6:$D$6,"&lt;&gt;")&lt;&gt;1,COUNTIFS('Vozidlá'!$A$6:$A$6,B617&amp;"",'Vozidlá'!$E$6:$E$6,"&lt;&gt;")&lt;&gt;1,COUNTIFS('Vozidlá'!$A$6:$A$6,B617&amp;"",'Vozidlá'!$K$6:$K$6,"&lt;&gt;")&lt;&gt;1,COUNTIFS('Vozidlá'!$A$6:$A$6,B617&amp;"",'Vozidlá'!$L$6:$L$6,"&lt;&gt;")&lt;&gt;1),"CHYBA",""))</f>
        <v/>
      </c>
      <c r="S617" s="14">
        <f>IF(V617=0,"",IF(N617="Podnikateľská",IF(H617="","",IF(OR(LEN(TRIM(SUBSTITUTE(SUBSTITUTE(H617,".",""),",","")))&lt;12,ISNUMBER(MATCH(TRIM(SUBSTITUTE(SUBSTITUTE(H617,".",""),",","")),'Zoznamy'!$G$2:$G$41,0))),"PREVERIŤ","")),IF(AND(N617="Súkromná",IFERROR(INDEX('Vozidlá'!$O$6:$O$6,MATCH(B617,'Vozidlá'!$A$6:$A$6,0))="áno",FALSE)),"PREVERIŤ","")))</f>
        <v/>
      </c>
      <c r="T617" s="14">
        <f>IF(OR(D617="",E617="",F617="",G617=""),"",IFERROR(IF(OR(F617+G617&lt;D617+E617,D617&lt;DATE(2027,1,1),D617&gt;=DATE(2028,1,1)),"CHYBA",""),"CHYBA"))</f>
        <v/>
      </c>
      <c r="U617" s="14">
        <f>IF(OR(V617=0,A617=""),"",IF(COUNTIFS($A$6:$A$1505,A617&amp;"",$B$6:$B$1505,B617&amp;"")&gt;1,"CHYBA",IF(X617="","",IF(X617=0,"",IFERROR(IF(INDEX($A$1:$A$1505,X617)="","",IF(A617=INDEX($A$1:$A$1505,X617)+1,"","PREVERIŤ")),"PREVERIŤ")))))</f>
        <v/>
      </c>
      <c r="V617" s="14">
        <f>IF(OR(A617&lt;&gt;"",B617&lt;&gt;"",C617&lt;&gt;"",D617&lt;&gt;"",E617&lt;&gt;"",F617&lt;&gt;"",G617&lt;&gt;"",H617&lt;&gt;"",I617&lt;&gt;"",J617&lt;&gt;"",K617&lt;&gt;"",L617&lt;&gt;"",N617&lt;&gt;"",O617&lt;&gt;""),1,0)</f>
        <v/>
      </c>
      <c r="W617" s="14">
        <f>IF(OR(V617=0,B617=""),"",COUNTIFS($B$6:B617,B617&amp;""))</f>
        <v/>
      </c>
      <c r="X617" s="14">
        <f>IF(OR(V617=0,B617=""),"",IF(W617=1,0,SUMIFS($Y$5:Y616,$B$5:B616,B617&amp;"",$W$5:W616,W617-1)))</f>
        <v/>
      </c>
      <c r="Y617" s="14">
        <f>IF(V617=0,"",ROW($A617))</f>
        <v/>
      </c>
    </row>
    <row r="618">
      <c r="A618" s="10" t="n"/>
      <c r="B618" s="10" t="n"/>
      <c r="C618" s="10" t="n"/>
      <c r="D618" s="12" t="n"/>
      <c r="E618" s="18" t="n"/>
      <c r="F618" s="12" t="n"/>
      <c r="G618" s="18" t="n"/>
      <c r="H618" s="10" t="n"/>
      <c r="I618" s="10" t="n"/>
      <c r="J618" s="10" t="n"/>
      <c r="K618" s="13" t="n"/>
      <c r="L618" s="13" t="n"/>
      <c r="M618" s="19">
        <f>IF(OR(K618="",L618=""),"",IF(AND(ISNUMBER(K618),ISNUMBER(L618)),L618-K618,"CHYBA"))</f>
        <v/>
      </c>
      <c r="N618" s="10" t="n"/>
      <c r="O618" s="10" t="n"/>
      <c r="P618" s="14">
        <f>IF(M618="","",IF(ISNUMBER(M618),IF(M618&lt;=0,"CHYBA",""),"CHYBA"))</f>
        <v/>
      </c>
      <c r="Q618" s="14">
        <f>IF(OR(V618=0,B618="",K618=""),"",IFERROR(IF(X618=0,IF(AND(COUNTIFS('Vozidlá'!$A$6:$A$6,B618&amp;"",'Vozidlá'!$L$6:$L$6,"&lt;&gt;")=1,ROUND(K618,1)=ROUND(INDEX('Vozidlá'!$L$6:$L$6,MATCH(B618,'Vozidlá'!$A$6:$A$6,0)),1)),"","CHYBA"),IF(AND(INDEX($L$1:$L$1505,X618)&lt;&gt;"",ROUND(K618,1)=ROUND(INDEX($L$1:$L$1505,X618),1)),"","CHYBA")),"CHYBA"))</f>
        <v/>
      </c>
      <c r="R618" s="14">
        <f>IF(V618=0,"",IF(OR(NOT(ISNUMBER(A618)),B618="",C618="",NOT(ISNUMBER(D618)),NOT(ISNUMBER(E618)),NOT(ISNUMBER(F618)),NOT(ISNUMBER(G618)),I618="",J618="",NOT(ISNUMBER(K618)),NOT(ISNUMBER(L618)),AND(N618&lt;&gt;"Podnikateľská",N618&lt;&gt;"Súkromná"),AND(N618="Podnikateľská",H618=""),COUNTIFS('Vodiči'!$C$6:$C$8,C618&amp;"")&lt;&gt;1,COUNTIFS('Vozidlá'!$A$6:$A$6,B618&amp;"",'Vozidlá'!$B$6:$B$6,"&lt;&gt;")&lt;&gt;1,COUNTIFS('Vozidlá'!$A$6:$A$6,B618&amp;"",'Vozidlá'!$C$6:$C$6,"&lt;&gt;")&lt;&gt;1,COUNTIFS('Vozidlá'!$A$6:$A$6,B618&amp;"",'Vozidlá'!$D$6:$D$6,"&lt;&gt;")&lt;&gt;1,COUNTIFS('Vozidlá'!$A$6:$A$6,B618&amp;"",'Vozidlá'!$E$6:$E$6,"&lt;&gt;")&lt;&gt;1,COUNTIFS('Vozidlá'!$A$6:$A$6,B618&amp;"",'Vozidlá'!$K$6:$K$6,"&lt;&gt;")&lt;&gt;1,COUNTIFS('Vozidlá'!$A$6:$A$6,B618&amp;"",'Vozidlá'!$L$6:$L$6,"&lt;&gt;")&lt;&gt;1),"CHYBA",""))</f>
        <v/>
      </c>
      <c r="S618" s="14">
        <f>IF(V618=0,"",IF(N618="Podnikateľská",IF(H618="","",IF(OR(LEN(TRIM(SUBSTITUTE(SUBSTITUTE(H618,".",""),",","")))&lt;12,ISNUMBER(MATCH(TRIM(SUBSTITUTE(SUBSTITUTE(H618,".",""),",","")),'Zoznamy'!$G$2:$G$41,0))),"PREVERIŤ","")),IF(AND(N618="Súkromná",IFERROR(INDEX('Vozidlá'!$O$6:$O$6,MATCH(B618,'Vozidlá'!$A$6:$A$6,0))="áno",FALSE)),"PREVERIŤ","")))</f>
        <v/>
      </c>
      <c r="T618" s="14">
        <f>IF(OR(D618="",E618="",F618="",G618=""),"",IFERROR(IF(OR(F618+G618&lt;D618+E618,D618&lt;DATE(2027,1,1),D618&gt;=DATE(2028,1,1)),"CHYBA",""),"CHYBA"))</f>
        <v/>
      </c>
      <c r="U618" s="14">
        <f>IF(OR(V618=0,A618=""),"",IF(COUNTIFS($A$6:$A$1505,A618&amp;"",$B$6:$B$1505,B618&amp;"")&gt;1,"CHYBA",IF(X618="","",IF(X618=0,"",IFERROR(IF(INDEX($A$1:$A$1505,X618)="","",IF(A618=INDEX($A$1:$A$1505,X618)+1,"","PREVERIŤ")),"PREVERIŤ")))))</f>
        <v/>
      </c>
      <c r="V618" s="14">
        <f>IF(OR(A618&lt;&gt;"",B618&lt;&gt;"",C618&lt;&gt;"",D618&lt;&gt;"",E618&lt;&gt;"",F618&lt;&gt;"",G618&lt;&gt;"",H618&lt;&gt;"",I618&lt;&gt;"",J618&lt;&gt;"",K618&lt;&gt;"",L618&lt;&gt;"",N618&lt;&gt;"",O618&lt;&gt;""),1,0)</f>
        <v/>
      </c>
      <c r="W618" s="14">
        <f>IF(OR(V618=0,B618=""),"",COUNTIFS($B$6:B618,B618&amp;""))</f>
        <v/>
      </c>
      <c r="X618" s="14">
        <f>IF(OR(V618=0,B618=""),"",IF(W618=1,0,SUMIFS($Y$5:Y617,$B$5:B617,B618&amp;"",$W$5:W617,W618-1)))</f>
        <v/>
      </c>
      <c r="Y618" s="14">
        <f>IF(V618=0,"",ROW($A618))</f>
        <v/>
      </c>
    </row>
    <row r="619">
      <c r="A619" s="10" t="n"/>
      <c r="B619" s="10" t="n"/>
      <c r="C619" s="10" t="n"/>
      <c r="D619" s="12" t="n"/>
      <c r="E619" s="18" t="n"/>
      <c r="F619" s="12" t="n"/>
      <c r="G619" s="18" t="n"/>
      <c r="H619" s="10" t="n"/>
      <c r="I619" s="10" t="n"/>
      <c r="J619" s="10" t="n"/>
      <c r="K619" s="13" t="n"/>
      <c r="L619" s="13" t="n"/>
      <c r="M619" s="19">
        <f>IF(OR(K619="",L619=""),"",IF(AND(ISNUMBER(K619),ISNUMBER(L619)),L619-K619,"CHYBA"))</f>
        <v/>
      </c>
      <c r="N619" s="10" t="n"/>
      <c r="O619" s="10" t="n"/>
      <c r="P619" s="14">
        <f>IF(M619="","",IF(ISNUMBER(M619),IF(M619&lt;=0,"CHYBA",""),"CHYBA"))</f>
        <v/>
      </c>
      <c r="Q619" s="14">
        <f>IF(OR(V619=0,B619="",K619=""),"",IFERROR(IF(X619=0,IF(AND(COUNTIFS('Vozidlá'!$A$6:$A$6,B619&amp;"",'Vozidlá'!$L$6:$L$6,"&lt;&gt;")=1,ROUND(K619,1)=ROUND(INDEX('Vozidlá'!$L$6:$L$6,MATCH(B619,'Vozidlá'!$A$6:$A$6,0)),1)),"","CHYBA"),IF(AND(INDEX($L$1:$L$1505,X619)&lt;&gt;"",ROUND(K619,1)=ROUND(INDEX($L$1:$L$1505,X619),1)),"","CHYBA")),"CHYBA"))</f>
        <v/>
      </c>
      <c r="R619" s="14">
        <f>IF(V619=0,"",IF(OR(NOT(ISNUMBER(A619)),B619="",C619="",NOT(ISNUMBER(D619)),NOT(ISNUMBER(E619)),NOT(ISNUMBER(F619)),NOT(ISNUMBER(G619)),I619="",J619="",NOT(ISNUMBER(K619)),NOT(ISNUMBER(L619)),AND(N619&lt;&gt;"Podnikateľská",N619&lt;&gt;"Súkromná"),AND(N619="Podnikateľská",H619=""),COUNTIFS('Vodiči'!$C$6:$C$8,C619&amp;"")&lt;&gt;1,COUNTIFS('Vozidlá'!$A$6:$A$6,B619&amp;"",'Vozidlá'!$B$6:$B$6,"&lt;&gt;")&lt;&gt;1,COUNTIFS('Vozidlá'!$A$6:$A$6,B619&amp;"",'Vozidlá'!$C$6:$C$6,"&lt;&gt;")&lt;&gt;1,COUNTIFS('Vozidlá'!$A$6:$A$6,B619&amp;"",'Vozidlá'!$D$6:$D$6,"&lt;&gt;")&lt;&gt;1,COUNTIFS('Vozidlá'!$A$6:$A$6,B619&amp;"",'Vozidlá'!$E$6:$E$6,"&lt;&gt;")&lt;&gt;1,COUNTIFS('Vozidlá'!$A$6:$A$6,B619&amp;"",'Vozidlá'!$K$6:$K$6,"&lt;&gt;")&lt;&gt;1,COUNTIFS('Vozidlá'!$A$6:$A$6,B619&amp;"",'Vozidlá'!$L$6:$L$6,"&lt;&gt;")&lt;&gt;1),"CHYBA",""))</f>
        <v/>
      </c>
      <c r="S619" s="14">
        <f>IF(V619=0,"",IF(N619="Podnikateľská",IF(H619="","",IF(OR(LEN(TRIM(SUBSTITUTE(SUBSTITUTE(H619,".",""),",","")))&lt;12,ISNUMBER(MATCH(TRIM(SUBSTITUTE(SUBSTITUTE(H619,".",""),",","")),'Zoznamy'!$G$2:$G$41,0))),"PREVERIŤ","")),IF(AND(N619="Súkromná",IFERROR(INDEX('Vozidlá'!$O$6:$O$6,MATCH(B619,'Vozidlá'!$A$6:$A$6,0))="áno",FALSE)),"PREVERIŤ","")))</f>
        <v/>
      </c>
      <c r="T619" s="14">
        <f>IF(OR(D619="",E619="",F619="",G619=""),"",IFERROR(IF(OR(F619+G619&lt;D619+E619,D619&lt;DATE(2027,1,1),D619&gt;=DATE(2028,1,1)),"CHYBA",""),"CHYBA"))</f>
        <v/>
      </c>
      <c r="U619" s="14">
        <f>IF(OR(V619=0,A619=""),"",IF(COUNTIFS($A$6:$A$1505,A619&amp;"",$B$6:$B$1505,B619&amp;"")&gt;1,"CHYBA",IF(X619="","",IF(X619=0,"",IFERROR(IF(INDEX($A$1:$A$1505,X619)="","",IF(A619=INDEX($A$1:$A$1505,X619)+1,"","PREVERIŤ")),"PREVERIŤ")))))</f>
        <v/>
      </c>
      <c r="V619" s="14">
        <f>IF(OR(A619&lt;&gt;"",B619&lt;&gt;"",C619&lt;&gt;"",D619&lt;&gt;"",E619&lt;&gt;"",F619&lt;&gt;"",G619&lt;&gt;"",H619&lt;&gt;"",I619&lt;&gt;"",J619&lt;&gt;"",K619&lt;&gt;"",L619&lt;&gt;"",N619&lt;&gt;"",O619&lt;&gt;""),1,0)</f>
        <v/>
      </c>
      <c r="W619" s="14">
        <f>IF(OR(V619=0,B619=""),"",COUNTIFS($B$6:B619,B619&amp;""))</f>
        <v/>
      </c>
      <c r="X619" s="14">
        <f>IF(OR(V619=0,B619=""),"",IF(W619=1,0,SUMIFS($Y$5:Y618,$B$5:B618,B619&amp;"",$W$5:W618,W619-1)))</f>
        <v/>
      </c>
      <c r="Y619" s="14">
        <f>IF(V619=0,"",ROW($A619))</f>
        <v/>
      </c>
    </row>
    <row r="620">
      <c r="A620" s="10" t="n"/>
      <c r="B620" s="10" t="n"/>
      <c r="C620" s="10" t="n"/>
      <c r="D620" s="12" t="n"/>
      <c r="E620" s="18" t="n"/>
      <c r="F620" s="12" t="n"/>
      <c r="G620" s="18" t="n"/>
      <c r="H620" s="10" t="n"/>
      <c r="I620" s="10" t="n"/>
      <c r="J620" s="10" t="n"/>
      <c r="K620" s="13" t="n"/>
      <c r="L620" s="13" t="n"/>
      <c r="M620" s="19">
        <f>IF(OR(K620="",L620=""),"",IF(AND(ISNUMBER(K620),ISNUMBER(L620)),L620-K620,"CHYBA"))</f>
        <v/>
      </c>
      <c r="N620" s="10" t="n"/>
      <c r="O620" s="10" t="n"/>
      <c r="P620" s="14">
        <f>IF(M620="","",IF(ISNUMBER(M620),IF(M620&lt;=0,"CHYBA",""),"CHYBA"))</f>
        <v/>
      </c>
      <c r="Q620" s="14">
        <f>IF(OR(V620=0,B620="",K620=""),"",IFERROR(IF(X620=0,IF(AND(COUNTIFS('Vozidlá'!$A$6:$A$6,B620&amp;"",'Vozidlá'!$L$6:$L$6,"&lt;&gt;")=1,ROUND(K620,1)=ROUND(INDEX('Vozidlá'!$L$6:$L$6,MATCH(B620,'Vozidlá'!$A$6:$A$6,0)),1)),"","CHYBA"),IF(AND(INDEX($L$1:$L$1505,X620)&lt;&gt;"",ROUND(K620,1)=ROUND(INDEX($L$1:$L$1505,X620),1)),"","CHYBA")),"CHYBA"))</f>
        <v/>
      </c>
      <c r="R620" s="14">
        <f>IF(V620=0,"",IF(OR(NOT(ISNUMBER(A620)),B620="",C620="",NOT(ISNUMBER(D620)),NOT(ISNUMBER(E620)),NOT(ISNUMBER(F620)),NOT(ISNUMBER(G620)),I620="",J620="",NOT(ISNUMBER(K620)),NOT(ISNUMBER(L620)),AND(N620&lt;&gt;"Podnikateľská",N620&lt;&gt;"Súkromná"),AND(N620="Podnikateľská",H620=""),COUNTIFS('Vodiči'!$C$6:$C$8,C620&amp;"")&lt;&gt;1,COUNTIFS('Vozidlá'!$A$6:$A$6,B620&amp;"",'Vozidlá'!$B$6:$B$6,"&lt;&gt;")&lt;&gt;1,COUNTIFS('Vozidlá'!$A$6:$A$6,B620&amp;"",'Vozidlá'!$C$6:$C$6,"&lt;&gt;")&lt;&gt;1,COUNTIFS('Vozidlá'!$A$6:$A$6,B620&amp;"",'Vozidlá'!$D$6:$D$6,"&lt;&gt;")&lt;&gt;1,COUNTIFS('Vozidlá'!$A$6:$A$6,B620&amp;"",'Vozidlá'!$E$6:$E$6,"&lt;&gt;")&lt;&gt;1,COUNTIFS('Vozidlá'!$A$6:$A$6,B620&amp;"",'Vozidlá'!$K$6:$K$6,"&lt;&gt;")&lt;&gt;1,COUNTIFS('Vozidlá'!$A$6:$A$6,B620&amp;"",'Vozidlá'!$L$6:$L$6,"&lt;&gt;")&lt;&gt;1),"CHYBA",""))</f>
        <v/>
      </c>
      <c r="S620" s="14">
        <f>IF(V620=0,"",IF(N620="Podnikateľská",IF(H620="","",IF(OR(LEN(TRIM(SUBSTITUTE(SUBSTITUTE(H620,".",""),",","")))&lt;12,ISNUMBER(MATCH(TRIM(SUBSTITUTE(SUBSTITUTE(H620,".",""),",","")),'Zoznamy'!$G$2:$G$41,0))),"PREVERIŤ","")),IF(AND(N620="Súkromná",IFERROR(INDEX('Vozidlá'!$O$6:$O$6,MATCH(B620,'Vozidlá'!$A$6:$A$6,0))="áno",FALSE)),"PREVERIŤ","")))</f>
        <v/>
      </c>
      <c r="T620" s="14">
        <f>IF(OR(D620="",E620="",F620="",G620=""),"",IFERROR(IF(OR(F620+G620&lt;D620+E620,D620&lt;DATE(2027,1,1),D620&gt;=DATE(2028,1,1)),"CHYBA",""),"CHYBA"))</f>
        <v/>
      </c>
      <c r="U620" s="14">
        <f>IF(OR(V620=0,A620=""),"",IF(COUNTIFS($A$6:$A$1505,A620&amp;"",$B$6:$B$1505,B620&amp;"")&gt;1,"CHYBA",IF(X620="","",IF(X620=0,"",IFERROR(IF(INDEX($A$1:$A$1505,X620)="","",IF(A620=INDEX($A$1:$A$1505,X620)+1,"","PREVERIŤ")),"PREVERIŤ")))))</f>
        <v/>
      </c>
      <c r="V620" s="14">
        <f>IF(OR(A620&lt;&gt;"",B620&lt;&gt;"",C620&lt;&gt;"",D620&lt;&gt;"",E620&lt;&gt;"",F620&lt;&gt;"",G620&lt;&gt;"",H620&lt;&gt;"",I620&lt;&gt;"",J620&lt;&gt;"",K620&lt;&gt;"",L620&lt;&gt;"",N620&lt;&gt;"",O620&lt;&gt;""),1,0)</f>
        <v/>
      </c>
      <c r="W620" s="14">
        <f>IF(OR(V620=0,B620=""),"",COUNTIFS($B$6:B620,B620&amp;""))</f>
        <v/>
      </c>
      <c r="X620" s="14">
        <f>IF(OR(V620=0,B620=""),"",IF(W620=1,0,SUMIFS($Y$5:Y619,$B$5:B619,B620&amp;"",$W$5:W619,W620-1)))</f>
        <v/>
      </c>
      <c r="Y620" s="14">
        <f>IF(V620=0,"",ROW($A620))</f>
        <v/>
      </c>
    </row>
    <row r="621">
      <c r="A621" s="10" t="n"/>
      <c r="B621" s="10" t="n"/>
      <c r="C621" s="10" t="n"/>
      <c r="D621" s="12" t="n"/>
      <c r="E621" s="18" t="n"/>
      <c r="F621" s="12" t="n"/>
      <c r="G621" s="18" t="n"/>
      <c r="H621" s="10" t="n"/>
      <c r="I621" s="10" t="n"/>
      <c r="J621" s="10" t="n"/>
      <c r="K621" s="13" t="n"/>
      <c r="L621" s="13" t="n"/>
      <c r="M621" s="19">
        <f>IF(OR(K621="",L621=""),"",IF(AND(ISNUMBER(K621),ISNUMBER(L621)),L621-K621,"CHYBA"))</f>
        <v/>
      </c>
      <c r="N621" s="10" t="n"/>
      <c r="O621" s="10" t="n"/>
      <c r="P621" s="14">
        <f>IF(M621="","",IF(ISNUMBER(M621),IF(M621&lt;=0,"CHYBA",""),"CHYBA"))</f>
        <v/>
      </c>
      <c r="Q621" s="14">
        <f>IF(OR(V621=0,B621="",K621=""),"",IFERROR(IF(X621=0,IF(AND(COUNTIFS('Vozidlá'!$A$6:$A$6,B621&amp;"",'Vozidlá'!$L$6:$L$6,"&lt;&gt;")=1,ROUND(K621,1)=ROUND(INDEX('Vozidlá'!$L$6:$L$6,MATCH(B621,'Vozidlá'!$A$6:$A$6,0)),1)),"","CHYBA"),IF(AND(INDEX($L$1:$L$1505,X621)&lt;&gt;"",ROUND(K621,1)=ROUND(INDEX($L$1:$L$1505,X621),1)),"","CHYBA")),"CHYBA"))</f>
        <v/>
      </c>
      <c r="R621" s="14">
        <f>IF(V621=0,"",IF(OR(NOT(ISNUMBER(A621)),B621="",C621="",NOT(ISNUMBER(D621)),NOT(ISNUMBER(E621)),NOT(ISNUMBER(F621)),NOT(ISNUMBER(G621)),I621="",J621="",NOT(ISNUMBER(K621)),NOT(ISNUMBER(L621)),AND(N621&lt;&gt;"Podnikateľská",N621&lt;&gt;"Súkromná"),AND(N621="Podnikateľská",H621=""),COUNTIFS('Vodiči'!$C$6:$C$8,C621&amp;"")&lt;&gt;1,COUNTIFS('Vozidlá'!$A$6:$A$6,B621&amp;"",'Vozidlá'!$B$6:$B$6,"&lt;&gt;")&lt;&gt;1,COUNTIFS('Vozidlá'!$A$6:$A$6,B621&amp;"",'Vozidlá'!$C$6:$C$6,"&lt;&gt;")&lt;&gt;1,COUNTIFS('Vozidlá'!$A$6:$A$6,B621&amp;"",'Vozidlá'!$D$6:$D$6,"&lt;&gt;")&lt;&gt;1,COUNTIFS('Vozidlá'!$A$6:$A$6,B621&amp;"",'Vozidlá'!$E$6:$E$6,"&lt;&gt;")&lt;&gt;1,COUNTIFS('Vozidlá'!$A$6:$A$6,B621&amp;"",'Vozidlá'!$K$6:$K$6,"&lt;&gt;")&lt;&gt;1,COUNTIFS('Vozidlá'!$A$6:$A$6,B621&amp;"",'Vozidlá'!$L$6:$L$6,"&lt;&gt;")&lt;&gt;1),"CHYBA",""))</f>
        <v/>
      </c>
      <c r="S621" s="14">
        <f>IF(V621=0,"",IF(N621="Podnikateľská",IF(H621="","",IF(OR(LEN(TRIM(SUBSTITUTE(SUBSTITUTE(H621,".",""),",","")))&lt;12,ISNUMBER(MATCH(TRIM(SUBSTITUTE(SUBSTITUTE(H621,".",""),",","")),'Zoznamy'!$G$2:$G$41,0))),"PREVERIŤ","")),IF(AND(N621="Súkromná",IFERROR(INDEX('Vozidlá'!$O$6:$O$6,MATCH(B621,'Vozidlá'!$A$6:$A$6,0))="áno",FALSE)),"PREVERIŤ","")))</f>
        <v/>
      </c>
      <c r="T621" s="14">
        <f>IF(OR(D621="",E621="",F621="",G621=""),"",IFERROR(IF(OR(F621+G621&lt;D621+E621,D621&lt;DATE(2027,1,1),D621&gt;=DATE(2028,1,1)),"CHYBA",""),"CHYBA"))</f>
        <v/>
      </c>
      <c r="U621" s="14">
        <f>IF(OR(V621=0,A621=""),"",IF(COUNTIFS($A$6:$A$1505,A621&amp;"",$B$6:$B$1505,B621&amp;"")&gt;1,"CHYBA",IF(X621="","",IF(X621=0,"",IFERROR(IF(INDEX($A$1:$A$1505,X621)="","",IF(A621=INDEX($A$1:$A$1505,X621)+1,"","PREVERIŤ")),"PREVERIŤ")))))</f>
        <v/>
      </c>
      <c r="V621" s="14">
        <f>IF(OR(A621&lt;&gt;"",B621&lt;&gt;"",C621&lt;&gt;"",D621&lt;&gt;"",E621&lt;&gt;"",F621&lt;&gt;"",G621&lt;&gt;"",H621&lt;&gt;"",I621&lt;&gt;"",J621&lt;&gt;"",K621&lt;&gt;"",L621&lt;&gt;"",N621&lt;&gt;"",O621&lt;&gt;""),1,0)</f>
        <v/>
      </c>
      <c r="W621" s="14">
        <f>IF(OR(V621=0,B621=""),"",COUNTIFS($B$6:B621,B621&amp;""))</f>
        <v/>
      </c>
      <c r="X621" s="14">
        <f>IF(OR(V621=0,B621=""),"",IF(W621=1,0,SUMIFS($Y$5:Y620,$B$5:B620,B621&amp;"",$W$5:W620,W621-1)))</f>
        <v/>
      </c>
      <c r="Y621" s="14">
        <f>IF(V621=0,"",ROW($A621))</f>
        <v/>
      </c>
    </row>
    <row r="622">
      <c r="A622" s="10" t="n"/>
      <c r="B622" s="10" t="n"/>
      <c r="C622" s="10" t="n"/>
      <c r="D622" s="12" t="n"/>
      <c r="E622" s="18" t="n"/>
      <c r="F622" s="12" t="n"/>
      <c r="G622" s="18" t="n"/>
      <c r="H622" s="10" t="n"/>
      <c r="I622" s="10" t="n"/>
      <c r="J622" s="10" t="n"/>
      <c r="K622" s="13" t="n"/>
      <c r="L622" s="13" t="n"/>
      <c r="M622" s="19">
        <f>IF(OR(K622="",L622=""),"",IF(AND(ISNUMBER(K622),ISNUMBER(L622)),L622-K622,"CHYBA"))</f>
        <v/>
      </c>
      <c r="N622" s="10" t="n"/>
      <c r="O622" s="10" t="n"/>
      <c r="P622" s="14">
        <f>IF(M622="","",IF(ISNUMBER(M622),IF(M622&lt;=0,"CHYBA",""),"CHYBA"))</f>
        <v/>
      </c>
      <c r="Q622" s="14">
        <f>IF(OR(V622=0,B622="",K622=""),"",IFERROR(IF(X622=0,IF(AND(COUNTIFS('Vozidlá'!$A$6:$A$6,B622&amp;"",'Vozidlá'!$L$6:$L$6,"&lt;&gt;")=1,ROUND(K622,1)=ROUND(INDEX('Vozidlá'!$L$6:$L$6,MATCH(B622,'Vozidlá'!$A$6:$A$6,0)),1)),"","CHYBA"),IF(AND(INDEX($L$1:$L$1505,X622)&lt;&gt;"",ROUND(K622,1)=ROUND(INDEX($L$1:$L$1505,X622),1)),"","CHYBA")),"CHYBA"))</f>
        <v/>
      </c>
      <c r="R622" s="14">
        <f>IF(V622=0,"",IF(OR(NOT(ISNUMBER(A622)),B622="",C622="",NOT(ISNUMBER(D622)),NOT(ISNUMBER(E622)),NOT(ISNUMBER(F622)),NOT(ISNUMBER(G622)),I622="",J622="",NOT(ISNUMBER(K622)),NOT(ISNUMBER(L622)),AND(N622&lt;&gt;"Podnikateľská",N622&lt;&gt;"Súkromná"),AND(N622="Podnikateľská",H622=""),COUNTIFS('Vodiči'!$C$6:$C$8,C622&amp;"")&lt;&gt;1,COUNTIFS('Vozidlá'!$A$6:$A$6,B622&amp;"",'Vozidlá'!$B$6:$B$6,"&lt;&gt;")&lt;&gt;1,COUNTIFS('Vozidlá'!$A$6:$A$6,B622&amp;"",'Vozidlá'!$C$6:$C$6,"&lt;&gt;")&lt;&gt;1,COUNTIFS('Vozidlá'!$A$6:$A$6,B622&amp;"",'Vozidlá'!$D$6:$D$6,"&lt;&gt;")&lt;&gt;1,COUNTIFS('Vozidlá'!$A$6:$A$6,B622&amp;"",'Vozidlá'!$E$6:$E$6,"&lt;&gt;")&lt;&gt;1,COUNTIFS('Vozidlá'!$A$6:$A$6,B622&amp;"",'Vozidlá'!$K$6:$K$6,"&lt;&gt;")&lt;&gt;1,COUNTIFS('Vozidlá'!$A$6:$A$6,B622&amp;"",'Vozidlá'!$L$6:$L$6,"&lt;&gt;")&lt;&gt;1),"CHYBA",""))</f>
        <v/>
      </c>
      <c r="S622" s="14">
        <f>IF(V622=0,"",IF(N622="Podnikateľská",IF(H622="","",IF(OR(LEN(TRIM(SUBSTITUTE(SUBSTITUTE(H622,".",""),",","")))&lt;12,ISNUMBER(MATCH(TRIM(SUBSTITUTE(SUBSTITUTE(H622,".",""),",","")),'Zoznamy'!$G$2:$G$41,0))),"PREVERIŤ","")),IF(AND(N622="Súkromná",IFERROR(INDEX('Vozidlá'!$O$6:$O$6,MATCH(B622,'Vozidlá'!$A$6:$A$6,0))="áno",FALSE)),"PREVERIŤ","")))</f>
        <v/>
      </c>
      <c r="T622" s="14">
        <f>IF(OR(D622="",E622="",F622="",G622=""),"",IFERROR(IF(OR(F622+G622&lt;D622+E622,D622&lt;DATE(2027,1,1),D622&gt;=DATE(2028,1,1)),"CHYBA",""),"CHYBA"))</f>
        <v/>
      </c>
      <c r="U622" s="14">
        <f>IF(OR(V622=0,A622=""),"",IF(COUNTIFS($A$6:$A$1505,A622&amp;"",$B$6:$B$1505,B622&amp;"")&gt;1,"CHYBA",IF(X622="","",IF(X622=0,"",IFERROR(IF(INDEX($A$1:$A$1505,X622)="","",IF(A622=INDEX($A$1:$A$1505,X622)+1,"","PREVERIŤ")),"PREVERIŤ")))))</f>
        <v/>
      </c>
      <c r="V622" s="14">
        <f>IF(OR(A622&lt;&gt;"",B622&lt;&gt;"",C622&lt;&gt;"",D622&lt;&gt;"",E622&lt;&gt;"",F622&lt;&gt;"",G622&lt;&gt;"",H622&lt;&gt;"",I622&lt;&gt;"",J622&lt;&gt;"",K622&lt;&gt;"",L622&lt;&gt;"",N622&lt;&gt;"",O622&lt;&gt;""),1,0)</f>
        <v/>
      </c>
      <c r="W622" s="14">
        <f>IF(OR(V622=0,B622=""),"",COUNTIFS($B$6:B622,B622&amp;""))</f>
        <v/>
      </c>
      <c r="X622" s="14">
        <f>IF(OR(V622=0,B622=""),"",IF(W622=1,0,SUMIFS($Y$5:Y621,$B$5:B621,B622&amp;"",$W$5:W621,W622-1)))</f>
        <v/>
      </c>
      <c r="Y622" s="14">
        <f>IF(V622=0,"",ROW($A622))</f>
        <v/>
      </c>
    </row>
    <row r="623">
      <c r="A623" s="10" t="n"/>
      <c r="B623" s="10" t="n"/>
      <c r="C623" s="10" t="n"/>
      <c r="D623" s="12" t="n"/>
      <c r="E623" s="18" t="n"/>
      <c r="F623" s="12" t="n"/>
      <c r="G623" s="18" t="n"/>
      <c r="H623" s="10" t="n"/>
      <c r="I623" s="10" t="n"/>
      <c r="J623" s="10" t="n"/>
      <c r="K623" s="13" t="n"/>
      <c r="L623" s="13" t="n"/>
      <c r="M623" s="19">
        <f>IF(OR(K623="",L623=""),"",IF(AND(ISNUMBER(K623),ISNUMBER(L623)),L623-K623,"CHYBA"))</f>
        <v/>
      </c>
      <c r="N623" s="10" t="n"/>
      <c r="O623" s="10" t="n"/>
      <c r="P623" s="14">
        <f>IF(M623="","",IF(ISNUMBER(M623),IF(M623&lt;=0,"CHYBA",""),"CHYBA"))</f>
        <v/>
      </c>
      <c r="Q623" s="14">
        <f>IF(OR(V623=0,B623="",K623=""),"",IFERROR(IF(X623=0,IF(AND(COUNTIFS('Vozidlá'!$A$6:$A$6,B623&amp;"",'Vozidlá'!$L$6:$L$6,"&lt;&gt;")=1,ROUND(K623,1)=ROUND(INDEX('Vozidlá'!$L$6:$L$6,MATCH(B623,'Vozidlá'!$A$6:$A$6,0)),1)),"","CHYBA"),IF(AND(INDEX($L$1:$L$1505,X623)&lt;&gt;"",ROUND(K623,1)=ROUND(INDEX($L$1:$L$1505,X623),1)),"","CHYBA")),"CHYBA"))</f>
        <v/>
      </c>
      <c r="R623" s="14">
        <f>IF(V623=0,"",IF(OR(NOT(ISNUMBER(A623)),B623="",C623="",NOT(ISNUMBER(D623)),NOT(ISNUMBER(E623)),NOT(ISNUMBER(F623)),NOT(ISNUMBER(G623)),I623="",J623="",NOT(ISNUMBER(K623)),NOT(ISNUMBER(L623)),AND(N623&lt;&gt;"Podnikateľská",N623&lt;&gt;"Súkromná"),AND(N623="Podnikateľská",H623=""),COUNTIFS('Vodiči'!$C$6:$C$8,C623&amp;"")&lt;&gt;1,COUNTIFS('Vozidlá'!$A$6:$A$6,B623&amp;"",'Vozidlá'!$B$6:$B$6,"&lt;&gt;")&lt;&gt;1,COUNTIFS('Vozidlá'!$A$6:$A$6,B623&amp;"",'Vozidlá'!$C$6:$C$6,"&lt;&gt;")&lt;&gt;1,COUNTIFS('Vozidlá'!$A$6:$A$6,B623&amp;"",'Vozidlá'!$D$6:$D$6,"&lt;&gt;")&lt;&gt;1,COUNTIFS('Vozidlá'!$A$6:$A$6,B623&amp;"",'Vozidlá'!$E$6:$E$6,"&lt;&gt;")&lt;&gt;1,COUNTIFS('Vozidlá'!$A$6:$A$6,B623&amp;"",'Vozidlá'!$K$6:$K$6,"&lt;&gt;")&lt;&gt;1,COUNTIFS('Vozidlá'!$A$6:$A$6,B623&amp;"",'Vozidlá'!$L$6:$L$6,"&lt;&gt;")&lt;&gt;1),"CHYBA",""))</f>
        <v/>
      </c>
      <c r="S623" s="14">
        <f>IF(V623=0,"",IF(N623="Podnikateľská",IF(H623="","",IF(OR(LEN(TRIM(SUBSTITUTE(SUBSTITUTE(H623,".",""),",","")))&lt;12,ISNUMBER(MATCH(TRIM(SUBSTITUTE(SUBSTITUTE(H623,".",""),",","")),'Zoznamy'!$G$2:$G$41,0))),"PREVERIŤ","")),IF(AND(N623="Súkromná",IFERROR(INDEX('Vozidlá'!$O$6:$O$6,MATCH(B623,'Vozidlá'!$A$6:$A$6,0))="áno",FALSE)),"PREVERIŤ","")))</f>
        <v/>
      </c>
      <c r="T623" s="14">
        <f>IF(OR(D623="",E623="",F623="",G623=""),"",IFERROR(IF(OR(F623+G623&lt;D623+E623,D623&lt;DATE(2027,1,1),D623&gt;=DATE(2028,1,1)),"CHYBA",""),"CHYBA"))</f>
        <v/>
      </c>
      <c r="U623" s="14">
        <f>IF(OR(V623=0,A623=""),"",IF(COUNTIFS($A$6:$A$1505,A623&amp;"",$B$6:$B$1505,B623&amp;"")&gt;1,"CHYBA",IF(X623="","",IF(X623=0,"",IFERROR(IF(INDEX($A$1:$A$1505,X623)="","",IF(A623=INDEX($A$1:$A$1505,X623)+1,"","PREVERIŤ")),"PREVERIŤ")))))</f>
        <v/>
      </c>
      <c r="V623" s="14">
        <f>IF(OR(A623&lt;&gt;"",B623&lt;&gt;"",C623&lt;&gt;"",D623&lt;&gt;"",E623&lt;&gt;"",F623&lt;&gt;"",G623&lt;&gt;"",H623&lt;&gt;"",I623&lt;&gt;"",J623&lt;&gt;"",K623&lt;&gt;"",L623&lt;&gt;"",N623&lt;&gt;"",O623&lt;&gt;""),1,0)</f>
        <v/>
      </c>
      <c r="W623" s="14">
        <f>IF(OR(V623=0,B623=""),"",COUNTIFS($B$6:B623,B623&amp;""))</f>
        <v/>
      </c>
      <c r="X623" s="14">
        <f>IF(OR(V623=0,B623=""),"",IF(W623=1,0,SUMIFS($Y$5:Y622,$B$5:B622,B623&amp;"",$W$5:W622,W623-1)))</f>
        <v/>
      </c>
      <c r="Y623" s="14">
        <f>IF(V623=0,"",ROW($A623))</f>
        <v/>
      </c>
    </row>
    <row r="624">
      <c r="A624" s="10" t="n"/>
      <c r="B624" s="10" t="n"/>
      <c r="C624" s="10" t="n"/>
      <c r="D624" s="12" t="n"/>
      <c r="E624" s="18" t="n"/>
      <c r="F624" s="12" t="n"/>
      <c r="G624" s="18" t="n"/>
      <c r="H624" s="10" t="n"/>
      <c r="I624" s="10" t="n"/>
      <c r="J624" s="10" t="n"/>
      <c r="K624" s="13" t="n"/>
      <c r="L624" s="13" t="n"/>
      <c r="M624" s="19">
        <f>IF(OR(K624="",L624=""),"",IF(AND(ISNUMBER(K624),ISNUMBER(L624)),L624-K624,"CHYBA"))</f>
        <v/>
      </c>
      <c r="N624" s="10" t="n"/>
      <c r="O624" s="10" t="n"/>
      <c r="P624" s="14">
        <f>IF(M624="","",IF(ISNUMBER(M624),IF(M624&lt;=0,"CHYBA",""),"CHYBA"))</f>
        <v/>
      </c>
      <c r="Q624" s="14">
        <f>IF(OR(V624=0,B624="",K624=""),"",IFERROR(IF(X624=0,IF(AND(COUNTIFS('Vozidlá'!$A$6:$A$6,B624&amp;"",'Vozidlá'!$L$6:$L$6,"&lt;&gt;")=1,ROUND(K624,1)=ROUND(INDEX('Vozidlá'!$L$6:$L$6,MATCH(B624,'Vozidlá'!$A$6:$A$6,0)),1)),"","CHYBA"),IF(AND(INDEX($L$1:$L$1505,X624)&lt;&gt;"",ROUND(K624,1)=ROUND(INDEX($L$1:$L$1505,X624),1)),"","CHYBA")),"CHYBA"))</f>
        <v/>
      </c>
      <c r="R624" s="14">
        <f>IF(V624=0,"",IF(OR(NOT(ISNUMBER(A624)),B624="",C624="",NOT(ISNUMBER(D624)),NOT(ISNUMBER(E624)),NOT(ISNUMBER(F624)),NOT(ISNUMBER(G624)),I624="",J624="",NOT(ISNUMBER(K624)),NOT(ISNUMBER(L624)),AND(N624&lt;&gt;"Podnikateľská",N624&lt;&gt;"Súkromná"),AND(N624="Podnikateľská",H624=""),COUNTIFS('Vodiči'!$C$6:$C$8,C624&amp;"")&lt;&gt;1,COUNTIFS('Vozidlá'!$A$6:$A$6,B624&amp;"",'Vozidlá'!$B$6:$B$6,"&lt;&gt;")&lt;&gt;1,COUNTIFS('Vozidlá'!$A$6:$A$6,B624&amp;"",'Vozidlá'!$C$6:$C$6,"&lt;&gt;")&lt;&gt;1,COUNTIFS('Vozidlá'!$A$6:$A$6,B624&amp;"",'Vozidlá'!$D$6:$D$6,"&lt;&gt;")&lt;&gt;1,COUNTIFS('Vozidlá'!$A$6:$A$6,B624&amp;"",'Vozidlá'!$E$6:$E$6,"&lt;&gt;")&lt;&gt;1,COUNTIFS('Vozidlá'!$A$6:$A$6,B624&amp;"",'Vozidlá'!$K$6:$K$6,"&lt;&gt;")&lt;&gt;1,COUNTIFS('Vozidlá'!$A$6:$A$6,B624&amp;"",'Vozidlá'!$L$6:$L$6,"&lt;&gt;")&lt;&gt;1),"CHYBA",""))</f>
        <v/>
      </c>
      <c r="S624" s="14">
        <f>IF(V624=0,"",IF(N624="Podnikateľská",IF(H624="","",IF(OR(LEN(TRIM(SUBSTITUTE(SUBSTITUTE(H624,".",""),",","")))&lt;12,ISNUMBER(MATCH(TRIM(SUBSTITUTE(SUBSTITUTE(H624,".",""),",","")),'Zoznamy'!$G$2:$G$41,0))),"PREVERIŤ","")),IF(AND(N624="Súkromná",IFERROR(INDEX('Vozidlá'!$O$6:$O$6,MATCH(B624,'Vozidlá'!$A$6:$A$6,0))="áno",FALSE)),"PREVERIŤ","")))</f>
        <v/>
      </c>
      <c r="T624" s="14">
        <f>IF(OR(D624="",E624="",F624="",G624=""),"",IFERROR(IF(OR(F624+G624&lt;D624+E624,D624&lt;DATE(2027,1,1),D624&gt;=DATE(2028,1,1)),"CHYBA",""),"CHYBA"))</f>
        <v/>
      </c>
      <c r="U624" s="14">
        <f>IF(OR(V624=0,A624=""),"",IF(COUNTIFS($A$6:$A$1505,A624&amp;"",$B$6:$B$1505,B624&amp;"")&gt;1,"CHYBA",IF(X624="","",IF(X624=0,"",IFERROR(IF(INDEX($A$1:$A$1505,X624)="","",IF(A624=INDEX($A$1:$A$1505,X624)+1,"","PREVERIŤ")),"PREVERIŤ")))))</f>
        <v/>
      </c>
      <c r="V624" s="14">
        <f>IF(OR(A624&lt;&gt;"",B624&lt;&gt;"",C624&lt;&gt;"",D624&lt;&gt;"",E624&lt;&gt;"",F624&lt;&gt;"",G624&lt;&gt;"",H624&lt;&gt;"",I624&lt;&gt;"",J624&lt;&gt;"",K624&lt;&gt;"",L624&lt;&gt;"",N624&lt;&gt;"",O624&lt;&gt;""),1,0)</f>
        <v/>
      </c>
      <c r="W624" s="14">
        <f>IF(OR(V624=0,B624=""),"",COUNTIFS($B$6:B624,B624&amp;""))</f>
        <v/>
      </c>
      <c r="X624" s="14">
        <f>IF(OR(V624=0,B624=""),"",IF(W624=1,0,SUMIFS($Y$5:Y623,$B$5:B623,B624&amp;"",$W$5:W623,W624-1)))</f>
        <v/>
      </c>
      <c r="Y624" s="14">
        <f>IF(V624=0,"",ROW($A624))</f>
        <v/>
      </c>
    </row>
    <row r="625">
      <c r="A625" s="10" t="n"/>
      <c r="B625" s="10" t="n"/>
      <c r="C625" s="10" t="n"/>
      <c r="D625" s="12" t="n"/>
      <c r="E625" s="18" t="n"/>
      <c r="F625" s="12" t="n"/>
      <c r="G625" s="18" t="n"/>
      <c r="H625" s="10" t="n"/>
      <c r="I625" s="10" t="n"/>
      <c r="J625" s="10" t="n"/>
      <c r="K625" s="13" t="n"/>
      <c r="L625" s="13" t="n"/>
      <c r="M625" s="19">
        <f>IF(OR(K625="",L625=""),"",IF(AND(ISNUMBER(K625),ISNUMBER(L625)),L625-K625,"CHYBA"))</f>
        <v/>
      </c>
      <c r="N625" s="10" t="n"/>
      <c r="O625" s="10" t="n"/>
      <c r="P625" s="14">
        <f>IF(M625="","",IF(ISNUMBER(M625),IF(M625&lt;=0,"CHYBA",""),"CHYBA"))</f>
        <v/>
      </c>
      <c r="Q625" s="14">
        <f>IF(OR(V625=0,B625="",K625=""),"",IFERROR(IF(X625=0,IF(AND(COUNTIFS('Vozidlá'!$A$6:$A$6,B625&amp;"",'Vozidlá'!$L$6:$L$6,"&lt;&gt;")=1,ROUND(K625,1)=ROUND(INDEX('Vozidlá'!$L$6:$L$6,MATCH(B625,'Vozidlá'!$A$6:$A$6,0)),1)),"","CHYBA"),IF(AND(INDEX($L$1:$L$1505,X625)&lt;&gt;"",ROUND(K625,1)=ROUND(INDEX($L$1:$L$1505,X625),1)),"","CHYBA")),"CHYBA"))</f>
        <v/>
      </c>
      <c r="R625" s="14">
        <f>IF(V625=0,"",IF(OR(NOT(ISNUMBER(A625)),B625="",C625="",NOT(ISNUMBER(D625)),NOT(ISNUMBER(E625)),NOT(ISNUMBER(F625)),NOT(ISNUMBER(G625)),I625="",J625="",NOT(ISNUMBER(K625)),NOT(ISNUMBER(L625)),AND(N625&lt;&gt;"Podnikateľská",N625&lt;&gt;"Súkromná"),AND(N625="Podnikateľská",H625=""),COUNTIFS('Vodiči'!$C$6:$C$8,C625&amp;"")&lt;&gt;1,COUNTIFS('Vozidlá'!$A$6:$A$6,B625&amp;"",'Vozidlá'!$B$6:$B$6,"&lt;&gt;")&lt;&gt;1,COUNTIFS('Vozidlá'!$A$6:$A$6,B625&amp;"",'Vozidlá'!$C$6:$C$6,"&lt;&gt;")&lt;&gt;1,COUNTIFS('Vozidlá'!$A$6:$A$6,B625&amp;"",'Vozidlá'!$D$6:$D$6,"&lt;&gt;")&lt;&gt;1,COUNTIFS('Vozidlá'!$A$6:$A$6,B625&amp;"",'Vozidlá'!$E$6:$E$6,"&lt;&gt;")&lt;&gt;1,COUNTIFS('Vozidlá'!$A$6:$A$6,B625&amp;"",'Vozidlá'!$K$6:$K$6,"&lt;&gt;")&lt;&gt;1,COUNTIFS('Vozidlá'!$A$6:$A$6,B625&amp;"",'Vozidlá'!$L$6:$L$6,"&lt;&gt;")&lt;&gt;1),"CHYBA",""))</f>
        <v/>
      </c>
      <c r="S625" s="14">
        <f>IF(V625=0,"",IF(N625="Podnikateľská",IF(H625="","",IF(OR(LEN(TRIM(SUBSTITUTE(SUBSTITUTE(H625,".",""),",","")))&lt;12,ISNUMBER(MATCH(TRIM(SUBSTITUTE(SUBSTITUTE(H625,".",""),",","")),'Zoznamy'!$G$2:$G$41,0))),"PREVERIŤ","")),IF(AND(N625="Súkromná",IFERROR(INDEX('Vozidlá'!$O$6:$O$6,MATCH(B625,'Vozidlá'!$A$6:$A$6,0))="áno",FALSE)),"PREVERIŤ","")))</f>
        <v/>
      </c>
      <c r="T625" s="14">
        <f>IF(OR(D625="",E625="",F625="",G625=""),"",IFERROR(IF(OR(F625+G625&lt;D625+E625,D625&lt;DATE(2027,1,1),D625&gt;=DATE(2028,1,1)),"CHYBA",""),"CHYBA"))</f>
        <v/>
      </c>
      <c r="U625" s="14">
        <f>IF(OR(V625=0,A625=""),"",IF(COUNTIFS($A$6:$A$1505,A625&amp;"",$B$6:$B$1505,B625&amp;"")&gt;1,"CHYBA",IF(X625="","",IF(X625=0,"",IFERROR(IF(INDEX($A$1:$A$1505,X625)="","",IF(A625=INDEX($A$1:$A$1505,X625)+1,"","PREVERIŤ")),"PREVERIŤ")))))</f>
        <v/>
      </c>
      <c r="V625" s="14">
        <f>IF(OR(A625&lt;&gt;"",B625&lt;&gt;"",C625&lt;&gt;"",D625&lt;&gt;"",E625&lt;&gt;"",F625&lt;&gt;"",G625&lt;&gt;"",H625&lt;&gt;"",I625&lt;&gt;"",J625&lt;&gt;"",K625&lt;&gt;"",L625&lt;&gt;"",N625&lt;&gt;"",O625&lt;&gt;""),1,0)</f>
        <v/>
      </c>
      <c r="W625" s="14">
        <f>IF(OR(V625=0,B625=""),"",COUNTIFS($B$6:B625,B625&amp;""))</f>
        <v/>
      </c>
      <c r="X625" s="14">
        <f>IF(OR(V625=0,B625=""),"",IF(W625=1,0,SUMIFS($Y$5:Y624,$B$5:B624,B625&amp;"",$W$5:W624,W625-1)))</f>
        <v/>
      </c>
      <c r="Y625" s="14">
        <f>IF(V625=0,"",ROW($A625))</f>
        <v/>
      </c>
    </row>
    <row r="626">
      <c r="A626" s="10" t="n"/>
      <c r="B626" s="10" t="n"/>
      <c r="C626" s="10" t="n"/>
      <c r="D626" s="12" t="n"/>
      <c r="E626" s="18" t="n"/>
      <c r="F626" s="12" t="n"/>
      <c r="G626" s="18" t="n"/>
      <c r="H626" s="10" t="n"/>
      <c r="I626" s="10" t="n"/>
      <c r="J626" s="10" t="n"/>
      <c r="K626" s="13" t="n"/>
      <c r="L626" s="13" t="n"/>
      <c r="M626" s="19">
        <f>IF(OR(K626="",L626=""),"",IF(AND(ISNUMBER(K626),ISNUMBER(L626)),L626-K626,"CHYBA"))</f>
        <v/>
      </c>
      <c r="N626" s="10" t="n"/>
      <c r="O626" s="10" t="n"/>
      <c r="P626" s="14">
        <f>IF(M626="","",IF(ISNUMBER(M626),IF(M626&lt;=0,"CHYBA",""),"CHYBA"))</f>
        <v/>
      </c>
      <c r="Q626" s="14">
        <f>IF(OR(V626=0,B626="",K626=""),"",IFERROR(IF(X626=0,IF(AND(COUNTIFS('Vozidlá'!$A$6:$A$6,B626&amp;"",'Vozidlá'!$L$6:$L$6,"&lt;&gt;")=1,ROUND(K626,1)=ROUND(INDEX('Vozidlá'!$L$6:$L$6,MATCH(B626,'Vozidlá'!$A$6:$A$6,0)),1)),"","CHYBA"),IF(AND(INDEX($L$1:$L$1505,X626)&lt;&gt;"",ROUND(K626,1)=ROUND(INDEX($L$1:$L$1505,X626),1)),"","CHYBA")),"CHYBA"))</f>
        <v/>
      </c>
      <c r="R626" s="14">
        <f>IF(V626=0,"",IF(OR(NOT(ISNUMBER(A626)),B626="",C626="",NOT(ISNUMBER(D626)),NOT(ISNUMBER(E626)),NOT(ISNUMBER(F626)),NOT(ISNUMBER(G626)),I626="",J626="",NOT(ISNUMBER(K626)),NOT(ISNUMBER(L626)),AND(N626&lt;&gt;"Podnikateľská",N626&lt;&gt;"Súkromná"),AND(N626="Podnikateľská",H626=""),COUNTIFS('Vodiči'!$C$6:$C$8,C626&amp;"")&lt;&gt;1,COUNTIFS('Vozidlá'!$A$6:$A$6,B626&amp;"",'Vozidlá'!$B$6:$B$6,"&lt;&gt;")&lt;&gt;1,COUNTIFS('Vozidlá'!$A$6:$A$6,B626&amp;"",'Vozidlá'!$C$6:$C$6,"&lt;&gt;")&lt;&gt;1,COUNTIFS('Vozidlá'!$A$6:$A$6,B626&amp;"",'Vozidlá'!$D$6:$D$6,"&lt;&gt;")&lt;&gt;1,COUNTIFS('Vozidlá'!$A$6:$A$6,B626&amp;"",'Vozidlá'!$E$6:$E$6,"&lt;&gt;")&lt;&gt;1,COUNTIFS('Vozidlá'!$A$6:$A$6,B626&amp;"",'Vozidlá'!$K$6:$K$6,"&lt;&gt;")&lt;&gt;1,COUNTIFS('Vozidlá'!$A$6:$A$6,B626&amp;"",'Vozidlá'!$L$6:$L$6,"&lt;&gt;")&lt;&gt;1),"CHYBA",""))</f>
        <v/>
      </c>
      <c r="S626" s="14">
        <f>IF(V626=0,"",IF(N626="Podnikateľská",IF(H626="","",IF(OR(LEN(TRIM(SUBSTITUTE(SUBSTITUTE(H626,".",""),",","")))&lt;12,ISNUMBER(MATCH(TRIM(SUBSTITUTE(SUBSTITUTE(H626,".",""),",","")),'Zoznamy'!$G$2:$G$41,0))),"PREVERIŤ","")),IF(AND(N626="Súkromná",IFERROR(INDEX('Vozidlá'!$O$6:$O$6,MATCH(B626,'Vozidlá'!$A$6:$A$6,0))="áno",FALSE)),"PREVERIŤ","")))</f>
        <v/>
      </c>
      <c r="T626" s="14">
        <f>IF(OR(D626="",E626="",F626="",G626=""),"",IFERROR(IF(OR(F626+G626&lt;D626+E626,D626&lt;DATE(2027,1,1),D626&gt;=DATE(2028,1,1)),"CHYBA",""),"CHYBA"))</f>
        <v/>
      </c>
      <c r="U626" s="14">
        <f>IF(OR(V626=0,A626=""),"",IF(COUNTIFS($A$6:$A$1505,A626&amp;"",$B$6:$B$1505,B626&amp;"")&gt;1,"CHYBA",IF(X626="","",IF(X626=0,"",IFERROR(IF(INDEX($A$1:$A$1505,X626)="","",IF(A626=INDEX($A$1:$A$1505,X626)+1,"","PREVERIŤ")),"PREVERIŤ")))))</f>
        <v/>
      </c>
      <c r="V626" s="14">
        <f>IF(OR(A626&lt;&gt;"",B626&lt;&gt;"",C626&lt;&gt;"",D626&lt;&gt;"",E626&lt;&gt;"",F626&lt;&gt;"",G626&lt;&gt;"",H626&lt;&gt;"",I626&lt;&gt;"",J626&lt;&gt;"",K626&lt;&gt;"",L626&lt;&gt;"",N626&lt;&gt;"",O626&lt;&gt;""),1,0)</f>
        <v/>
      </c>
      <c r="W626" s="14">
        <f>IF(OR(V626=0,B626=""),"",COUNTIFS($B$6:B626,B626&amp;""))</f>
        <v/>
      </c>
      <c r="X626" s="14">
        <f>IF(OR(V626=0,B626=""),"",IF(W626=1,0,SUMIFS($Y$5:Y625,$B$5:B625,B626&amp;"",$W$5:W625,W626-1)))</f>
        <v/>
      </c>
      <c r="Y626" s="14">
        <f>IF(V626=0,"",ROW($A626))</f>
        <v/>
      </c>
    </row>
    <row r="627">
      <c r="A627" s="10" t="n"/>
      <c r="B627" s="10" t="n"/>
      <c r="C627" s="10" t="n"/>
      <c r="D627" s="12" t="n"/>
      <c r="E627" s="18" t="n"/>
      <c r="F627" s="12" t="n"/>
      <c r="G627" s="18" t="n"/>
      <c r="H627" s="10" t="n"/>
      <c r="I627" s="10" t="n"/>
      <c r="J627" s="10" t="n"/>
      <c r="K627" s="13" t="n"/>
      <c r="L627" s="13" t="n"/>
      <c r="M627" s="19">
        <f>IF(OR(K627="",L627=""),"",IF(AND(ISNUMBER(K627),ISNUMBER(L627)),L627-K627,"CHYBA"))</f>
        <v/>
      </c>
      <c r="N627" s="10" t="n"/>
      <c r="O627" s="10" t="n"/>
      <c r="P627" s="14">
        <f>IF(M627="","",IF(ISNUMBER(M627),IF(M627&lt;=0,"CHYBA",""),"CHYBA"))</f>
        <v/>
      </c>
      <c r="Q627" s="14">
        <f>IF(OR(V627=0,B627="",K627=""),"",IFERROR(IF(X627=0,IF(AND(COUNTIFS('Vozidlá'!$A$6:$A$6,B627&amp;"",'Vozidlá'!$L$6:$L$6,"&lt;&gt;")=1,ROUND(K627,1)=ROUND(INDEX('Vozidlá'!$L$6:$L$6,MATCH(B627,'Vozidlá'!$A$6:$A$6,0)),1)),"","CHYBA"),IF(AND(INDEX($L$1:$L$1505,X627)&lt;&gt;"",ROUND(K627,1)=ROUND(INDEX($L$1:$L$1505,X627),1)),"","CHYBA")),"CHYBA"))</f>
        <v/>
      </c>
      <c r="R627" s="14">
        <f>IF(V627=0,"",IF(OR(NOT(ISNUMBER(A627)),B627="",C627="",NOT(ISNUMBER(D627)),NOT(ISNUMBER(E627)),NOT(ISNUMBER(F627)),NOT(ISNUMBER(G627)),I627="",J627="",NOT(ISNUMBER(K627)),NOT(ISNUMBER(L627)),AND(N627&lt;&gt;"Podnikateľská",N627&lt;&gt;"Súkromná"),AND(N627="Podnikateľská",H627=""),COUNTIFS('Vodiči'!$C$6:$C$8,C627&amp;"")&lt;&gt;1,COUNTIFS('Vozidlá'!$A$6:$A$6,B627&amp;"",'Vozidlá'!$B$6:$B$6,"&lt;&gt;")&lt;&gt;1,COUNTIFS('Vozidlá'!$A$6:$A$6,B627&amp;"",'Vozidlá'!$C$6:$C$6,"&lt;&gt;")&lt;&gt;1,COUNTIFS('Vozidlá'!$A$6:$A$6,B627&amp;"",'Vozidlá'!$D$6:$D$6,"&lt;&gt;")&lt;&gt;1,COUNTIFS('Vozidlá'!$A$6:$A$6,B627&amp;"",'Vozidlá'!$E$6:$E$6,"&lt;&gt;")&lt;&gt;1,COUNTIFS('Vozidlá'!$A$6:$A$6,B627&amp;"",'Vozidlá'!$K$6:$K$6,"&lt;&gt;")&lt;&gt;1,COUNTIFS('Vozidlá'!$A$6:$A$6,B627&amp;"",'Vozidlá'!$L$6:$L$6,"&lt;&gt;")&lt;&gt;1),"CHYBA",""))</f>
        <v/>
      </c>
      <c r="S627" s="14">
        <f>IF(V627=0,"",IF(N627="Podnikateľská",IF(H627="","",IF(OR(LEN(TRIM(SUBSTITUTE(SUBSTITUTE(H627,".",""),",","")))&lt;12,ISNUMBER(MATCH(TRIM(SUBSTITUTE(SUBSTITUTE(H627,".",""),",","")),'Zoznamy'!$G$2:$G$41,0))),"PREVERIŤ","")),IF(AND(N627="Súkromná",IFERROR(INDEX('Vozidlá'!$O$6:$O$6,MATCH(B627,'Vozidlá'!$A$6:$A$6,0))="áno",FALSE)),"PREVERIŤ","")))</f>
        <v/>
      </c>
      <c r="T627" s="14">
        <f>IF(OR(D627="",E627="",F627="",G627=""),"",IFERROR(IF(OR(F627+G627&lt;D627+E627,D627&lt;DATE(2027,1,1),D627&gt;=DATE(2028,1,1)),"CHYBA",""),"CHYBA"))</f>
        <v/>
      </c>
      <c r="U627" s="14">
        <f>IF(OR(V627=0,A627=""),"",IF(COUNTIFS($A$6:$A$1505,A627&amp;"",$B$6:$B$1505,B627&amp;"")&gt;1,"CHYBA",IF(X627="","",IF(X627=0,"",IFERROR(IF(INDEX($A$1:$A$1505,X627)="","",IF(A627=INDEX($A$1:$A$1505,X627)+1,"","PREVERIŤ")),"PREVERIŤ")))))</f>
        <v/>
      </c>
      <c r="V627" s="14">
        <f>IF(OR(A627&lt;&gt;"",B627&lt;&gt;"",C627&lt;&gt;"",D627&lt;&gt;"",E627&lt;&gt;"",F627&lt;&gt;"",G627&lt;&gt;"",H627&lt;&gt;"",I627&lt;&gt;"",J627&lt;&gt;"",K627&lt;&gt;"",L627&lt;&gt;"",N627&lt;&gt;"",O627&lt;&gt;""),1,0)</f>
        <v/>
      </c>
      <c r="W627" s="14">
        <f>IF(OR(V627=0,B627=""),"",COUNTIFS($B$6:B627,B627&amp;""))</f>
        <v/>
      </c>
      <c r="X627" s="14">
        <f>IF(OR(V627=0,B627=""),"",IF(W627=1,0,SUMIFS($Y$5:Y626,$B$5:B626,B627&amp;"",$W$5:W626,W627-1)))</f>
        <v/>
      </c>
      <c r="Y627" s="14">
        <f>IF(V627=0,"",ROW($A627))</f>
        <v/>
      </c>
    </row>
    <row r="628">
      <c r="A628" s="10" t="n"/>
      <c r="B628" s="10" t="n"/>
      <c r="C628" s="10" t="n"/>
      <c r="D628" s="12" t="n"/>
      <c r="E628" s="18" t="n"/>
      <c r="F628" s="12" t="n"/>
      <c r="G628" s="18" t="n"/>
      <c r="H628" s="10" t="n"/>
      <c r="I628" s="10" t="n"/>
      <c r="J628" s="10" t="n"/>
      <c r="K628" s="13" t="n"/>
      <c r="L628" s="13" t="n"/>
      <c r="M628" s="19">
        <f>IF(OR(K628="",L628=""),"",IF(AND(ISNUMBER(K628),ISNUMBER(L628)),L628-K628,"CHYBA"))</f>
        <v/>
      </c>
      <c r="N628" s="10" t="n"/>
      <c r="O628" s="10" t="n"/>
      <c r="P628" s="14">
        <f>IF(M628="","",IF(ISNUMBER(M628),IF(M628&lt;=0,"CHYBA",""),"CHYBA"))</f>
        <v/>
      </c>
      <c r="Q628" s="14">
        <f>IF(OR(V628=0,B628="",K628=""),"",IFERROR(IF(X628=0,IF(AND(COUNTIFS('Vozidlá'!$A$6:$A$6,B628&amp;"",'Vozidlá'!$L$6:$L$6,"&lt;&gt;")=1,ROUND(K628,1)=ROUND(INDEX('Vozidlá'!$L$6:$L$6,MATCH(B628,'Vozidlá'!$A$6:$A$6,0)),1)),"","CHYBA"),IF(AND(INDEX($L$1:$L$1505,X628)&lt;&gt;"",ROUND(K628,1)=ROUND(INDEX($L$1:$L$1505,X628),1)),"","CHYBA")),"CHYBA"))</f>
        <v/>
      </c>
      <c r="R628" s="14">
        <f>IF(V628=0,"",IF(OR(NOT(ISNUMBER(A628)),B628="",C628="",NOT(ISNUMBER(D628)),NOT(ISNUMBER(E628)),NOT(ISNUMBER(F628)),NOT(ISNUMBER(G628)),I628="",J628="",NOT(ISNUMBER(K628)),NOT(ISNUMBER(L628)),AND(N628&lt;&gt;"Podnikateľská",N628&lt;&gt;"Súkromná"),AND(N628="Podnikateľská",H628=""),COUNTIFS('Vodiči'!$C$6:$C$8,C628&amp;"")&lt;&gt;1,COUNTIFS('Vozidlá'!$A$6:$A$6,B628&amp;"",'Vozidlá'!$B$6:$B$6,"&lt;&gt;")&lt;&gt;1,COUNTIFS('Vozidlá'!$A$6:$A$6,B628&amp;"",'Vozidlá'!$C$6:$C$6,"&lt;&gt;")&lt;&gt;1,COUNTIFS('Vozidlá'!$A$6:$A$6,B628&amp;"",'Vozidlá'!$D$6:$D$6,"&lt;&gt;")&lt;&gt;1,COUNTIFS('Vozidlá'!$A$6:$A$6,B628&amp;"",'Vozidlá'!$E$6:$E$6,"&lt;&gt;")&lt;&gt;1,COUNTIFS('Vozidlá'!$A$6:$A$6,B628&amp;"",'Vozidlá'!$K$6:$K$6,"&lt;&gt;")&lt;&gt;1,COUNTIFS('Vozidlá'!$A$6:$A$6,B628&amp;"",'Vozidlá'!$L$6:$L$6,"&lt;&gt;")&lt;&gt;1),"CHYBA",""))</f>
        <v/>
      </c>
      <c r="S628" s="14">
        <f>IF(V628=0,"",IF(N628="Podnikateľská",IF(H628="","",IF(OR(LEN(TRIM(SUBSTITUTE(SUBSTITUTE(H628,".",""),",","")))&lt;12,ISNUMBER(MATCH(TRIM(SUBSTITUTE(SUBSTITUTE(H628,".",""),",","")),'Zoznamy'!$G$2:$G$41,0))),"PREVERIŤ","")),IF(AND(N628="Súkromná",IFERROR(INDEX('Vozidlá'!$O$6:$O$6,MATCH(B628,'Vozidlá'!$A$6:$A$6,0))="áno",FALSE)),"PREVERIŤ","")))</f>
        <v/>
      </c>
      <c r="T628" s="14">
        <f>IF(OR(D628="",E628="",F628="",G628=""),"",IFERROR(IF(OR(F628+G628&lt;D628+E628,D628&lt;DATE(2027,1,1),D628&gt;=DATE(2028,1,1)),"CHYBA",""),"CHYBA"))</f>
        <v/>
      </c>
      <c r="U628" s="14">
        <f>IF(OR(V628=0,A628=""),"",IF(COUNTIFS($A$6:$A$1505,A628&amp;"",$B$6:$B$1505,B628&amp;"")&gt;1,"CHYBA",IF(X628="","",IF(X628=0,"",IFERROR(IF(INDEX($A$1:$A$1505,X628)="","",IF(A628=INDEX($A$1:$A$1505,X628)+1,"","PREVERIŤ")),"PREVERIŤ")))))</f>
        <v/>
      </c>
      <c r="V628" s="14">
        <f>IF(OR(A628&lt;&gt;"",B628&lt;&gt;"",C628&lt;&gt;"",D628&lt;&gt;"",E628&lt;&gt;"",F628&lt;&gt;"",G628&lt;&gt;"",H628&lt;&gt;"",I628&lt;&gt;"",J628&lt;&gt;"",K628&lt;&gt;"",L628&lt;&gt;"",N628&lt;&gt;"",O628&lt;&gt;""),1,0)</f>
        <v/>
      </c>
      <c r="W628" s="14">
        <f>IF(OR(V628=0,B628=""),"",COUNTIFS($B$6:B628,B628&amp;""))</f>
        <v/>
      </c>
      <c r="X628" s="14">
        <f>IF(OR(V628=0,B628=""),"",IF(W628=1,0,SUMIFS($Y$5:Y627,$B$5:B627,B628&amp;"",$W$5:W627,W628-1)))</f>
        <v/>
      </c>
      <c r="Y628" s="14">
        <f>IF(V628=0,"",ROW($A628))</f>
        <v/>
      </c>
    </row>
    <row r="629">
      <c r="A629" s="10" t="n"/>
      <c r="B629" s="10" t="n"/>
      <c r="C629" s="10" t="n"/>
      <c r="D629" s="12" t="n"/>
      <c r="E629" s="18" t="n"/>
      <c r="F629" s="12" t="n"/>
      <c r="G629" s="18" t="n"/>
      <c r="H629" s="10" t="n"/>
      <c r="I629" s="10" t="n"/>
      <c r="J629" s="10" t="n"/>
      <c r="K629" s="13" t="n"/>
      <c r="L629" s="13" t="n"/>
      <c r="M629" s="19">
        <f>IF(OR(K629="",L629=""),"",IF(AND(ISNUMBER(K629),ISNUMBER(L629)),L629-K629,"CHYBA"))</f>
        <v/>
      </c>
      <c r="N629" s="10" t="n"/>
      <c r="O629" s="10" t="n"/>
      <c r="P629" s="14">
        <f>IF(M629="","",IF(ISNUMBER(M629),IF(M629&lt;=0,"CHYBA",""),"CHYBA"))</f>
        <v/>
      </c>
      <c r="Q629" s="14">
        <f>IF(OR(V629=0,B629="",K629=""),"",IFERROR(IF(X629=0,IF(AND(COUNTIFS('Vozidlá'!$A$6:$A$6,B629&amp;"",'Vozidlá'!$L$6:$L$6,"&lt;&gt;")=1,ROUND(K629,1)=ROUND(INDEX('Vozidlá'!$L$6:$L$6,MATCH(B629,'Vozidlá'!$A$6:$A$6,0)),1)),"","CHYBA"),IF(AND(INDEX($L$1:$L$1505,X629)&lt;&gt;"",ROUND(K629,1)=ROUND(INDEX($L$1:$L$1505,X629),1)),"","CHYBA")),"CHYBA"))</f>
        <v/>
      </c>
      <c r="R629" s="14">
        <f>IF(V629=0,"",IF(OR(NOT(ISNUMBER(A629)),B629="",C629="",NOT(ISNUMBER(D629)),NOT(ISNUMBER(E629)),NOT(ISNUMBER(F629)),NOT(ISNUMBER(G629)),I629="",J629="",NOT(ISNUMBER(K629)),NOT(ISNUMBER(L629)),AND(N629&lt;&gt;"Podnikateľská",N629&lt;&gt;"Súkromná"),AND(N629="Podnikateľská",H629=""),COUNTIFS('Vodiči'!$C$6:$C$8,C629&amp;"")&lt;&gt;1,COUNTIFS('Vozidlá'!$A$6:$A$6,B629&amp;"",'Vozidlá'!$B$6:$B$6,"&lt;&gt;")&lt;&gt;1,COUNTIFS('Vozidlá'!$A$6:$A$6,B629&amp;"",'Vozidlá'!$C$6:$C$6,"&lt;&gt;")&lt;&gt;1,COUNTIFS('Vozidlá'!$A$6:$A$6,B629&amp;"",'Vozidlá'!$D$6:$D$6,"&lt;&gt;")&lt;&gt;1,COUNTIFS('Vozidlá'!$A$6:$A$6,B629&amp;"",'Vozidlá'!$E$6:$E$6,"&lt;&gt;")&lt;&gt;1,COUNTIFS('Vozidlá'!$A$6:$A$6,B629&amp;"",'Vozidlá'!$K$6:$K$6,"&lt;&gt;")&lt;&gt;1,COUNTIFS('Vozidlá'!$A$6:$A$6,B629&amp;"",'Vozidlá'!$L$6:$L$6,"&lt;&gt;")&lt;&gt;1),"CHYBA",""))</f>
        <v/>
      </c>
      <c r="S629" s="14">
        <f>IF(V629=0,"",IF(N629="Podnikateľská",IF(H629="","",IF(OR(LEN(TRIM(SUBSTITUTE(SUBSTITUTE(H629,".",""),",","")))&lt;12,ISNUMBER(MATCH(TRIM(SUBSTITUTE(SUBSTITUTE(H629,".",""),",","")),'Zoznamy'!$G$2:$G$41,0))),"PREVERIŤ","")),IF(AND(N629="Súkromná",IFERROR(INDEX('Vozidlá'!$O$6:$O$6,MATCH(B629,'Vozidlá'!$A$6:$A$6,0))="áno",FALSE)),"PREVERIŤ","")))</f>
        <v/>
      </c>
      <c r="T629" s="14">
        <f>IF(OR(D629="",E629="",F629="",G629=""),"",IFERROR(IF(OR(F629+G629&lt;D629+E629,D629&lt;DATE(2027,1,1),D629&gt;=DATE(2028,1,1)),"CHYBA",""),"CHYBA"))</f>
        <v/>
      </c>
      <c r="U629" s="14">
        <f>IF(OR(V629=0,A629=""),"",IF(COUNTIFS($A$6:$A$1505,A629&amp;"",$B$6:$B$1505,B629&amp;"")&gt;1,"CHYBA",IF(X629="","",IF(X629=0,"",IFERROR(IF(INDEX($A$1:$A$1505,X629)="","",IF(A629=INDEX($A$1:$A$1505,X629)+1,"","PREVERIŤ")),"PREVERIŤ")))))</f>
        <v/>
      </c>
      <c r="V629" s="14">
        <f>IF(OR(A629&lt;&gt;"",B629&lt;&gt;"",C629&lt;&gt;"",D629&lt;&gt;"",E629&lt;&gt;"",F629&lt;&gt;"",G629&lt;&gt;"",H629&lt;&gt;"",I629&lt;&gt;"",J629&lt;&gt;"",K629&lt;&gt;"",L629&lt;&gt;"",N629&lt;&gt;"",O629&lt;&gt;""),1,0)</f>
        <v/>
      </c>
      <c r="W629" s="14">
        <f>IF(OR(V629=0,B629=""),"",COUNTIFS($B$6:B629,B629&amp;""))</f>
        <v/>
      </c>
      <c r="X629" s="14">
        <f>IF(OR(V629=0,B629=""),"",IF(W629=1,0,SUMIFS($Y$5:Y628,$B$5:B628,B629&amp;"",$W$5:W628,W629-1)))</f>
        <v/>
      </c>
      <c r="Y629" s="14">
        <f>IF(V629=0,"",ROW($A629))</f>
        <v/>
      </c>
    </row>
    <row r="630">
      <c r="A630" s="10" t="n"/>
      <c r="B630" s="10" t="n"/>
      <c r="C630" s="10" t="n"/>
      <c r="D630" s="12" t="n"/>
      <c r="E630" s="18" t="n"/>
      <c r="F630" s="12" t="n"/>
      <c r="G630" s="18" t="n"/>
      <c r="H630" s="10" t="n"/>
      <c r="I630" s="10" t="n"/>
      <c r="J630" s="10" t="n"/>
      <c r="K630" s="13" t="n"/>
      <c r="L630" s="13" t="n"/>
      <c r="M630" s="19">
        <f>IF(OR(K630="",L630=""),"",IF(AND(ISNUMBER(K630),ISNUMBER(L630)),L630-K630,"CHYBA"))</f>
        <v/>
      </c>
      <c r="N630" s="10" t="n"/>
      <c r="O630" s="10" t="n"/>
      <c r="P630" s="14">
        <f>IF(M630="","",IF(ISNUMBER(M630),IF(M630&lt;=0,"CHYBA",""),"CHYBA"))</f>
        <v/>
      </c>
      <c r="Q630" s="14">
        <f>IF(OR(V630=0,B630="",K630=""),"",IFERROR(IF(X630=0,IF(AND(COUNTIFS('Vozidlá'!$A$6:$A$6,B630&amp;"",'Vozidlá'!$L$6:$L$6,"&lt;&gt;")=1,ROUND(K630,1)=ROUND(INDEX('Vozidlá'!$L$6:$L$6,MATCH(B630,'Vozidlá'!$A$6:$A$6,0)),1)),"","CHYBA"),IF(AND(INDEX($L$1:$L$1505,X630)&lt;&gt;"",ROUND(K630,1)=ROUND(INDEX($L$1:$L$1505,X630),1)),"","CHYBA")),"CHYBA"))</f>
        <v/>
      </c>
      <c r="R630" s="14">
        <f>IF(V630=0,"",IF(OR(NOT(ISNUMBER(A630)),B630="",C630="",NOT(ISNUMBER(D630)),NOT(ISNUMBER(E630)),NOT(ISNUMBER(F630)),NOT(ISNUMBER(G630)),I630="",J630="",NOT(ISNUMBER(K630)),NOT(ISNUMBER(L630)),AND(N630&lt;&gt;"Podnikateľská",N630&lt;&gt;"Súkromná"),AND(N630="Podnikateľská",H630=""),COUNTIFS('Vodiči'!$C$6:$C$8,C630&amp;"")&lt;&gt;1,COUNTIFS('Vozidlá'!$A$6:$A$6,B630&amp;"",'Vozidlá'!$B$6:$B$6,"&lt;&gt;")&lt;&gt;1,COUNTIFS('Vozidlá'!$A$6:$A$6,B630&amp;"",'Vozidlá'!$C$6:$C$6,"&lt;&gt;")&lt;&gt;1,COUNTIFS('Vozidlá'!$A$6:$A$6,B630&amp;"",'Vozidlá'!$D$6:$D$6,"&lt;&gt;")&lt;&gt;1,COUNTIFS('Vozidlá'!$A$6:$A$6,B630&amp;"",'Vozidlá'!$E$6:$E$6,"&lt;&gt;")&lt;&gt;1,COUNTIFS('Vozidlá'!$A$6:$A$6,B630&amp;"",'Vozidlá'!$K$6:$K$6,"&lt;&gt;")&lt;&gt;1,COUNTIFS('Vozidlá'!$A$6:$A$6,B630&amp;"",'Vozidlá'!$L$6:$L$6,"&lt;&gt;")&lt;&gt;1),"CHYBA",""))</f>
        <v/>
      </c>
      <c r="S630" s="14">
        <f>IF(V630=0,"",IF(N630="Podnikateľská",IF(H630="","",IF(OR(LEN(TRIM(SUBSTITUTE(SUBSTITUTE(H630,".",""),",","")))&lt;12,ISNUMBER(MATCH(TRIM(SUBSTITUTE(SUBSTITUTE(H630,".",""),",","")),'Zoznamy'!$G$2:$G$41,0))),"PREVERIŤ","")),IF(AND(N630="Súkromná",IFERROR(INDEX('Vozidlá'!$O$6:$O$6,MATCH(B630,'Vozidlá'!$A$6:$A$6,0))="áno",FALSE)),"PREVERIŤ","")))</f>
        <v/>
      </c>
      <c r="T630" s="14">
        <f>IF(OR(D630="",E630="",F630="",G630=""),"",IFERROR(IF(OR(F630+G630&lt;D630+E630,D630&lt;DATE(2027,1,1),D630&gt;=DATE(2028,1,1)),"CHYBA",""),"CHYBA"))</f>
        <v/>
      </c>
      <c r="U630" s="14">
        <f>IF(OR(V630=0,A630=""),"",IF(COUNTIFS($A$6:$A$1505,A630&amp;"",$B$6:$B$1505,B630&amp;"")&gt;1,"CHYBA",IF(X630="","",IF(X630=0,"",IFERROR(IF(INDEX($A$1:$A$1505,X630)="","",IF(A630=INDEX($A$1:$A$1505,X630)+1,"","PREVERIŤ")),"PREVERIŤ")))))</f>
        <v/>
      </c>
      <c r="V630" s="14">
        <f>IF(OR(A630&lt;&gt;"",B630&lt;&gt;"",C630&lt;&gt;"",D630&lt;&gt;"",E630&lt;&gt;"",F630&lt;&gt;"",G630&lt;&gt;"",H630&lt;&gt;"",I630&lt;&gt;"",J630&lt;&gt;"",K630&lt;&gt;"",L630&lt;&gt;"",N630&lt;&gt;"",O630&lt;&gt;""),1,0)</f>
        <v/>
      </c>
      <c r="W630" s="14">
        <f>IF(OR(V630=0,B630=""),"",COUNTIFS($B$6:B630,B630&amp;""))</f>
        <v/>
      </c>
      <c r="X630" s="14">
        <f>IF(OR(V630=0,B630=""),"",IF(W630=1,0,SUMIFS($Y$5:Y629,$B$5:B629,B630&amp;"",$W$5:W629,W630-1)))</f>
        <v/>
      </c>
      <c r="Y630" s="14">
        <f>IF(V630=0,"",ROW($A630))</f>
        <v/>
      </c>
    </row>
    <row r="631">
      <c r="A631" s="10" t="n"/>
      <c r="B631" s="10" t="n"/>
      <c r="C631" s="10" t="n"/>
      <c r="D631" s="12" t="n"/>
      <c r="E631" s="18" t="n"/>
      <c r="F631" s="12" t="n"/>
      <c r="G631" s="18" t="n"/>
      <c r="H631" s="10" t="n"/>
      <c r="I631" s="10" t="n"/>
      <c r="J631" s="10" t="n"/>
      <c r="K631" s="13" t="n"/>
      <c r="L631" s="13" t="n"/>
      <c r="M631" s="19">
        <f>IF(OR(K631="",L631=""),"",IF(AND(ISNUMBER(K631),ISNUMBER(L631)),L631-K631,"CHYBA"))</f>
        <v/>
      </c>
      <c r="N631" s="10" t="n"/>
      <c r="O631" s="10" t="n"/>
      <c r="P631" s="14">
        <f>IF(M631="","",IF(ISNUMBER(M631),IF(M631&lt;=0,"CHYBA",""),"CHYBA"))</f>
        <v/>
      </c>
      <c r="Q631" s="14">
        <f>IF(OR(V631=0,B631="",K631=""),"",IFERROR(IF(X631=0,IF(AND(COUNTIFS('Vozidlá'!$A$6:$A$6,B631&amp;"",'Vozidlá'!$L$6:$L$6,"&lt;&gt;")=1,ROUND(K631,1)=ROUND(INDEX('Vozidlá'!$L$6:$L$6,MATCH(B631,'Vozidlá'!$A$6:$A$6,0)),1)),"","CHYBA"),IF(AND(INDEX($L$1:$L$1505,X631)&lt;&gt;"",ROUND(K631,1)=ROUND(INDEX($L$1:$L$1505,X631),1)),"","CHYBA")),"CHYBA"))</f>
        <v/>
      </c>
      <c r="R631" s="14">
        <f>IF(V631=0,"",IF(OR(NOT(ISNUMBER(A631)),B631="",C631="",NOT(ISNUMBER(D631)),NOT(ISNUMBER(E631)),NOT(ISNUMBER(F631)),NOT(ISNUMBER(G631)),I631="",J631="",NOT(ISNUMBER(K631)),NOT(ISNUMBER(L631)),AND(N631&lt;&gt;"Podnikateľská",N631&lt;&gt;"Súkromná"),AND(N631="Podnikateľská",H631=""),COUNTIFS('Vodiči'!$C$6:$C$8,C631&amp;"")&lt;&gt;1,COUNTIFS('Vozidlá'!$A$6:$A$6,B631&amp;"",'Vozidlá'!$B$6:$B$6,"&lt;&gt;")&lt;&gt;1,COUNTIFS('Vozidlá'!$A$6:$A$6,B631&amp;"",'Vozidlá'!$C$6:$C$6,"&lt;&gt;")&lt;&gt;1,COUNTIFS('Vozidlá'!$A$6:$A$6,B631&amp;"",'Vozidlá'!$D$6:$D$6,"&lt;&gt;")&lt;&gt;1,COUNTIFS('Vozidlá'!$A$6:$A$6,B631&amp;"",'Vozidlá'!$E$6:$E$6,"&lt;&gt;")&lt;&gt;1,COUNTIFS('Vozidlá'!$A$6:$A$6,B631&amp;"",'Vozidlá'!$K$6:$K$6,"&lt;&gt;")&lt;&gt;1,COUNTIFS('Vozidlá'!$A$6:$A$6,B631&amp;"",'Vozidlá'!$L$6:$L$6,"&lt;&gt;")&lt;&gt;1),"CHYBA",""))</f>
        <v/>
      </c>
      <c r="S631" s="14">
        <f>IF(V631=0,"",IF(N631="Podnikateľská",IF(H631="","",IF(OR(LEN(TRIM(SUBSTITUTE(SUBSTITUTE(H631,".",""),",","")))&lt;12,ISNUMBER(MATCH(TRIM(SUBSTITUTE(SUBSTITUTE(H631,".",""),",","")),'Zoznamy'!$G$2:$G$41,0))),"PREVERIŤ","")),IF(AND(N631="Súkromná",IFERROR(INDEX('Vozidlá'!$O$6:$O$6,MATCH(B631,'Vozidlá'!$A$6:$A$6,0))="áno",FALSE)),"PREVERIŤ","")))</f>
        <v/>
      </c>
      <c r="T631" s="14">
        <f>IF(OR(D631="",E631="",F631="",G631=""),"",IFERROR(IF(OR(F631+G631&lt;D631+E631,D631&lt;DATE(2027,1,1),D631&gt;=DATE(2028,1,1)),"CHYBA",""),"CHYBA"))</f>
        <v/>
      </c>
      <c r="U631" s="14">
        <f>IF(OR(V631=0,A631=""),"",IF(COUNTIFS($A$6:$A$1505,A631&amp;"",$B$6:$B$1505,B631&amp;"")&gt;1,"CHYBA",IF(X631="","",IF(X631=0,"",IFERROR(IF(INDEX($A$1:$A$1505,X631)="","",IF(A631=INDEX($A$1:$A$1505,X631)+1,"","PREVERIŤ")),"PREVERIŤ")))))</f>
        <v/>
      </c>
      <c r="V631" s="14">
        <f>IF(OR(A631&lt;&gt;"",B631&lt;&gt;"",C631&lt;&gt;"",D631&lt;&gt;"",E631&lt;&gt;"",F631&lt;&gt;"",G631&lt;&gt;"",H631&lt;&gt;"",I631&lt;&gt;"",J631&lt;&gt;"",K631&lt;&gt;"",L631&lt;&gt;"",N631&lt;&gt;"",O631&lt;&gt;""),1,0)</f>
        <v/>
      </c>
      <c r="W631" s="14">
        <f>IF(OR(V631=0,B631=""),"",COUNTIFS($B$6:B631,B631&amp;""))</f>
        <v/>
      </c>
      <c r="X631" s="14">
        <f>IF(OR(V631=0,B631=""),"",IF(W631=1,0,SUMIFS($Y$5:Y630,$B$5:B630,B631&amp;"",$W$5:W630,W631-1)))</f>
        <v/>
      </c>
      <c r="Y631" s="14">
        <f>IF(V631=0,"",ROW($A631))</f>
        <v/>
      </c>
    </row>
    <row r="632">
      <c r="A632" s="10" t="n"/>
      <c r="B632" s="10" t="n"/>
      <c r="C632" s="10" t="n"/>
      <c r="D632" s="12" t="n"/>
      <c r="E632" s="18" t="n"/>
      <c r="F632" s="12" t="n"/>
      <c r="G632" s="18" t="n"/>
      <c r="H632" s="10" t="n"/>
      <c r="I632" s="10" t="n"/>
      <c r="J632" s="10" t="n"/>
      <c r="K632" s="13" t="n"/>
      <c r="L632" s="13" t="n"/>
      <c r="M632" s="19">
        <f>IF(OR(K632="",L632=""),"",IF(AND(ISNUMBER(K632),ISNUMBER(L632)),L632-K632,"CHYBA"))</f>
        <v/>
      </c>
      <c r="N632" s="10" t="n"/>
      <c r="O632" s="10" t="n"/>
      <c r="P632" s="14">
        <f>IF(M632="","",IF(ISNUMBER(M632),IF(M632&lt;=0,"CHYBA",""),"CHYBA"))</f>
        <v/>
      </c>
      <c r="Q632" s="14">
        <f>IF(OR(V632=0,B632="",K632=""),"",IFERROR(IF(X632=0,IF(AND(COUNTIFS('Vozidlá'!$A$6:$A$6,B632&amp;"",'Vozidlá'!$L$6:$L$6,"&lt;&gt;")=1,ROUND(K632,1)=ROUND(INDEX('Vozidlá'!$L$6:$L$6,MATCH(B632,'Vozidlá'!$A$6:$A$6,0)),1)),"","CHYBA"),IF(AND(INDEX($L$1:$L$1505,X632)&lt;&gt;"",ROUND(K632,1)=ROUND(INDEX($L$1:$L$1505,X632),1)),"","CHYBA")),"CHYBA"))</f>
        <v/>
      </c>
      <c r="R632" s="14">
        <f>IF(V632=0,"",IF(OR(NOT(ISNUMBER(A632)),B632="",C632="",NOT(ISNUMBER(D632)),NOT(ISNUMBER(E632)),NOT(ISNUMBER(F632)),NOT(ISNUMBER(G632)),I632="",J632="",NOT(ISNUMBER(K632)),NOT(ISNUMBER(L632)),AND(N632&lt;&gt;"Podnikateľská",N632&lt;&gt;"Súkromná"),AND(N632="Podnikateľská",H632=""),COUNTIFS('Vodiči'!$C$6:$C$8,C632&amp;"")&lt;&gt;1,COUNTIFS('Vozidlá'!$A$6:$A$6,B632&amp;"",'Vozidlá'!$B$6:$B$6,"&lt;&gt;")&lt;&gt;1,COUNTIFS('Vozidlá'!$A$6:$A$6,B632&amp;"",'Vozidlá'!$C$6:$C$6,"&lt;&gt;")&lt;&gt;1,COUNTIFS('Vozidlá'!$A$6:$A$6,B632&amp;"",'Vozidlá'!$D$6:$D$6,"&lt;&gt;")&lt;&gt;1,COUNTIFS('Vozidlá'!$A$6:$A$6,B632&amp;"",'Vozidlá'!$E$6:$E$6,"&lt;&gt;")&lt;&gt;1,COUNTIFS('Vozidlá'!$A$6:$A$6,B632&amp;"",'Vozidlá'!$K$6:$K$6,"&lt;&gt;")&lt;&gt;1,COUNTIFS('Vozidlá'!$A$6:$A$6,B632&amp;"",'Vozidlá'!$L$6:$L$6,"&lt;&gt;")&lt;&gt;1),"CHYBA",""))</f>
        <v/>
      </c>
      <c r="S632" s="14">
        <f>IF(V632=0,"",IF(N632="Podnikateľská",IF(H632="","",IF(OR(LEN(TRIM(SUBSTITUTE(SUBSTITUTE(H632,".",""),",","")))&lt;12,ISNUMBER(MATCH(TRIM(SUBSTITUTE(SUBSTITUTE(H632,".",""),",","")),'Zoznamy'!$G$2:$G$41,0))),"PREVERIŤ","")),IF(AND(N632="Súkromná",IFERROR(INDEX('Vozidlá'!$O$6:$O$6,MATCH(B632,'Vozidlá'!$A$6:$A$6,0))="áno",FALSE)),"PREVERIŤ","")))</f>
        <v/>
      </c>
      <c r="T632" s="14">
        <f>IF(OR(D632="",E632="",F632="",G632=""),"",IFERROR(IF(OR(F632+G632&lt;D632+E632,D632&lt;DATE(2027,1,1),D632&gt;=DATE(2028,1,1)),"CHYBA",""),"CHYBA"))</f>
        <v/>
      </c>
      <c r="U632" s="14">
        <f>IF(OR(V632=0,A632=""),"",IF(COUNTIFS($A$6:$A$1505,A632&amp;"",$B$6:$B$1505,B632&amp;"")&gt;1,"CHYBA",IF(X632="","",IF(X632=0,"",IFERROR(IF(INDEX($A$1:$A$1505,X632)="","",IF(A632=INDEX($A$1:$A$1505,X632)+1,"","PREVERIŤ")),"PREVERIŤ")))))</f>
        <v/>
      </c>
      <c r="V632" s="14">
        <f>IF(OR(A632&lt;&gt;"",B632&lt;&gt;"",C632&lt;&gt;"",D632&lt;&gt;"",E632&lt;&gt;"",F632&lt;&gt;"",G632&lt;&gt;"",H632&lt;&gt;"",I632&lt;&gt;"",J632&lt;&gt;"",K632&lt;&gt;"",L632&lt;&gt;"",N632&lt;&gt;"",O632&lt;&gt;""),1,0)</f>
        <v/>
      </c>
      <c r="W632" s="14">
        <f>IF(OR(V632=0,B632=""),"",COUNTIFS($B$6:B632,B632&amp;""))</f>
        <v/>
      </c>
      <c r="X632" s="14">
        <f>IF(OR(V632=0,B632=""),"",IF(W632=1,0,SUMIFS($Y$5:Y631,$B$5:B631,B632&amp;"",$W$5:W631,W632-1)))</f>
        <v/>
      </c>
      <c r="Y632" s="14">
        <f>IF(V632=0,"",ROW($A632))</f>
        <v/>
      </c>
    </row>
    <row r="633">
      <c r="A633" s="10" t="n"/>
      <c r="B633" s="10" t="n"/>
      <c r="C633" s="10" t="n"/>
      <c r="D633" s="12" t="n"/>
      <c r="E633" s="18" t="n"/>
      <c r="F633" s="12" t="n"/>
      <c r="G633" s="18" t="n"/>
      <c r="H633" s="10" t="n"/>
      <c r="I633" s="10" t="n"/>
      <c r="J633" s="10" t="n"/>
      <c r="K633" s="13" t="n"/>
      <c r="L633" s="13" t="n"/>
      <c r="M633" s="19">
        <f>IF(OR(K633="",L633=""),"",IF(AND(ISNUMBER(K633),ISNUMBER(L633)),L633-K633,"CHYBA"))</f>
        <v/>
      </c>
      <c r="N633" s="10" t="n"/>
      <c r="O633" s="10" t="n"/>
      <c r="P633" s="14">
        <f>IF(M633="","",IF(ISNUMBER(M633),IF(M633&lt;=0,"CHYBA",""),"CHYBA"))</f>
        <v/>
      </c>
      <c r="Q633" s="14">
        <f>IF(OR(V633=0,B633="",K633=""),"",IFERROR(IF(X633=0,IF(AND(COUNTIFS('Vozidlá'!$A$6:$A$6,B633&amp;"",'Vozidlá'!$L$6:$L$6,"&lt;&gt;")=1,ROUND(K633,1)=ROUND(INDEX('Vozidlá'!$L$6:$L$6,MATCH(B633,'Vozidlá'!$A$6:$A$6,0)),1)),"","CHYBA"),IF(AND(INDEX($L$1:$L$1505,X633)&lt;&gt;"",ROUND(K633,1)=ROUND(INDEX($L$1:$L$1505,X633),1)),"","CHYBA")),"CHYBA"))</f>
        <v/>
      </c>
      <c r="R633" s="14">
        <f>IF(V633=0,"",IF(OR(NOT(ISNUMBER(A633)),B633="",C633="",NOT(ISNUMBER(D633)),NOT(ISNUMBER(E633)),NOT(ISNUMBER(F633)),NOT(ISNUMBER(G633)),I633="",J633="",NOT(ISNUMBER(K633)),NOT(ISNUMBER(L633)),AND(N633&lt;&gt;"Podnikateľská",N633&lt;&gt;"Súkromná"),AND(N633="Podnikateľská",H633=""),COUNTIFS('Vodiči'!$C$6:$C$8,C633&amp;"")&lt;&gt;1,COUNTIFS('Vozidlá'!$A$6:$A$6,B633&amp;"",'Vozidlá'!$B$6:$B$6,"&lt;&gt;")&lt;&gt;1,COUNTIFS('Vozidlá'!$A$6:$A$6,B633&amp;"",'Vozidlá'!$C$6:$C$6,"&lt;&gt;")&lt;&gt;1,COUNTIFS('Vozidlá'!$A$6:$A$6,B633&amp;"",'Vozidlá'!$D$6:$D$6,"&lt;&gt;")&lt;&gt;1,COUNTIFS('Vozidlá'!$A$6:$A$6,B633&amp;"",'Vozidlá'!$E$6:$E$6,"&lt;&gt;")&lt;&gt;1,COUNTIFS('Vozidlá'!$A$6:$A$6,B633&amp;"",'Vozidlá'!$K$6:$K$6,"&lt;&gt;")&lt;&gt;1,COUNTIFS('Vozidlá'!$A$6:$A$6,B633&amp;"",'Vozidlá'!$L$6:$L$6,"&lt;&gt;")&lt;&gt;1),"CHYBA",""))</f>
        <v/>
      </c>
      <c r="S633" s="14">
        <f>IF(V633=0,"",IF(N633="Podnikateľská",IF(H633="","",IF(OR(LEN(TRIM(SUBSTITUTE(SUBSTITUTE(H633,".",""),",","")))&lt;12,ISNUMBER(MATCH(TRIM(SUBSTITUTE(SUBSTITUTE(H633,".",""),",","")),'Zoznamy'!$G$2:$G$41,0))),"PREVERIŤ","")),IF(AND(N633="Súkromná",IFERROR(INDEX('Vozidlá'!$O$6:$O$6,MATCH(B633,'Vozidlá'!$A$6:$A$6,0))="áno",FALSE)),"PREVERIŤ","")))</f>
        <v/>
      </c>
      <c r="T633" s="14">
        <f>IF(OR(D633="",E633="",F633="",G633=""),"",IFERROR(IF(OR(F633+G633&lt;D633+E633,D633&lt;DATE(2027,1,1),D633&gt;=DATE(2028,1,1)),"CHYBA",""),"CHYBA"))</f>
        <v/>
      </c>
      <c r="U633" s="14">
        <f>IF(OR(V633=0,A633=""),"",IF(COUNTIFS($A$6:$A$1505,A633&amp;"",$B$6:$B$1505,B633&amp;"")&gt;1,"CHYBA",IF(X633="","",IF(X633=0,"",IFERROR(IF(INDEX($A$1:$A$1505,X633)="","",IF(A633=INDEX($A$1:$A$1505,X633)+1,"","PREVERIŤ")),"PREVERIŤ")))))</f>
        <v/>
      </c>
      <c r="V633" s="14">
        <f>IF(OR(A633&lt;&gt;"",B633&lt;&gt;"",C633&lt;&gt;"",D633&lt;&gt;"",E633&lt;&gt;"",F633&lt;&gt;"",G633&lt;&gt;"",H633&lt;&gt;"",I633&lt;&gt;"",J633&lt;&gt;"",K633&lt;&gt;"",L633&lt;&gt;"",N633&lt;&gt;"",O633&lt;&gt;""),1,0)</f>
        <v/>
      </c>
      <c r="W633" s="14">
        <f>IF(OR(V633=0,B633=""),"",COUNTIFS($B$6:B633,B633&amp;""))</f>
        <v/>
      </c>
      <c r="X633" s="14">
        <f>IF(OR(V633=0,B633=""),"",IF(W633=1,0,SUMIFS($Y$5:Y632,$B$5:B632,B633&amp;"",$W$5:W632,W633-1)))</f>
        <v/>
      </c>
      <c r="Y633" s="14">
        <f>IF(V633=0,"",ROW($A633))</f>
        <v/>
      </c>
    </row>
    <row r="634">
      <c r="A634" s="10" t="n"/>
      <c r="B634" s="10" t="n"/>
      <c r="C634" s="10" t="n"/>
      <c r="D634" s="12" t="n"/>
      <c r="E634" s="18" t="n"/>
      <c r="F634" s="12" t="n"/>
      <c r="G634" s="18" t="n"/>
      <c r="H634" s="10" t="n"/>
      <c r="I634" s="10" t="n"/>
      <c r="J634" s="10" t="n"/>
      <c r="K634" s="13" t="n"/>
      <c r="L634" s="13" t="n"/>
      <c r="M634" s="19">
        <f>IF(OR(K634="",L634=""),"",IF(AND(ISNUMBER(K634),ISNUMBER(L634)),L634-K634,"CHYBA"))</f>
        <v/>
      </c>
      <c r="N634" s="10" t="n"/>
      <c r="O634" s="10" t="n"/>
      <c r="P634" s="14">
        <f>IF(M634="","",IF(ISNUMBER(M634),IF(M634&lt;=0,"CHYBA",""),"CHYBA"))</f>
        <v/>
      </c>
      <c r="Q634" s="14">
        <f>IF(OR(V634=0,B634="",K634=""),"",IFERROR(IF(X634=0,IF(AND(COUNTIFS('Vozidlá'!$A$6:$A$6,B634&amp;"",'Vozidlá'!$L$6:$L$6,"&lt;&gt;")=1,ROUND(K634,1)=ROUND(INDEX('Vozidlá'!$L$6:$L$6,MATCH(B634,'Vozidlá'!$A$6:$A$6,0)),1)),"","CHYBA"),IF(AND(INDEX($L$1:$L$1505,X634)&lt;&gt;"",ROUND(K634,1)=ROUND(INDEX($L$1:$L$1505,X634),1)),"","CHYBA")),"CHYBA"))</f>
        <v/>
      </c>
      <c r="R634" s="14">
        <f>IF(V634=0,"",IF(OR(NOT(ISNUMBER(A634)),B634="",C634="",NOT(ISNUMBER(D634)),NOT(ISNUMBER(E634)),NOT(ISNUMBER(F634)),NOT(ISNUMBER(G634)),I634="",J634="",NOT(ISNUMBER(K634)),NOT(ISNUMBER(L634)),AND(N634&lt;&gt;"Podnikateľská",N634&lt;&gt;"Súkromná"),AND(N634="Podnikateľská",H634=""),COUNTIFS('Vodiči'!$C$6:$C$8,C634&amp;"")&lt;&gt;1,COUNTIFS('Vozidlá'!$A$6:$A$6,B634&amp;"",'Vozidlá'!$B$6:$B$6,"&lt;&gt;")&lt;&gt;1,COUNTIFS('Vozidlá'!$A$6:$A$6,B634&amp;"",'Vozidlá'!$C$6:$C$6,"&lt;&gt;")&lt;&gt;1,COUNTIFS('Vozidlá'!$A$6:$A$6,B634&amp;"",'Vozidlá'!$D$6:$D$6,"&lt;&gt;")&lt;&gt;1,COUNTIFS('Vozidlá'!$A$6:$A$6,B634&amp;"",'Vozidlá'!$E$6:$E$6,"&lt;&gt;")&lt;&gt;1,COUNTIFS('Vozidlá'!$A$6:$A$6,B634&amp;"",'Vozidlá'!$K$6:$K$6,"&lt;&gt;")&lt;&gt;1,COUNTIFS('Vozidlá'!$A$6:$A$6,B634&amp;"",'Vozidlá'!$L$6:$L$6,"&lt;&gt;")&lt;&gt;1),"CHYBA",""))</f>
        <v/>
      </c>
      <c r="S634" s="14">
        <f>IF(V634=0,"",IF(N634="Podnikateľská",IF(H634="","",IF(OR(LEN(TRIM(SUBSTITUTE(SUBSTITUTE(H634,".",""),",","")))&lt;12,ISNUMBER(MATCH(TRIM(SUBSTITUTE(SUBSTITUTE(H634,".",""),",","")),'Zoznamy'!$G$2:$G$41,0))),"PREVERIŤ","")),IF(AND(N634="Súkromná",IFERROR(INDEX('Vozidlá'!$O$6:$O$6,MATCH(B634,'Vozidlá'!$A$6:$A$6,0))="áno",FALSE)),"PREVERIŤ","")))</f>
        <v/>
      </c>
      <c r="T634" s="14">
        <f>IF(OR(D634="",E634="",F634="",G634=""),"",IFERROR(IF(OR(F634+G634&lt;D634+E634,D634&lt;DATE(2027,1,1),D634&gt;=DATE(2028,1,1)),"CHYBA",""),"CHYBA"))</f>
        <v/>
      </c>
      <c r="U634" s="14">
        <f>IF(OR(V634=0,A634=""),"",IF(COUNTIFS($A$6:$A$1505,A634&amp;"",$B$6:$B$1505,B634&amp;"")&gt;1,"CHYBA",IF(X634="","",IF(X634=0,"",IFERROR(IF(INDEX($A$1:$A$1505,X634)="","",IF(A634=INDEX($A$1:$A$1505,X634)+1,"","PREVERIŤ")),"PREVERIŤ")))))</f>
        <v/>
      </c>
      <c r="V634" s="14">
        <f>IF(OR(A634&lt;&gt;"",B634&lt;&gt;"",C634&lt;&gt;"",D634&lt;&gt;"",E634&lt;&gt;"",F634&lt;&gt;"",G634&lt;&gt;"",H634&lt;&gt;"",I634&lt;&gt;"",J634&lt;&gt;"",K634&lt;&gt;"",L634&lt;&gt;"",N634&lt;&gt;"",O634&lt;&gt;""),1,0)</f>
        <v/>
      </c>
      <c r="W634" s="14">
        <f>IF(OR(V634=0,B634=""),"",COUNTIFS($B$6:B634,B634&amp;""))</f>
        <v/>
      </c>
      <c r="X634" s="14">
        <f>IF(OR(V634=0,B634=""),"",IF(W634=1,0,SUMIFS($Y$5:Y633,$B$5:B633,B634&amp;"",$W$5:W633,W634-1)))</f>
        <v/>
      </c>
      <c r="Y634" s="14">
        <f>IF(V634=0,"",ROW($A634))</f>
        <v/>
      </c>
    </row>
    <row r="635">
      <c r="A635" s="10" t="n"/>
      <c r="B635" s="10" t="n"/>
      <c r="C635" s="10" t="n"/>
      <c r="D635" s="12" t="n"/>
      <c r="E635" s="18" t="n"/>
      <c r="F635" s="12" t="n"/>
      <c r="G635" s="18" t="n"/>
      <c r="H635" s="10" t="n"/>
      <c r="I635" s="10" t="n"/>
      <c r="J635" s="10" t="n"/>
      <c r="K635" s="13" t="n"/>
      <c r="L635" s="13" t="n"/>
      <c r="M635" s="19">
        <f>IF(OR(K635="",L635=""),"",IF(AND(ISNUMBER(K635),ISNUMBER(L635)),L635-K635,"CHYBA"))</f>
        <v/>
      </c>
      <c r="N635" s="10" t="n"/>
      <c r="O635" s="10" t="n"/>
      <c r="P635" s="14">
        <f>IF(M635="","",IF(ISNUMBER(M635),IF(M635&lt;=0,"CHYBA",""),"CHYBA"))</f>
        <v/>
      </c>
      <c r="Q635" s="14">
        <f>IF(OR(V635=0,B635="",K635=""),"",IFERROR(IF(X635=0,IF(AND(COUNTIFS('Vozidlá'!$A$6:$A$6,B635&amp;"",'Vozidlá'!$L$6:$L$6,"&lt;&gt;")=1,ROUND(K635,1)=ROUND(INDEX('Vozidlá'!$L$6:$L$6,MATCH(B635,'Vozidlá'!$A$6:$A$6,0)),1)),"","CHYBA"),IF(AND(INDEX($L$1:$L$1505,X635)&lt;&gt;"",ROUND(K635,1)=ROUND(INDEX($L$1:$L$1505,X635),1)),"","CHYBA")),"CHYBA"))</f>
        <v/>
      </c>
      <c r="R635" s="14">
        <f>IF(V635=0,"",IF(OR(NOT(ISNUMBER(A635)),B635="",C635="",NOT(ISNUMBER(D635)),NOT(ISNUMBER(E635)),NOT(ISNUMBER(F635)),NOT(ISNUMBER(G635)),I635="",J635="",NOT(ISNUMBER(K635)),NOT(ISNUMBER(L635)),AND(N635&lt;&gt;"Podnikateľská",N635&lt;&gt;"Súkromná"),AND(N635="Podnikateľská",H635=""),COUNTIFS('Vodiči'!$C$6:$C$8,C635&amp;"")&lt;&gt;1,COUNTIFS('Vozidlá'!$A$6:$A$6,B635&amp;"",'Vozidlá'!$B$6:$B$6,"&lt;&gt;")&lt;&gt;1,COUNTIFS('Vozidlá'!$A$6:$A$6,B635&amp;"",'Vozidlá'!$C$6:$C$6,"&lt;&gt;")&lt;&gt;1,COUNTIFS('Vozidlá'!$A$6:$A$6,B635&amp;"",'Vozidlá'!$D$6:$D$6,"&lt;&gt;")&lt;&gt;1,COUNTIFS('Vozidlá'!$A$6:$A$6,B635&amp;"",'Vozidlá'!$E$6:$E$6,"&lt;&gt;")&lt;&gt;1,COUNTIFS('Vozidlá'!$A$6:$A$6,B635&amp;"",'Vozidlá'!$K$6:$K$6,"&lt;&gt;")&lt;&gt;1,COUNTIFS('Vozidlá'!$A$6:$A$6,B635&amp;"",'Vozidlá'!$L$6:$L$6,"&lt;&gt;")&lt;&gt;1),"CHYBA",""))</f>
        <v/>
      </c>
      <c r="S635" s="14">
        <f>IF(V635=0,"",IF(N635="Podnikateľská",IF(H635="","",IF(OR(LEN(TRIM(SUBSTITUTE(SUBSTITUTE(H635,".",""),",","")))&lt;12,ISNUMBER(MATCH(TRIM(SUBSTITUTE(SUBSTITUTE(H635,".",""),",","")),'Zoznamy'!$G$2:$G$41,0))),"PREVERIŤ","")),IF(AND(N635="Súkromná",IFERROR(INDEX('Vozidlá'!$O$6:$O$6,MATCH(B635,'Vozidlá'!$A$6:$A$6,0))="áno",FALSE)),"PREVERIŤ","")))</f>
        <v/>
      </c>
      <c r="T635" s="14">
        <f>IF(OR(D635="",E635="",F635="",G635=""),"",IFERROR(IF(OR(F635+G635&lt;D635+E635,D635&lt;DATE(2027,1,1),D635&gt;=DATE(2028,1,1)),"CHYBA",""),"CHYBA"))</f>
        <v/>
      </c>
      <c r="U635" s="14">
        <f>IF(OR(V635=0,A635=""),"",IF(COUNTIFS($A$6:$A$1505,A635&amp;"",$B$6:$B$1505,B635&amp;"")&gt;1,"CHYBA",IF(X635="","",IF(X635=0,"",IFERROR(IF(INDEX($A$1:$A$1505,X635)="","",IF(A635=INDEX($A$1:$A$1505,X635)+1,"","PREVERIŤ")),"PREVERIŤ")))))</f>
        <v/>
      </c>
      <c r="V635" s="14">
        <f>IF(OR(A635&lt;&gt;"",B635&lt;&gt;"",C635&lt;&gt;"",D635&lt;&gt;"",E635&lt;&gt;"",F635&lt;&gt;"",G635&lt;&gt;"",H635&lt;&gt;"",I635&lt;&gt;"",J635&lt;&gt;"",K635&lt;&gt;"",L635&lt;&gt;"",N635&lt;&gt;"",O635&lt;&gt;""),1,0)</f>
        <v/>
      </c>
      <c r="W635" s="14">
        <f>IF(OR(V635=0,B635=""),"",COUNTIFS($B$6:B635,B635&amp;""))</f>
        <v/>
      </c>
      <c r="X635" s="14">
        <f>IF(OR(V635=0,B635=""),"",IF(W635=1,0,SUMIFS($Y$5:Y634,$B$5:B634,B635&amp;"",$W$5:W634,W635-1)))</f>
        <v/>
      </c>
      <c r="Y635" s="14">
        <f>IF(V635=0,"",ROW($A635))</f>
        <v/>
      </c>
    </row>
    <row r="636">
      <c r="A636" s="10" t="n"/>
      <c r="B636" s="10" t="n"/>
      <c r="C636" s="10" t="n"/>
      <c r="D636" s="12" t="n"/>
      <c r="E636" s="18" t="n"/>
      <c r="F636" s="12" t="n"/>
      <c r="G636" s="18" t="n"/>
      <c r="H636" s="10" t="n"/>
      <c r="I636" s="10" t="n"/>
      <c r="J636" s="10" t="n"/>
      <c r="K636" s="13" t="n"/>
      <c r="L636" s="13" t="n"/>
      <c r="M636" s="19">
        <f>IF(OR(K636="",L636=""),"",IF(AND(ISNUMBER(K636),ISNUMBER(L636)),L636-K636,"CHYBA"))</f>
        <v/>
      </c>
      <c r="N636" s="10" t="n"/>
      <c r="O636" s="10" t="n"/>
      <c r="P636" s="14">
        <f>IF(M636="","",IF(ISNUMBER(M636),IF(M636&lt;=0,"CHYBA",""),"CHYBA"))</f>
        <v/>
      </c>
      <c r="Q636" s="14">
        <f>IF(OR(V636=0,B636="",K636=""),"",IFERROR(IF(X636=0,IF(AND(COUNTIFS('Vozidlá'!$A$6:$A$6,B636&amp;"",'Vozidlá'!$L$6:$L$6,"&lt;&gt;")=1,ROUND(K636,1)=ROUND(INDEX('Vozidlá'!$L$6:$L$6,MATCH(B636,'Vozidlá'!$A$6:$A$6,0)),1)),"","CHYBA"),IF(AND(INDEX($L$1:$L$1505,X636)&lt;&gt;"",ROUND(K636,1)=ROUND(INDEX($L$1:$L$1505,X636),1)),"","CHYBA")),"CHYBA"))</f>
        <v/>
      </c>
      <c r="R636" s="14">
        <f>IF(V636=0,"",IF(OR(NOT(ISNUMBER(A636)),B636="",C636="",NOT(ISNUMBER(D636)),NOT(ISNUMBER(E636)),NOT(ISNUMBER(F636)),NOT(ISNUMBER(G636)),I636="",J636="",NOT(ISNUMBER(K636)),NOT(ISNUMBER(L636)),AND(N636&lt;&gt;"Podnikateľská",N636&lt;&gt;"Súkromná"),AND(N636="Podnikateľská",H636=""),COUNTIFS('Vodiči'!$C$6:$C$8,C636&amp;"")&lt;&gt;1,COUNTIFS('Vozidlá'!$A$6:$A$6,B636&amp;"",'Vozidlá'!$B$6:$B$6,"&lt;&gt;")&lt;&gt;1,COUNTIFS('Vozidlá'!$A$6:$A$6,B636&amp;"",'Vozidlá'!$C$6:$C$6,"&lt;&gt;")&lt;&gt;1,COUNTIFS('Vozidlá'!$A$6:$A$6,B636&amp;"",'Vozidlá'!$D$6:$D$6,"&lt;&gt;")&lt;&gt;1,COUNTIFS('Vozidlá'!$A$6:$A$6,B636&amp;"",'Vozidlá'!$E$6:$E$6,"&lt;&gt;")&lt;&gt;1,COUNTIFS('Vozidlá'!$A$6:$A$6,B636&amp;"",'Vozidlá'!$K$6:$K$6,"&lt;&gt;")&lt;&gt;1,COUNTIFS('Vozidlá'!$A$6:$A$6,B636&amp;"",'Vozidlá'!$L$6:$L$6,"&lt;&gt;")&lt;&gt;1),"CHYBA",""))</f>
        <v/>
      </c>
      <c r="S636" s="14">
        <f>IF(V636=0,"",IF(N636="Podnikateľská",IF(H636="","",IF(OR(LEN(TRIM(SUBSTITUTE(SUBSTITUTE(H636,".",""),",","")))&lt;12,ISNUMBER(MATCH(TRIM(SUBSTITUTE(SUBSTITUTE(H636,".",""),",","")),'Zoznamy'!$G$2:$G$41,0))),"PREVERIŤ","")),IF(AND(N636="Súkromná",IFERROR(INDEX('Vozidlá'!$O$6:$O$6,MATCH(B636,'Vozidlá'!$A$6:$A$6,0))="áno",FALSE)),"PREVERIŤ","")))</f>
        <v/>
      </c>
      <c r="T636" s="14">
        <f>IF(OR(D636="",E636="",F636="",G636=""),"",IFERROR(IF(OR(F636+G636&lt;D636+E636,D636&lt;DATE(2027,1,1),D636&gt;=DATE(2028,1,1)),"CHYBA",""),"CHYBA"))</f>
        <v/>
      </c>
      <c r="U636" s="14">
        <f>IF(OR(V636=0,A636=""),"",IF(COUNTIFS($A$6:$A$1505,A636&amp;"",$B$6:$B$1505,B636&amp;"")&gt;1,"CHYBA",IF(X636="","",IF(X636=0,"",IFERROR(IF(INDEX($A$1:$A$1505,X636)="","",IF(A636=INDEX($A$1:$A$1505,X636)+1,"","PREVERIŤ")),"PREVERIŤ")))))</f>
        <v/>
      </c>
      <c r="V636" s="14">
        <f>IF(OR(A636&lt;&gt;"",B636&lt;&gt;"",C636&lt;&gt;"",D636&lt;&gt;"",E636&lt;&gt;"",F636&lt;&gt;"",G636&lt;&gt;"",H636&lt;&gt;"",I636&lt;&gt;"",J636&lt;&gt;"",K636&lt;&gt;"",L636&lt;&gt;"",N636&lt;&gt;"",O636&lt;&gt;""),1,0)</f>
        <v/>
      </c>
      <c r="W636" s="14">
        <f>IF(OR(V636=0,B636=""),"",COUNTIFS($B$6:B636,B636&amp;""))</f>
        <v/>
      </c>
      <c r="X636" s="14">
        <f>IF(OR(V636=0,B636=""),"",IF(W636=1,0,SUMIFS($Y$5:Y635,$B$5:B635,B636&amp;"",$W$5:W635,W636-1)))</f>
        <v/>
      </c>
      <c r="Y636" s="14">
        <f>IF(V636=0,"",ROW($A636))</f>
        <v/>
      </c>
    </row>
    <row r="637">
      <c r="A637" s="10" t="n"/>
      <c r="B637" s="10" t="n"/>
      <c r="C637" s="10" t="n"/>
      <c r="D637" s="12" t="n"/>
      <c r="E637" s="18" t="n"/>
      <c r="F637" s="12" t="n"/>
      <c r="G637" s="18" t="n"/>
      <c r="H637" s="10" t="n"/>
      <c r="I637" s="10" t="n"/>
      <c r="J637" s="10" t="n"/>
      <c r="K637" s="13" t="n"/>
      <c r="L637" s="13" t="n"/>
      <c r="M637" s="19">
        <f>IF(OR(K637="",L637=""),"",IF(AND(ISNUMBER(K637),ISNUMBER(L637)),L637-K637,"CHYBA"))</f>
        <v/>
      </c>
      <c r="N637" s="10" t="n"/>
      <c r="O637" s="10" t="n"/>
      <c r="P637" s="14">
        <f>IF(M637="","",IF(ISNUMBER(M637),IF(M637&lt;=0,"CHYBA",""),"CHYBA"))</f>
        <v/>
      </c>
      <c r="Q637" s="14">
        <f>IF(OR(V637=0,B637="",K637=""),"",IFERROR(IF(X637=0,IF(AND(COUNTIFS('Vozidlá'!$A$6:$A$6,B637&amp;"",'Vozidlá'!$L$6:$L$6,"&lt;&gt;")=1,ROUND(K637,1)=ROUND(INDEX('Vozidlá'!$L$6:$L$6,MATCH(B637,'Vozidlá'!$A$6:$A$6,0)),1)),"","CHYBA"),IF(AND(INDEX($L$1:$L$1505,X637)&lt;&gt;"",ROUND(K637,1)=ROUND(INDEX($L$1:$L$1505,X637),1)),"","CHYBA")),"CHYBA"))</f>
        <v/>
      </c>
      <c r="R637" s="14">
        <f>IF(V637=0,"",IF(OR(NOT(ISNUMBER(A637)),B637="",C637="",NOT(ISNUMBER(D637)),NOT(ISNUMBER(E637)),NOT(ISNUMBER(F637)),NOT(ISNUMBER(G637)),I637="",J637="",NOT(ISNUMBER(K637)),NOT(ISNUMBER(L637)),AND(N637&lt;&gt;"Podnikateľská",N637&lt;&gt;"Súkromná"),AND(N637="Podnikateľská",H637=""),COUNTIFS('Vodiči'!$C$6:$C$8,C637&amp;"")&lt;&gt;1,COUNTIFS('Vozidlá'!$A$6:$A$6,B637&amp;"",'Vozidlá'!$B$6:$B$6,"&lt;&gt;")&lt;&gt;1,COUNTIFS('Vozidlá'!$A$6:$A$6,B637&amp;"",'Vozidlá'!$C$6:$C$6,"&lt;&gt;")&lt;&gt;1,COUNTIFS('Vozidlá'!$A$6:$A$6,B637&amp;"",'Vozidlá'!$D$6:$D$6,"&lt;&gt;")&lt;&gt;1,COUNTIFS('Vozidlá'!$A$6:$A$6,B637&amp;"",'Vozidlá'!$E$6:$E$6,"&lt;&gt;")&lt;&gt;1,COUNTIFS('Vozidlá'!$A$6:$A$6,B637&amp;"",'Vozidlá'!$K$6:$K$6,"&lt;&gt;")&lt;&gt;1,COUNTIFS('Vozidlá'!$A$6:$A$6,B637&amp;"",'Vozidlá'!$L$6:$L$6,"&lt;&gt;")&lt;&gt;1),"CHYBA",""))</f>
        <v/>
      </c>
      <c r="S637" s="14">
        <f>IF(V637=0,"",IF(N637="Podnikateľská",IF(H637="","",IF(OR(LEN(TRIM(SUBSTITUTE(SUBSTITUTE(H637,".",""),",","")))&lt;12,ISNUMBER(MATCH(TRIM(SUBSTITUTE(SUBSTITUTE(H637,".",""),",","")),'Zoznamy'!$G$2:$G$41,0))),"PREVERIŤ","")),IF(AND(N637="Súkromná",IFERROR(INDEX('Vozidlá'!$O$6:$O$6,MATCH(B637,'Vozidlá'!$A$6:$A$6,0))="áno",FALSE)),"PREVERIŤ","")))</f>
        <v/>
      </c>
      <c r="T637" s="14">
        <f>IF(OR(D637="",E637="",F637="",G637=""),"",IFERROR(IF(OR(F637+G637&lt;D637+E637,D637&lt;DATE(2027,1,1),D637&gt;=DATE(2028,1,1)),"CHYBA",""),"CHYBA"))</f>
        <v/>
      </c>
      <c r="U637" s="14">
        <f>IF(OR(V637=0,A637=""),"",IF(COUNTIFS($A$6:$A$1505,A637&amp;"",$B$6:$B$1505,B637&amp;"")&gt;1,"CHYBA",IF(X637="","",IF(X637=0,"",IFERROR(IF(INDEX($A$1:$A$1505,X637)="","",IF(A637=INDEX($A$1:$A$1505,X637)+1,"","PREVERIŤ")),"PREVERIŤ")))))</f>
        <v/>
      </c>
      <c r="V637" s="14">
        <f>IF(OR(A637&lt;&gt;"",B637&lt;&gt;"",C637&lt;&gt;"",D637&lt;&gt;"",E637&lt;&gt;"",F637&lt;&gt;"",G637&lt;&gt;"",H637&lt;&gt;"",I637&lt;&gt;"",J637&lt;&gt;"",K637&lt;&gt;"",L637&lt;&gt;"",N637&lt;&gt;"",O637&lt;&gt;""),1,0)</f>
        <v/>
      </c>
      <c r="W637" s="14">
        <f>IF(OR(V637=0,B637=""),"",COUNTIFS($B$6:B637,B637&amp;""))</f>
        <v/>
      </c>
      <c r="X637" s="14">
        <f>IF(OR(V637=0,B637=""),"",IF(W637=1,0,SUMIFS($Y$5:Y636,$B$5:B636,B637&amp;"",$W$5:W636,W637-1)))</f>
        <v/>
      </c>
      <c r="Y637" s="14">
        <f>IF(V637=0,"",ROW($A637))</f>
        <v/>
      </c>
    </row>
    <row r="638">
      <c r="A638" s="10" t="n"/>
      <c r="B638" s="10" t="n"/>
      <c r="C638" s="10" t="n"/>
      <c r="D638" s="12" t="n"/>
      <c r="E638" s="18" t="n"/>
      <c r="F638" s="12" t="n"/>
      <c r="G638" s="18" t="n"/>
      <c r="H638" s="10" t="n"/>
      <c r="I638" s="10" t="n"/>
      <c r="J638" s="10" t="n"/>
      <c r="K638" s="13" t="n"/>
      <c r="L638" s="13" t="n"/>
      <c r="M638" s="19">
        <f>IF(OR(K638="",L638=""),"",IF(AND(ISNUMBER(K638),ISNUMBER(L638)),L638-K638,"CHYBA"))</f>
        <v/>
      </c>
      <c r="N638" s="10" t="n"/>
      <c r="O638" s="10" t="n"/>
      <c r="P638" s="14">
        <f>IF(M638="","",IF(ISNUMBER(M638),IF(M638&lt;=0,"CHYBA",""),"CHYBA"))</f>
        <v/>
      </c>
      <c r="Q638" s="14">
        <f>IF(OR(V638=0,B638="",K638=""),"",IFERROR(IF(X638=0,IF(AND(COUNTIFS('Vozidlá'!$A$6:$A$6,B638&amp;"",'Vozidlá'!$L$6:$L$6,"&lt;&gt;")=1,ROUND(K638,1)=ROUND(INDEX('Vozidlá'!$L$6:$L$6,MATCH(B638,'Vozidlá'!$A$6:$A$6,0)),1)),"","CHYBA"),IF(AND(INDEX($L$1:$L$1505,X638)&lt;&gt;"",ROUND(K638,1)=ROUND(INDEX($L$1:$L$1505,X638),1)),"","CHYBA")),"CHYBA"))</f>
        <v/>
      </c>
      <c r="R638" s="14">
        <f>IF(V638=0,"",IF(OR(NOT(ISNUMBER(A638)),B638="",C638="",NOT(ISNUMBER(D638)),NOT(ISNUMBER(E638)),NOT(ISNUMBER(F638)),NOT(ISNUMBER(G638)),I638="",J638="",NOT(ISNUMBER(K638)),NOT(ISNUMBER(L638)),AND(N638&lt;&gt;"Podnikateľská",N638&lt;&gt;"Súkromná"),AND(N638="Podnikateľská",H638=""),COUNTIFS('Vodiči'!$C$6:$C$8,C638&amp;"")&lt;&gt;1,COUNTIFS('Vozidlá'!$A$6:$A$6,B638&amp;"",'Vozidlá'!$B$6:$B$6,"&lt;&gt;")&lt;&gt;1,COUNTIFS('Vozidlá'!$A$6:$A$6,B638&amp;"",'Vozidlá'!$C$6:$C$6,"&lt;&gt;")&lt;&gt;1,COUNTIFS('Vozidlá'!$A$6:$A$6,B638&amp;"",'Vozidlá'!$D$6:$D$6,"&lt;&gt;")&lt;&gt;1,COUNTIFS('Vozidlá'!$A$6:$A$6,B638&amp;"",'Vozidlá'!$E$6:$E$6,"&lt;&gt;")&lt;&gt;1,COUNTIFS('Vozidlá'!$A$6:$A$6,B638&amp;"",'Vozidlá'!$K$6:$K$6,"&lt;&gt;")&lt;&gt;1,COUNTIFS('Vozidlá'!$A$6:$A$6,B638&amp;"",'Vozidlá'!$L$6:$L$6,"&lt;&gt;")&lt;&gt;1),"CHYBA",""))</f>
        <v/>
      </c>
      <c r="S638" s="14">
        <f>IF(V638=0,"",IF(N638="Podnikateľská",IF(H638="","",IF(OR(LEN(TRIM(SUBSTITUTE(SUBSTITUTE(H638,".",""),",","")))&lt;12,ISNUMBER(MATCH(TRIM(SUBSTITUTE(SUBSTITUTE(H638,".",""),",","")),'Zoznamy'!$G$2:$G$41,0))),"PREVERIŤ","")),IF(AND(N638="Súkromná",IFERROR(INDEX('Vozidlá'!$O$6:$O$6,MATCH(B638,'Vozidlá'!$A$6:$A$6,0))="áno",FALSE)),"PREVERIŤ","")))</f>
        <v/>
      </c>
      <c r="T638" s="14">
        <f>IF(OR(D638="",E638="",F638="",G638=""),"",IFERROR(IF(OR(F638+G638&lt;D638+E638,D638&lt;DATE(2027,1,1),D638&gt;=DATE(2028,1,1)),"CHYBA",""),"CHYBA"))</f>
        <v/>
      </c>
      <c r="U638" s="14">
        <f>IF(OR(V638=0,A638=""),"",IF(COUNTIFS($A$6:$A$1505,A638&amp;"",$B$6:$B$1505,B638&amp;"")&gt;1,"CHYBA",IF(X638="","",IF(X638=0,"",IFERROR(IF(INDEX($A$1:$A$1505,X638)="","",IF(A638=INDEX($A$1:$A$1505,X638)+1,"","PREVERIŤ")),"PREVERIŤ")))))</f>
        <v/>
      </c>
      <c r="V638" s="14">
        <f>IF(OR(A638&lt;&gt;"",B638&lt;&gt;"",C638&lt;&gt;"",D638&lt;&gt;"",E638&lt;&gt;"",F638&lt;&gt;"",G638&lt;&gt;"",H638&lt;&gt;"",I638&lt;&gt;"",J638&lt;&gt;"",K638&lt;&gt;"",L638&lt;&gt;"",N638&lt;&gt;"",O638&lt;&gt;""),1,0)</f>
        <v/>
      </c>
      <c r="W638" s="14">
        <f>IF(OR(V638=0,B638=""),"",COUNTIFS($B$6:B638,B638&amp;""))</f>
        <v/>
      </c>
      <c r="X638" s="14">
        <f>IF(OR(V638=0,B638=""),"",IF(W638=1,0,SUMIFS($Y$5:Y637,$B$5:B637,B638&amp;"",$W$5:W637,W638-1)))</f>
        <v/>
      </c>
      <c r="Y638" s="14">
        <f>IF(V638=0,"",ROW($A638))</f>
        <v/>
      </c>
    </row>
    <row r="639">
      <c r="A639" s="10" t="n"/>
      <c r="B639" s="10" t="n"/>
      <c r="C639" s="10" t="n"/>
      <c r="D639" s="12" t="n"/>
      <c r="E639" s="18" t="n"/>
      <c r="F639" s="12" t="n"/>
      <c r="G639" s="18" t="n"/>
      <c r="H639" s="10" t="n"/>
      <c r="I639" s="10" t="n"/>
      <c r="J639" s="10" t="n"/>
      <c r="K639" s="13" t="n"/>
      <c r="L639" s="13" t="n"/>
      <c r="M639" s="19">
        <f>IF(OR(K639="",L639=""),"",IF(AND(ISNUMBER(K639),ISNUMBER(L639)),L639-K639,"CHYBA"))</f>
        <v/>
      </c>
      <c r="N639" s="10" t="n"/>
      <c r="O639" s="10" t="n"/>
      <c r="P639" s="14">
        <f>IF(M639="","",IF(ISNUMBER(M639),IF(M639&lt;=0,"CHYBA",""),"CHYBA"))</f>
        <v/>
      </c>
      <c r="Q639" s="14">
        <f>IF(OR(V639=0,B639="",K639=""),"",IFERROR(IF(X639=0,IF(AND(COUNTIFS('Vozidlá'!$A$6:$A$6,B639&amp;"",'Vozidlá'!$L$6:$L$6,"&lt;&gt;")=1,ROUND(K639,1)=ROUND(INDEX('Vozidlá'!$L$6:$L$6,MATCH(B639,'Vozidlá'!$A$6:$A$6,0)),1)),"","CHYBA"),IF(AND(INDEX($L$1:$L$1505,X639)&lt;&gt;"",ROUND(K639,1)=ROUND(INDEX($L$1:$L$1505,X639),1)),"","CHYBA")),"CHYBA"))</f>
        <v/>
      </c>
      <c r="R639" s="14">
        <f>IF(V639=0,"",IF(OR(NOT(ISNUMBER(A639)),B639="",C639="",NOT(ISNUMBER(D639)),NOT(ISNUMBER(E639)),NOT(ISNUMBER(F639)),NOT(ISNUMBER(G639)),I639="",J639="",NOT(ISNUMBER(K639)),NOT(ISNUMBER(L639)),AND(N639&lt;&gt;"Podnikateľská",N639&lt;&gt;"Súkromná"),AND(N639="Podnikateľská",H639=""),COUNTIFS('Vodiči'!$C$6:$C$8,C639&amp;"")&lt;&gt;1,COUNTIFS('Vozidlá'!$A$6:$A$6,B639&amp;"",'Vozidlá'!$B$6:$B$6,"&lt;&gt;")&lt;&gt;1,COUNTIFS('Vozidlá'!$A$6:$A$6,B639&amp;"",'Vozidlá'!$C$6:$C$6,"&lt;&gt;")&lt;&gt;1,COUNTIFS('Vozidlá'!$A$6:$A$6,B639&amp;"",'Vozidlá'!$D$6:$D$6,"&lt;&gt;")&lt;&gt;1,COUNTIFS('Vozidlá'!$A$6:$A$6,B639&amp;"",'Vozidlá'!$E$6:$E$6,"&lt;&gt;")&lt;&gt;1,COUNTIFS('Vozidlá'!$A$6:$A$6,B639&amp;"",'Vozidlá'!$K$6:$K$6,"&lt;&gt;")&lt;&gt;1,COUNTIFS('Vozidlá'!$A$6:$A$6,B639&amp;"",'Vozidlá'!$L$6:$L$6,"&lt;&gt;")&lt;&gt;1),"CHYBA",""))</f>
        <v/>
      </c>
      <c r="S639" s="14">
        <f>IF(V639=0,"",IF(N639="Podnikateľská",IF(H639="","",IF(OR(LEN(TRIM(SUBSTITUTE(SUBSTITUTE(H639,".",""),",","")))&lt;12,ISNUMBER(MATCH(TRIM(SUBSTITUTE(SUBSTITUTE(H639,".",""),",","")),'Zoznamy'!$G$2:$G$41,0))),"PREVERIŤ","")),IF(AND(N639="Súkromná",IFERROR(INDEX('Vozidlá'!$O$6:$O$6,MATCH(B639,'Vozidlá'!$A$6:$A$6,0))="áno",FALSE)),"PREVERIŤ","")))</f>
        <v/>
      </c>
      <c r="T639" s="14">
        <f>IF(OR(D639="",E639="",F639="",G639=""),"",IFERROR(IF(OR(F639+G639&lt;D639+E639,D639&lt;DATE(2027,1,1),D639&gt;=DATE(2028,1,1)),"CHYBA",""),"CHYBA"))</f>
        <v/>
      </c>
      <c r="U639" s="14">
        <f>IF(OR(V639=0,A639=""),"",IF(COUNTIFS($A$6:$A$1505,A639&amp;"",$B$6:$B$1505,B639&amp;"")&gt;1,"CHYBA",IF(X639="","",IF(X639=0,"",IFERROR(IF(INDEX($A$1:$A$1505,X639)="","",IF(A639=INDEX($A$1:$A$1505,X639)+1,"","PREVERIŤ")),"PREVERIŤ")))))</f>
        <v/>
      </c>
      <c r="V639" s="14">
        <f>IF(OR(A639&lt;&gt;"",B639&lt;&gt;"",C639&lt;&gt;"",D639&lt;&gt;"",E639&lt;&gt;"",F639&lt;&gt;"",G639&lt;&gt;"",H639&lt;&gt;"",I639&lt;&gt;"",J639&lt;&gt;"",K639&lt;&gt;"",L639&lt;&gt;"",N639&lt;&gt;"",O639&lt;&gt;""),1,0)</f>
        <v/>
      </c>
      <c r="W639" s="14">
        <f>IF(OR(V639=0,B639=""),"",COUNTIFS($B$6:B639,B639&amp;""))</f>
        <v/>
      </c>
      <c r="X639" s="14">
        <f>IF(OR(V639=0,B639=""),"",IF(W639=1,0,SUMIFS($Y$5:Y638,$B$5:B638,B639&amp;"",$W$5:W638,W639-1)))</f>
        <v/>
      </c>
      <c r="Y639" s="14">
        <f>IF(V639=0,"",ROW($A639))</f>
        <v/>
      </c>
    </row>
    <row r="640">
      <c r="A640" s="10" t="n"/>
      <c r="B640" s="10" t="n"/>
      <c r="C640" s="10" t="n"/>
      <c r="D640" s="12" t="n"/>
      <c r="E640" s="18" t="n"/>
      <c r="F640" s="12" t="n"/>
      <c r="G640" s="18" t="n"/>
      <c r="H640" s="10" t="n"/>
      <c r="I640" s="10" t="n"/>
      <c r="J640" s="10" t="n"/>
      <c r="K640" s="13" t="n"/>
      <c r="L640" s="13" t="n"/>
      <c r="M640" s="19">
        <f>IF(OR(K640="",L640=""),"",IF(AND(ISNUMBER(K640),ISNUMBER(L640)),L640-K640,"CHYBA"))</f>
        <v/>
      </c>
      <c r="N640" s="10" t="n"/>
      <c r="O640" s="10" t="n"/>
      <c r="P640" s="14">
        <f>IF(M640="","",IF(ISNUMBER(M640),IF(M640&lt;=0,"CHYBA",""),"CHYBA"))</f>
        <v/>
      </c>
      <c r="Q640" s="14">
        <f>IF(OR(V640=0,B640="",K640=""),"",IFERROR(IF(X640=0,IF(AND(COUNTIFS('Vozidlá'!$A$6:$A$6,B640&amp;"",'Vozidlá'!$L$6:$L$6,"&lt;&gt;")=1,ROUND(K640,1)=ROUND(INDEX('Vozidlá'!$L$6:$L$6,MATCH(B640,'Vozidlá'!$A$6:$A$6,0)),1)),"","CHYBA"),IF(AND(INDEX($L$1:$L$1505,X640)&lt;&gt;"",ROUND(K640,1)=ROUND(INDEX($L$1:$L$1505,X640),1)),"","CHYBA")),"CHYBA"))</f>
        <v/>
      </c>
      <c r="R640" s="14">
        <f>IF(V640=0,"",IF(OR(NOT(ISNUMBER(A640)),B640="",C640="",NOT(ISNUMBER(D640)),NOT(ISNUMBER(E640)),NOT(ISNUMBER(F640)),NOT(ISNUMBER(G640)),I640="",J640="",NOT(ISNUMBER(K640)),NOT(ISNUMBER(L640)),AND(N640&lt;&gt;"Podnikateľská",N640&lt;&gt;"Súkromná"),AND(N640="Podnikateľská",H640=""),COUNTIFS('Vodiči'!$C$6:$C$8,C640&amp;"")&lt;&gt;1,COUNTIFS('Vozidlá'!$A$6:$A$6,B640&amp;"",'Vozidlá'!$B$6:$B$6,"&lt;&gt;")&lt;&gt;1,COUNTIFS('Vozidlá'!$A$6:$A$6,B640&amp;"",'Vozidlá'!$C$6:$C$6,"&lt;&gt;")&lt;&gt;1,COUNTIFS('Vozidlá'!$A$6:$A$6,B640&amp;"",'Vozidlá'!$D$6:$D$6,"&lt;&gt;")&lt;&gt;1,COUNTIFS('Vozidlá'!$A$6:$A$6,B640&amp;"",'Vozidlá'!$E$6:$E$6,"&lt;&gt;")&lt;&gt;1,COUNTIFS('Vozidlá'!$A$6:$A$6,B640&amp;"",'Vozidlá'!$K$6:$K$6,"&lt;&gt;")&lt;&gt;1,COUNTIFS('Vozidlá'!$A$6:$A$6,B640&amp;"",'Vozidlá'!$L$6:$L$6,"&lt;&gt;")&lt;&gt;1),"CHYBA",""))</f>
        <v/>
      </c>
      <c r="S640" s="14">
        <f>IF(V640=0,"",IF(N640="Podnikateľská",IF(H640="","",IF(OR(LEN(TRIM(SUBSTITUTE(SUBSTITUTE(H640,".",""),",","")))&lt;12,ISNUMBER(MATCH(TRIM(SUBSTITUTE(SUBSTITUTE(H640,".",""),",","")),'Zoznamy'!$G$2:$G$41,0))),"PREVERIŤ","")),IF(AND(N640="Súkromná",IFERROR(INDEX('Vozidlá'!$O$6:$O$6,MATCH(B640,'Vozidlá'!$A$6:$A$6,0))="áno",FALSE)),"PREVERIŤ","")))</f>
        <v/>
      </c>
      <c r="T640" s="14">
        <f>IF(OR(D640="",E640="",F640="",G640=""),"",IFERROR(IF(OR(F640+G640&lt;D640+E640,D640&lt;DATE(2027,1,1),D640&gt;=DATE(2028,1,1)),"CHYBA",""),"CHYBA"))</f>
        <v/>
      </c>
      <c r="U640" s="14">
        <f>IF(OR(V640=0,A640=""),"",IF(COUNTIFS($A$6:$A$1505,A640&amp;"",$B$6:$B$1505,B640&amp;"")&gt;1,"CHYBA",IF(X640="","",IF(X640=0,"",IFERROR(IF(INDEX($A$1:$A$1505,X640)="","",IF(A640=INDEX($A$1:$A$1505,X640)+1,"","PREVERIŤ")),"PREVERIŤ")))))</f>
        <v/>
      </c>
      <c r="V640" s="14">
        <f>IF(OR(A640&lt;&gt;"",B640&lt;&gt;"",C640&lt;&gt;"",D640&lt;&gt;"",E640&lt;&gt;"",F640&lt;&gt;"",G640&lt;&gt;"",H640&lt;&gt;"",I640&lt;&gt;"",J640&lt;&gt;"",K640&lt;&gt;"",L640&lt;&gt;"",N640&lt;&gt;"",O640&lt;&gt;""),1,0)</f>
        <v/>
      </c>
      <c r="W640" s="14">
        <f>IF(OR(V640=0,B640=""),"",COUNTIFS($B$6:B640,B640&amp;""))</f>
        <v/>
      </c>
      <c r="X640" s="14">
        <f>IF(OR(V640=0,B640=""),"",IF(W640=1,0,SUMIFS($Y$5:Y639,$B$5:B639,B640&amp;"",$W$5:W639,W640-1)))</f>
        <v/>
      </c>
      <c r="Y640" s="14">
        <f>IF(V640=0,"",ROW($A640))</f>
        <v/>
      </c>
    </row>
    <row r="641">
      <c r="A641" s="10" t="n"/>
      <c r="B641" s="10" t="n"/>
      <c r="C641" s="10" t="n"/>
      <c r="D641" s="12" t="n"/>
      <c r="E641" s="18" t="n"/>
      <c r="F641" s="12" t="n"/>
      <c r="G641" s="18" t="n"/>
      <c r="H641" s="10" t="n"/>
      <c r="I641" s="10" t="n"/>
      <c r="J641" s="10" t="n"/>
      <c r="K641" s="13" t="n"/>
      <c r="L641" s="13" t="n"/>
      <c r="M641" s="19">
        <f>IF(OR(K641="",L641=""),"",IF(AND(ISNUMBER(K641),ISNUMBER(L641)),L641-K641,"CHYBA"))</f>
        <v/>
      </c>
      <c r="N641" s="10" t="n"/>
      <c r="O641" s="10" t="n"/>
      <c r="P641" s="14">
        <f>IF(M641="","",IF(ISNUMBER(M641),IF(M641&lt;=0,"CHYBA",""),"CHYBA"))</f>
        <v/>
      </c>
      <c r="Q641" s="14">
        <f>IF(OR(V641=0,B641="",K641=""),"",IFERROR(IF(X641=0,IF(AND(COUNTIFS('Vozidlá'!$A$6:$A$6,B641&amp;"",'Vozidlá'!$L$6:$L$6,"&lt;&gt;")=1,ROUND(K641,1)=ROUND(INDEX('Vozidlá'!$L$6:$L$6,MATCH(B641,'Vozidlá'!$A$6:$A$6,0)),1)),"","CHYBA"),IF(AND(INDEX($L$1:$L$1505,X641)&lt;&gt;"",ROUND(K641,1)=ROUND(INDEX($L$1:$L$1505,X641),1)),"","CHYBA")),"CHYBA"))</f>
        <v/>
      </c>
      <c r="R641" s="14">
        <f>IF(V641=0,"",IF(OR(NOT(ISNUMBER(A641)),B641="",C641="",NOT(ISNUMBER(D641)),NOT(ISNUMBER(E641)),NOT(ISNUMBER(F641)),NOT(ISNUMBER(G641)),I641="",J641="",NOT(ISNUMBER(K641)),NOT(ISNUMBER(L641)),AND(N641&lt;&gt;"Podnikateľská",N641&lt;&gt;"Súkromná"),AND(N641="Podnikateľská",H641=""),COUNTIFS('Vodiči'!$C$6:$C$8,C641&amp;"")&lt;&gt;1,COUNTIFS('Vozidlá'!$A$6:$A$6,B641&amp;"",'Vozidlá'!$B$6:$B$6,"&lt;&gt;")&lt;&gt;1,COUNTIFS('Vozidlá'!$A$6:$A$6,B641&amp;"",'Vozidlá'!$C$6:$C$6,"&lt;&gt;")&lt;&gt;1,COUNTIFS('Vozidlá'!$A$6:$A$6,B641&amp;"",'Vozidlá'!$D$6:$D$6,"&lt;&gt;")&lt;&gt;1,COUNTIFS('Vozidlá'!$A$6:$A$6,B641&amp;"",'Vozidlá'!$E$6:$E$6,"&lt;&gt;")&lt;&gt;1,COUNTIFS('Vozidlá'!$A$6:$A$6,B641&amp;"",'Vozidlá'!$K$6:$K$6,"&lt;&gt;")&lt;&gt;1,COUNTIFS('Vozidlá'!$A$6:$A$6,B641&amp;"",'Vozidlá'!$L$6:$L$6,"&lt;&gt;")&lt;&gt;1),"CHYBA",""))</f>
        <v/>
      </c>
      <c r="S641" s="14">
        <f>IF(V641=0,"",IF(N641="Podnikateľská",IF(H641="","",IF(OR(LEN(TRIM(SUBSTITUTE(SUBSTITUTE(H641,".",""),",","")))&lt;12,ISNUMBER(MATCH(TRIM(SUBSTITUTE(SUBSTITUTE(H641,".",""),",","")),'Zoznamy'!$G$2:$G$41,0))),"PREVERIŤ","")),IF(AND(N641="Súkromná",IFERROR(INDEX('Vozidlá'!$O$6:$O$6,MATCH(B641,'Vozidlá'!$A$6:$A$6,0))="áno",FALSE)),"PREVERIŤ","")))</f>
        <v/>
      </c>
      <c r="T641" s="14">
        <f>IF(OR(D641="",E641="",F641="",G641=""),"",IFERROR(IF(OR(F641+G641&lt;D641+E641,D641&lt;DATE(2027,1,1),D641&gt;=DATE(2028,1,1)),"CHYBA",""),"CHYBA"))</f>
        <v/>
      </c>
      <c r="U641" s="14">
        <f>IF(OR(V641=0,A641=""),"",IF(COUNTIFS($A$6:$A$1505,A641&amp;"",$B$6:$B$1505,B641&amp;"")&gt;1,"CHYBA",IF(X641="","",IF(X641=0,"",IFERROR(IF(INDEX($A$1:$A$1505,X641)="","",IF(A641=INDEX($A$1:$A$1505,X641)+1,"","PREVERIŤ")),"PREVERIŤ")))))</f>
        <v/>
      </c>
      <c r="V641" s="14">
        <f>IF(OR(A641&lt;&gt;"",B641&lt;&gt;"",C641&lt;&gt;"",D641&lt;&gt;"",E641&lt;&gt;"",F641&lt;&gt;"",G641&lt;&gt;"",H641&lt;&gt;"",I641&lt;&gt;"",J641&lt;&gt;"",K641&lt;&gt;"",L641&lt;&gt;"",N641&lt;&gt;"",O641&lt;&gt;""),1,0)</f>
        <v/>
      </c>
      <c r="W641" s="14">
        <f>IF(OR(V641=0,B641=""),"",COUNTIFS($B$6:B641,B641&amp;""))</f>
        <v/>
      </c>
      <c r="X641" s="14">
        <f>IF(OR(V641=0,B641=""),"",IF(W641=1,0,SUMIFS($Y$5:Y640,$B$5:B640,B641&amp;"",$W$5:W640,W641-1)))</f>
        <v/>
      </c>
      <c r="Y641" s="14">
        <f>IF(V641=0,"",ROW($A641))</f>
        <v/>
      </c>
    </row>
    <row r="642">
      <c r="A642" s="10" t="n"/>
      <c r="B642" s="10" t="n"/>
      <c r="C642" s="10" t="n"/>
      <c r="D642" s="12" t="n"/>
      <c r="E642" s="18" t="n"/>
      <c r="F642" s="12" t="n"/>
      <c r="G642" s="18" t="n"/>
      <c r="H642" s="10" t="n"/>
      <c r="I642" s="10" t="n"/>
      <c r="J642" s="10" t="n"/>
      <c r="K642" s="13" t="n"/>
      <c r="L642" s="13" t="n"/>
      <c r="M642" s="19">
        <f>IF(OR(K642="",L642=""),"",IF(AND(ISNUMBER(K642),ISNUMBER(L642)),L642-K642,"CHYBA"))</f>
        <v/>
      </c>
      <c r="N642" s="10" t="n"/>
      <c r="O642" s="10" t="n"/>
      <c r="P642" s="14">
        <f>IF(M642="","",IF(ISNUMBER(M642),IF(M642&lt;=0,"CHYBA",""),"CHYBA"))</f>
        <v/>
      </c>
      <c r="Q642" s="14">
        <f>IF(OR(V642=0,B642="",K642=""),"",IFERROR(IF(X642=0,IF(AND(COUNTIFS('Vozidlá'!$A$6:$A$6,B642&amp;"",'Vozidlá'!$L$6:$L$6,"&lt;&gt;")=1,ROUND(K642,1)=ROUND(INDEX('Vozidlá'!$L$6:$L$6,MATCH(B642,'Vozidlá'!$A$6:$A$6,0)),1)),"","CHYBA"),IF(AND(INDEX($L$1:$L$1505,X642)&lt;&gt;"",ROUND(K642,1)=ROUND(INDEX($L$1:$L$1505,X642),1)),"","CHYBA")),"CHYBA"))</f>
        <v/>
      </c>
      <c r="R642" s="14">
        <f>IF(V642=0,"",IF(OR(NOT(ISNUMBER(A642)),B642="",C642="",NOT(ISNUMBER(D642)),NOT(ISNUMBER(E642)),NOT(ISNUMBER(F642)),NOT(ISNUMBER(G642)),I642="",J642="",NOT(ISNUMBER(K642)),NOT(ISNUMBER(L642)),AND(N642&lt;&gt;"Podnikateľská",N642&lt;&gt;"Súkromná"),AND(N642="Podnikateľská",H642=""),COUNTIFS('Vodiči'!$C$6:$C$8,C642&amp;"")&lt;&gt;1,COUNTIFS('Vozidlá'!$A$6:$A$6,B642&amp;"",'Vozidlá'!$B$6:$B$6,"&lt;&gt;")&lt;&gt;1,COUNTIFS('Vozidlá'!$A$6:$A$6,B642&amp;"",'Vozidlá'!$C$6:$C$6,"&lt;&gt;")&lt;&gt;1,COUNTIFS('Vozidlá'!$A$6:$A$6,B642&amp;"",'Vozidlá'!$D$6:$D$6,"&lt;&gt;")&lt;&gt;1,COUNTIFS('Vozidlá'!$A$6:$A$6,B642&amp;"",'Vozidlá'!$E$6:$E$6,"&lt;&gt;")&lt;&gt;1,COUNTIFS('Vozidlá'!$A$6:$A$6,B642&amp;"",'Vozidlá'!$K$6:$K$6,"&lt;&gt;")&lt;&gt;1,COUNTIFS('Vozidlá'!$A$6:$A$6,B642&amp;"",'Vozidlá'!$L$6:$L$6,"&lt;&gt;")&lt;&gt;1),"CHYBA",""))</f>
        <v/>
      </c>
      <c r="S642" s="14">
        <f>IF(V642=0,"",IF(N642="Podnikateľská",IF(H642="","",IF(OR(LEN(TRIM(SUBSTITUTE(SUBSTITUTE(H642,".",""),",","")))&lt;12,ISNUMBER(MATCH(TRIM(SUBSTITUTE(SUBSTITUTE(H642,".",""),",","")),'Zoznamy'!$G$2:$G$41,0))),"PREVERIŤ","")),IF(AND(N642="Súkromná",IFERROR(INDEX('Vozidlá'!$O$6:$O$6,MATCH(B642,'Vozidlá'!$A$6:$A$6,0))="áno",FALSE)),"PREVERIŤ","")))</f>
        <v/>
      </c>
      <c r="T642" s="14">
        <f>IF(OR(D642="",E642="",F642="",G642=""),"",IFERROR(IF(OR(F642+G642&lt;D642+E642,D642&lt;DATE(2027,1,1),D642&gt;=DATE(2028,1,1)),"CHYBA",""),"CHYBA"))</f>
        <v/>
      </c>
      <c r="U642" s="14">
        <f>IF(OR(V642=0,A642=""),"",IF(COUNTIFS($A$6:$A$1505,A642&amp;"",$B$6:$B$1505,B642&amp;"")&gt;1,"CHYBA",IF(X642="","",IF(X642=0,"",IFERROR(IF(INDEX($A$1:$A$1505,X642)="","",IF(A642=INDEX($A$1:$A$1505,X642)+1,"","PREVERIŤ")),"PREVERIŤ")))))</f>
        <v/>
      </c>
      <c r="V642" s="14">
        <f>IF(OR(A642&lt;&gt;"",B642&lt;&gt;"",C642&lt;&gt;"",D642&lt;&gt;"",E642&lt;&gt;"",F642&lt;&gt;"",G642&lt;&gt;"",H642&lt;&gt;"",I642&lt;&gt;"",J642&lt;&gt;"",K642&lt;&gt;"",L642&lt;&gt;"",N642&lt;&gt;"",O642&lt;&gt;""),1,0)</f>
        <v/>
      </c>
      <c r="W642" s="14">
        <f>IF(OR(V642=0,B642=""),"",COUNTIFS($B$6:B642,B642&amp;""))</f>
        <v/>
      </c>
      <c r="X642" s="14">
        <f>IF(OR(V642=0,B642=""),"",IF(W642=1,0,SUMIFS($Y$5:Y641,$B$5:B641,B642&amp;"",$W$5:W641,W642-1)))</f>
        <v/>
      </c>
      <c r="Y642" s="14">
        <f>IF(V642=0,"",ROW($A642))</f>
        <v/>
      </c>
    </row>
    <row r="643">
      <c r="A643" s="10" t="n"/>
      <c r="B643" s="10" t="n"/>
      <c r="C643" s="10" t="n"/>
      <c r="D643" s="12" t="n"/>
      <c r="E643" s="18" t="n"/>
      <c r="F643" s="12" t="n"/>
      <c r="G643" s="18" t="n"/>
      <c r="H643" s="10" t="n"/>
      <c r="I643" s="10" t="n"/>
      <c r="J643" s="10" t="n"/>
      <c r="K643" s="13" t="n"/>
      <c r="L643" s="13" t="n"/>
      <c r="M643" s="19">
        <f>IF(OR(K643="",L643=""),"",IF(AND(ISNUMBER(K643),ISNUMBER(L643)),L643-K643,"CHYBA"))</f>
        <v/>
      </c>
      <c r="N643" s="10" t="n"/>
      <c r="O643" s="10" t="n"/>
      <c r="P643" s="14">
        <f>IF(M643="","",IF(ISNUMBER(M643),IF(M643&lt;=0,"CHYBA",""),"CHYBA"))</f>
        <v/>
      </c>
      <c r="Q643" s="14">
        <f>IF(OR(V643=0,B643="",K643=""),"",IFERROR(IF(X643=0,IF(AND(COUNTIFS('Vozidlá'!$A$6:$A$6,B643&amp;"",'Vozidlá'!$L$6:$L$6,"&lt;&gt;")=1,ROUND(K643,1)=ROUND(INDEX('Vozidlá'!$L$6:$L$6,MATCH(B643,'Vozidlá'!$A$6:$A$6,0)),1)),"","CHYBA"),IF(AND(INDEX($L$1:$L$1505,X643)&lt;&gt;"",ROUND(K643,1)=ROUND(INDEX($L$1:$L$1505,X643),1)),"","CHYBA")),"CHYBA"))</f>
        <v/>
      </c>
      <c r="R643" s="14">
        <f>IF(V643=0,"",IF(OR(NOT(ISNUMBER(A643)),B643="",C643="",NOT(ISNUMBER(D643)),NOT(ISNUMBER(E643)),NOT(ISNUMBER(F643)),NOT(ISNUMBER(G643)),I643="",J643="",NOT(ISNUMBER(K643)),NOT(ISNUMBER(L643)),AND(N643&lt;&gt;"Podnikateľská",N643&lt;&gt;"Súkromná"),AND(N643="Podnikateľská",H643=""),COUNTIFS('Vodiči'!$C$6:$C$8,C643&amp;"")&lt;&gt;1,COUNTIFS('Vozidlá'!$A$6:$A$6,B643&amp;"",'Vozidlá'!$B$6:$B$6,"&lt;&gt;")&lt;&gt;1,COUNTIFS('Vozidlá'!$A$6:$A$6,B643&amp;"",'Vozidlá'!$C$6:$C$6,"&lt;&gt;")&lt;&gt;1,COUNTIFS('Vozidlá'!$A$6:$A$6,B643&amp;"",'Vozidlá'!$D$6:$D$6,"&lt;&gt;")&lt;&gt;1,COUNTIFS('Vozidlá'!$A$6:$A$6,B643&amp;"",'Vozidlá'!$E$6:$E$6,"&lt;&gt;")&lt;&gt;1,COUNTIFS('Vozidlá'!$A$6:$A$6,B643&amp;"",'Vozidlá'!$K$6:$K$6,"&lt;&gt;")&lt;&gt;1,COUNTIFS('Vozidlá'!$A$6:$A$6,B643&amp;"",'Vozidlá'!$L$6:$L$6,"&lt;&gt;")&lt;&gt;1),"CHYBA",""))</f>
        <v/>
      </c>
      <c r="S643" s="14">
        <f>IF(V643=0,"",IF(N643="Podnikateľská",IF(H643="","",IF(OR(LEN(TRIM(SUBSTITUTE(SUBSTITUTE(H643,".",""),",","")))&lt;12,ISNUMBER(MATCH(TRIM(SUBSTITUTE(SUBSTITUTE(H643,".",""),",","")),'Zoznamy'!$G$2:$G$41,0))),"PREVERIŤ","")),IF(AND(N643="Súkromná",IFERROR(INDEX('Vozidlá'!$O$6:$O$6,MATCH(B643,'Vozidlá'!$A$6:$A$6,0))="áno",FALSE)),"PREVERIŤ","")))</f>
        <v/>
      </c>
      <c r="T643" s="14">
        <f>IF(OR(D643="",E643="",F643="",G643=""),"",IFERROR(IF(OR(F643+G643&lt;D643+E643,D643&lt;DATE(2027,1,1),D643&gt;=DATE(2028,1,1)),"CHYBA",""),"CHYBA"))</f>
        <v/>
      </c>
      <c r="U643" s="14">
        <f>IF(OR(V643=0,A643=""),"",IF(COUNTIFS($A$6:$A$1505,A643&amp;"",$B$6:$B$1505,B643&amp;"")&gt;1,"CHYBA",IF(X643="","",IF(X643=0,"",IFERROR(IF(INDEX($A$1:$A$1505,X643)="","",IF(A643=INDEX($A$1:$A$1505,X643)+1,"","PREVERIŤ")),"PREVERIŤ")))))</f>
        <v/>
      </c>
      <c r="V643" s="14">
        <f>IF(OR(A643&lt;&gt;"",B643&lt;&gt;"",C643&lt;&gt;"",D643&lt;&gt;"",E643&lt;&gt;"",F643&lt;&gt;"",G643&lt;&gt;"",H643&lt;&gt;"",I643&lt;&gt;"",J643&lt;&gt;"",K643&lt;&gt;"",L643&lt;&gt;"",N643&lt;&gt;"",O643&lt;&gt;""),1,0)</f>
        <v/>
      </c>
      <c r="W643" s="14">
        <f>IF(OR(V643=0,B643=""),"",COUNTIFS($B$6:B643,B643&amp;""))</f>
        <v/>
      </c>
      <c r="X643" s="14">
        <f>IF(OR(V643=0,B643=""),"",IF(W643=1,0,SUMIFS($Y$5:Y642,$B$5:B642,B643&amp;"",$W$5:W642,W643-1)))</f>
        <v/>
      </c>
      <c r="Y643" s="14">
        <f>IF(V643=0,"",ROW($A643))</f>
        <v/>
      </c>
    </row>
    <row r="644">
      <c r="A644" s="10" t="n"/>
      <c r="B644" s="10" t="n"/>
      <c r="C644" s="10" t="n"/>
      <c r="D644" s="12" t="n"/>
      <c r="E644" s="18" t="n"/>
      <c r="F644" s="12" t="n"/>
      <c r="G644" s="18" t="n"/>
      <c r="H644" s="10" t="n"/>
      <c r="I644" s="10" t="n"/>
      <c r="J644" s="10" t="n"/>
      <c r="K644" s="13" t="n"/>
      <c r="L644" s="13" t="n"/>
      <c r="M644" s="19">
        <f>IF(OR(K644="",L644=""),"",IF(AND(ISNUMBER(K644),ISNUMBER(L644)),L644-K644,"CHYBA"))</f>
        <v/>
      </c>
      <c r="N644" s="10" t="n"/>
      <c r="O644" s="10" t="n"/>
      <c r="P644" s="14">
        <f>IF(M644="","",IF(ISNUMBER(M644),IF(M644&lt;=0,"CHYBA",""),"CHYBA"))</f>
        <v/>
      </c>
      <c r="Q644" s="14">
        <f>IF(OR(V644=0,B644="",K644=""),"",IFERROR(IF(X644=0,IF(AND(COUNTIFS('Vozidlá'!$A$6:$A$6,B644&amp;"",'Vozidlá'!$L$6:$L$6,"&lt;&gt;")=1,ROUND(K644,1)=ROUND(INDEX('Vozidlá'!$L$6:$L$6,MATCH(B644,'Vozidlá'!$A$6:$A$6,0)),1)),"","CHYBA"),IF(AND(INDEX($L$1:$L$1505,X644)&lt;&gt;"",ROUND(K644,1)=ROUND(INDEX($L$1:$L$1505,X644),1)),"","CHYBA")),"CHYBA"))</f>
        <v/>
      </c>
      <c r="R644" s="14">
        <f>IF(V644=0,"",IF(OR(NOT(ISNUMBER(A644)),B644="",C644="",NOT(ISNUMBER(D644)),NOT(ISNUMBER(E644)),NOT(ISNUMBER(F644)),NOT(ISNUMBER(G644)),I644="",J644="",NOT(ISNUMBER(K644)),NOT(ISNUMBER(L644)),AND(N644&lt;&gt;"Podnikateľská",N644&lt;&gt;"Súkromná"),AND(N644="Podnikateľská",H644=""),COUNTIFS('Vodiči'!$C$6:$C$8,C644&amp;"")&lt;&gt;1,COUNTIFS('Vozidlá'!$A$6:$A$6,B644&amp;"",'Vozidlá'!$B$6:$B$6,"&lt;&gt;")&lt;&gt;1,COUNTIFS('Vozidlá'!$A$6:$A$6,B644&amp;"",'Vozidlá'!$C$6:$C$6,"&lt;&gt;")&lt;&gt;1,COUNTIFS('Vozidlá'!$A$6:$A$6,B644&amp;"",'Vozidlá'!$D$6:$D$6,"&lt;&gt;")&lt;&gt;1,COUNTIFS('Vozidlá'!$A$6:$A$6,B644&amp;"",'Vozidlá'!$E$6:$E$6,"&lt;&gt;")&lt;&gt;1,COUNTIFS('Vozidlá'!$A$6:$A$6,B644&amp;"",'Vozidlá'!$K$6:$K$6,"&lt;&gt;")&lt;&gt;1,COUNTIFS('Vozidlá'!$A$6:$A$6,B644&amp;"",'Vozidlá'!$L$6:$L$6,"&lt;&gt;")&lt;&gt;1),"CHYBA",""))</f>
        <v/>
      </c>
      <c r="S644" s="14">
        <f>IF(V644=0,"",IF(N644="Podnikateľská",IF(H644="","",IF(OR(LEN(TRIM(SUBSTITUTE(SUBSTITUTE(H644,".",""),",","")))&lt;12,ISNUMBER(MATCH(TRIM(SUBSTITUTE(SUBSTITUTE(H644,".",""),",","")),'Zoznamy'!$G$2:$G$41,0))),"PREVERIŤ","")),IF(AND(N644="Súkromná",IFERROR(INDEX('Vozidlá'!$O$6:$O$6,MATCH(B644,'Vozidlá'!$A$6:$A$6,0))="áno",FALSE)),"PREVERIŤ","")))</f>
        <v/>
      </c>
      <c r="T644" s="14">
        <f>IF(OR(D644="",E644="",F644="",G644=""),"",IFERROR(IF(OR(F644+G644&lt;D644+E644,D644&lt;DATE(2027,1,1),D644&gt;=DATE(2028,1,1)),"CHYBA",""),"CHYBA"))</f>
        <v/>
      </c>
      <c r="U644" s="14">
        <f>IF(OR(V644=0,A644=""),"",IF(COUNTIFS($A$6:$A$1505,A644&amp;"",$B$6:$B$1505,B644&amp;"")&gt;1,"CHYBA",IF(X644="","",IF(X644=0,"",IFERROR(IF(INDEX($A$1:$A$1505,X644)="","",IF(A644=INDEX($A$1:$A$1505,X644)+1,"","PREVERIŤ")),"PREVERIŤ")))))</f>
        <v/>
      </c>
      <c r="V644" s="14">
        <f>IF(OR(A644&lt;&gt;"",B644&lt;&gt;"",C644&lt;&gt;"",D644&lt;&gt;"",E644&lt;&gt;"",F644&lt;&gt;"",G644&lt;&gt;"",H644&lt;&gt;"",I644&lt;&gt;"",J644&lt;&gt;"",K644&lt;&gt;"",L644&lt;&gt;"",N644&lt;&gt;"",O644&lt;&gt;""),1,0)</f>
        <v/>
      </c>
      <c r="W644" s="14">
        <f>IF(OR(V644=0,B644=""),"",COUNTIFS($B$6:B644,B644&amp;""))</f>
        <v/>
      </c>
      <c r="X644" s="14">
        <f>IF(OR(V644=0,B644=""),"",IF(W644=1,0,SUMIFS($Y$5:Y643,$B$5:B643,B644&amp;"",$W$5:W643,W644-1)))</f>
        <v/>
      </c>
      <c r="Y644" s="14">
        <f>IF(V644=0,"",ROW($A644))</f>
        <v/>
      </c>
    </row>
    <row r="645">
      <c r="A645" s="10" t="n"/>
      <c r="B645" s="10" t="n"/>
      <c r="C645" s="10" t="n"/>
      <c r="D645" s="12" t="n"/>
      <c r="E645" s="18" t="n"/>
      <c r="F645" s="12" t="n"/>
      <c r="G645" s="18" t="n"/>
      <c r="H645" s="10" t="n"/>
      <c r="I645" s="10" t="n"/>
      <c r="J645" s="10" t="n"/>
      <c r="K645" s="13" t="n"/>
      <c r="L645" s="13" t="n"/>
      <c r="M645" s="19">
        <f>IF(OR(K645="",L645=""),"",IF(AND(ISNUMBER(K645),ISNUMBER(L645)),L645-K645,"CHYBA"))</f>
        <v/>
      </c>
      <c r="N645" s="10" t="n"/>
      <c r="O645" s="10" t="n"/>
      <c r="P645" s="14">
        <f>IF(M645="","",IF(ISNUMBER(M645),IF(M645&lt;=0,"CHYBA",""),"CHYBA"))</f>
        <v/>
      </c>
      <c r="Q645" s="14">
        <f>IF(OR(V645=0,B645="",K645=""),"",IFERROR(IF(X645=0,IF(AND(COUNTIFS('Vozidlá'!$A$6:$A$6,B645&amp;"",'Vozidlá'!$L$6:$L$6,"&lt;&gt;")=1,ROUND(K645,1)=ROUND(INDEX('Vozidlá'!$L$6:$L$6,MATCH(B645,'Vozidlá'!$A$6:$A$6,0)),1)),"","CHYBA"),IF(AND(INDEX($L$1:$L$1505,X645)&lt;&gt;"",ROUND(K645,1)=ROUND(INDEX($L$1:$L$1505,X645),1)),"","CHYBA")),"CHYBA"))</f>
        <v/>
      </c>
      <c r="R645" s="14">
        <f>IF(V645=0,"",IF(OR(NOT(ISNUMBER(A645)),B645="",C645="",NOT(ISNUMBER(D645)),NOT(ISNUMBER(E645)),NOT(ISNUMBER(F645)),NOT(ISNUMBER(G645)),I645="",J645="",NOT(ISNUMBER(K645)),NOT(ISNUMBER(L645)),AND(N645&lt;&gt;"Podnikateľská",N645&lt;&gt;"Súkromná"),AND(N645="Podnikateľská",H645=""),COUNTIFS('Vodiči'!$C$6:$C$8,C645&amp;"")&lt;&gt;1,COUNTIFS('Vozidlá'!$A$6:$A$6,B645&amp;"",'Vozidlá'!$B$6:$B$6,"&lt;&gt;")&lt;&gt;1,COUNTIFS('Vozidlá'!$A$6:$A$6,B645&amp;"",'Vozidlá'!$C$6:$C$6,"&lt;&gt;")&lt;&gt;1,COUNTIFS('Vozidlá'!$A$6:$A$6,B645&amp;"",'Vozidlá'!$D$6:$D$6,"&lt;&gt;")&lt;&gt;1,COUNTIFS('Vozidlá'!$A$6:$A$6,B645&amp;"",'Vozidlá'!$E$6:$E$6,"&lt;&gt;")&lt;&gt;1,COUNTIFS('Vozidlá'!$A$6:$A$6,B645&amp;"",'Vozidlá'!$K$6:$K$6,"&lt;&gt;")&lt;&gt;1,COUNTIFS('Vozidlá'!$A$6:$A$6,B645&amp;"",'Vozidlá'!$L$6:$L$6,"&lt;&gt;")&lt;&gt;1),"CHYBA",""))</f>
        <v/>
      </c>
      <c r="S645" s="14">
        <f>IF(V645=0,"",IF(N645="Podnikateľská",IF(H645="","",IF(OR(LEN(TRIM(SUBSTITUTE(SUBSTITUTE(H645,".",""),",","")))&lt;12,ISNUMBER(MATCH(TRIM(SUBSTITUTE(SUBSTITUTE(H645,".",""),",","")),'Zoznamy'!$G$2:$G$41,0))),"PREVERIŤ","")),IF(AND(N645="Súkromná",IFERROR(INDEX('Vozidlá'!$O$6:$O$6,MATCH(B645,'Vozidlá'!$A$6:$A$6,0))="áno",FALSE)),"PREVERIŤ","")))</f>
        <v/>
      </c>
      <c r="T645" s="14">
        <f>IF(OR(D645="",E645="",F645="",G645=""),"",IFERROR(IF(OR(F645+G645&lt;D645+E645,D645&lt;DATE(2027,1,1),D645&gt;=DATE(2028,1,1)),"CHYBA",""),"CHYBA"))</f>
        <v/>
      </c>
      <c r="U645" s="14">
        <f>IF(OR(V645=0,A645=""),"",IF(COUNTIFS($A$6:$A$1505,A645&amp;"",$B$6:$B$1505,B645&amp;"")&gt;1,"CHYBA",IF(X645="","",IF(X645=0,"",IFERROR(IF(INDEX($A$1:$A$1505,X645)="","",IF(A645=INDEX($A$1:$A$1505,X645)+1,"","PREVERIŤ")),"PREVERIŤ")))))</f>
        <v/>
      </c>
      <c r="V645" s="14">
        <f>IF(OR(A645&lt;&gt;"",B645&lt;&gt;"",C645&lt;&gt;"",D645&lt;&gt;"",E645&lt;&gt;"",F645&lt;&gt;"",G645&lt;&gt;"",H645&lt;&gt;"",I645&lt;&gt;"",J645&lt;&gt;"",K645&lt;&gt;"",L645&lt;&gt;"",N645&lt;&gt;"",O645&lt;&gt;""),1,0)</f>
        <v/>
      </c>
      <c r="W645" s="14">
        <f>IF(OR(V645=0,B645=""),"",COUNTIFS($B$6:B645,B645&amp;""))</f>
        <v/>
      </c>
      <c r="X645" s="14">
        <f>IF(OR(V645=0,B645=""),"",IF(W645=1,0,SUMIFS($Y$5:Y644,$B$5:B644,B645&amp;"",$W$5:W644,W645-1)))</f>
        <v/>
      </c>
      <c r="Y645" s="14">
        <f>IF(V645=0,"",ROW($A645))</f>
        <v/>
      </c>
    </row>
    <row r="646">
      <c r="A646" s="10" t="n"/>
      <c r="B646" s="10" t="n"/>
      <c r="C646" s="10" t="n"/>
      <c r="D646" s="12" t="n"/>
      <c r="E646" s="18" t="n"/>
      <c r="F646" s="12" t="n"/>
      <c r="G646" s="18" t="n"/>
      <c r="H646" s="10" t="n"/>
      <c r="I646" s="10" t="n"/>
      <c r="J646" s="10" t="n"/>
      <c r="K646" s="13" t="n"/>
      <c r="L646" s="13" t="n"/>
      <c r="M646" s="19">
        <f>IF(OR(K646="",L646=""),"",IF(AND(ISNUMBER(K646),ISNUMBER(L646)),L646-K646,"CHYBA"))</f>
        <v/>
      </c>
      <c r="N646" s="10" t="n"/>
      <c r="O646" s="10" t="n"/>
      <c r="P646" s="14">
        <f>IF(M646="","",IF(ISNUMBER(M646),IF(M646&lt;=0,"CHYBA",""),"CHYBA"))</f>
        <v/>
      </c>
      <c r="Q646" s="14">
        <f>IF(OR(V646=0,B646="",K646=""),"",IFERROR(IF(X646=0,IF(AND(COUNTIFS('Vozidlá'!$A$6:$A$6,B646&amp;"",'Vozidlá'!$L$6:$L$6,"&lt;&gt;")=1,ROUND(K646,1)=ROUND(INDEX('Vozidlá'!$L$6:$L$6,MATCH(B646,'Vozidlá'!$A$6:$A$6,0)),1)),"","CHYBA"),IF(AND(INDEX($L$1:$L$1505,X646)&lt;&gt;"",ROUND(K646,1)=ROUND(INDEX($L$1:$L$1505,X646),1)),"","CHYBA")),"CHYBA"))</f>
        <v/>
      </c>
      <c r="R646" s="14">
        <f>IF(V646=0,"",IF(OR(NOT(ISNUMBER(A646)),B646="",C646="",NOT(ISNUMBER(D646)),NOT(ISNUMBER(E646)),NOT(ISNUMBER(F646)),NOT(ISNUMBER(G646)),I646="",J646="",NOT(ISNUMBER(K646)),NOT(ISNUMBER(L646)),AND(N646&lt;&gt;"Podnikateľská",N646&lt;&gt;"Súkromná"),AND(N646="Podnikateľská",H646=""),COUNTIFS('Vodiči'!$C$6:$C$8,C646&amp;"")&lt;&gt;1,COUNTIFS('Vozidlá'!$A$6:$A$6,B646&amp;"",'Vozidlá'!$B$6:$B$6,"&lt;&gt;")&lt;&gt;1,COUNTIFS('Vozidlá'!$A$6:$A$6,B646&amp;"",'Vozidlá'!$C$6:$C$6,"&lt;&gt;")&lt;&gt;1,COUNTIFS('Vozidlá'!$A$6:$A$6,B646&amp;"",'Vozidlá'!$D$6:$D$6,"&lt;&gt;")&lt;&gt;1,COUNTIFS('Vozidlá'!$A$6:$A$6,B646&amp;"",'Vozidlá'!$E$6:$E$6,"&lt;&gt;")&lt;&gt;1,COUNTIFS('Vozidlá'!$A$6:$A$6,B646&amp;"",'Vozidlá'!$K$6:$K$6,"&lt;&gt;")&lt;&gt;1,COUNTIFS('Vozidlá'!$A$6:$A$6,B646&amp;"",'Vozidlá'!$L$6:$L$6,"&lt;&gt;")&lt;&gt;1),"CHYBA",""))</f>
        <v/>
      </c>
      <c r="S646" s="14">
        <f>IF(V646=0,"",IF(N646="Podnikateľská",IF(H646="","",IF(OR(LEN(TRIM(SUBSTITUTE(SUBSTITUTE(H646,".",""),",","")))&lt;12,ISNUMBER(MATCH(TRIM(SUBSTITUTE(SUBSTITUTE(H646,".",""),",","")),'Zoznamy'!$G$2:$G$41,0))),"PREVERIŤ","")),IF(AND(N646="Súkromná",IFERROR(INDEX('Vozidlá'!$O$6:$O$6,MATCH(B646,'Vozidlá'!$A$6:$A$6,0))="áno",FALSE)),"PREVERIŤ","")))</f>
        <v/>
      </c>
      <c r="T646" s="14">
        <f>IF(OR(D646="",E646="",F646="",G646=""),"",IFERROR(IF(OR(F646+G646&lt;D646+E646,D646&lt;DATE(2027,1,1),D646&gt;=DATE(2028,1,1)),"CHYBA",""),"CHYBA"))</f>
        <v/>
      </c>
      <c r="U646" s="14">
        <f>IF(OR(V646=0,A646=""),"",IF(COUNTIFS($A$6:$A$1505,A646&amp;"",$B$6:$B$1505,B646&amp;"")&gt;1,"CHYBA",IF(X646="","",IF(X646=0,"",IFERROR(IF(INDEX($A$1:$A$1505,X646)="","",IF(A646=INDEX($A$1:$A$1505,X646)+1,"","PREVERIŤ")),"PREVERIŤ")))))</f>
        <v/>
      </c>
      <c r="V646" s="14">
        <f>IF(OR(A646&lt;&gt;"",B646&lt;&gt;"",C646&lt;&gt;"",D646&lt;&gt;"",E646&lt;&gt;"",F646&lt;&gt;"",G646&lt;&gt;"",H646&lt;&gt;"",I646&lt;&gt;"",J646&lt;&gt;"",K646&lt;&gt;"",L646&lt;&gt;"",N646&lt;&gt;"",O646&lt;&gt;""),1,0)</f>
        <v/>
      </c>
      <c r="W646" s="14">
        <f>IF(OR(V646=0,B646=""),"",COUNTIFS($B$6:B646,B646&amp;""))</f>
        <v/>
      </c>
      <c r="X646" s="14">
        <f>IF(OR(V646=0,B646=""),"",IF(W646=1,0,SUMIFS($Y$5:Y645,$B$5:B645,B646&amp;"",$W$5:W645,W646-1)))</f>
        <v/>
      </c>
      <c r="Y646" s="14">
        <f>IF(V646=0,"",ROW($A646))</f>
        <v/>
      </c>
    </row>
    <row r="647">
      <c r="A647" s="10" t="n"/>
      <c r="B647" s="10" t="n"/>
      <c r="C647" s="10" t="n"/>
      <c r="D647" s="12" t="n"/>
      <c r="E647" s="18" t="n"/>
      <c r="F647" s="12" t="n"/>
      <c r="G647" s="18" t="n"/>
      <c r="H647" s="10" t="n"/>
      <c r="I647" s="10" t="n"/>
      <c r="J647" s="10" t="n"/>
      <c r="K647" s="13" t="n"/>
      <c r="L647" s="13" t="n"/>
      <c r="M647" s="19">
        <f>IF(OR(K647="",L647=""),"",IF(AND(ISNUMBER(K647),ISNUMBER(L647)),L647-K647,"CHYBA"))</f>
        <v/>
      </c>
      <c r="N647" s="10" t="n"/>
      <c r="O647" s="10" t="n"/>
      <c r="P647" s="14">
        <f>IF(M647="","",IF(ISNUMBER(M647),IF(M647&lt;=0,"CHYBA",""),"CHYBA"))</f>
        <v/>
      </c>
      <c r="Q647" s="14">
        <f>IF(OR(V647=0,B647="",K647=""),"",IFERROR(IF(X647=0,IF(AND(COUNTIFS('Vozidlá'!$A$6:$A$6,B647&amp;"",'Vozidlá'!$L$6:$L$6,"&lt;&gt;")=1,ROUND(K647,1)=ROUND(INDEX('Vozidlá'!$L$6:$L$6,MATCH(B647,'Vozidlá'!$A$6:$A$6,0)),1)),"","CHYBA"),IF(AND(INDEX($L$1:$L$1505,X647)&lt;&gt;"",ROUND(K647,1)=ROUND(INDEX($L$1:$L$1505,X647),1)),"","CHYBA")),"CHYBA"))</f>
        <v/>
      </c>
      <c r="R647" s="14">
        <f>IF(V647=0,"",IF(OR(NOT(ISNUMBER(A647)),B647="",C647="",NOT(ISNUMBER(D647)),NOT(ISNUMBER(E647)),NOT(ISNUMBER(F647)),NOT(ISNUMBER(G647)),I647="",J647="",NOT(ISNUMBER(K647)),NOT(ISNUMBER(L647)),AND(N647&lt;&gt;"Podnikateľská",N647&lt;&gt;"Súkromná"),AND(N647="Podnikateľská",H647=""),COUNTIFS('Vodiči'!$C$6:$C$8,C647&amp;"")&lt;&gt;1,COUNTIFS('Vozidlá'!$A$6:$A$6,B647&amp;"",'Vozidlá'!$B$6:$B$6,"&lt;&gt;")&lt;&gt;1,COUNTIFS('Vozidlá'!$A$6:$A$6,B647&amp;"",'Vozidlá'!$C$6:$C$6,"&lt;&gt;")&lt;&gt;1,COUNTIFS('Vozidlá'!$A$6:$A$6,B647&amp;"",'Vozidlá'!$D$6:$D$6,"&lt;&gt;")&lt;&gt;1,COUNTIFS('Vozidlá'!$A$6:$A$6,B647&amp;"",'Vozidlá'!$E$6:$E$6,"&lt;&gt;")&lt;&gt;1,COUNTIFS('Vozidlá'!$A$6:$A$6,B647&amp;"",'Vozidlá'!$K$6:$K$6,"&lt;&gt;")&lt;&gt;1,COUNTIFS('Vozidlá'!$A$6:$A$6,B647&amp;"",'Vozidlá'!$L$6:$L$6,"&lt;&gt;")&lt;&gt;1),"CHYBA",""))</f>
        <v/>
      </c>
      <c r="S647" s="14">
        <f>IF(V647=0,"",IF(N647="Podnikateľská",IF(H647="","",IF(OR(LEN(TRIM(SUBSTITUTE(SUBSTITUTE(H647,".",""),",","")))&lt;12,ISNUMBER(MATCH(TRIM(SUBSTITUTE(SUBSTITUTE(H647,".",""),",","")),'Zoznamy'!$G$2:$G$41,0))),"PREVERIŤ","")),IF(AND(N647="Súkromná",IFERROR(INDEX('Vozidlá'!$O$6:$O$6,MATCH(B647,'Vozidlá'!$A$6:$A$6,0))="áno",FALSE)),"PREVERIŤ","")))</f>
        <v/>
      </c>
      <c r="T647" s="14">
        <f>IF(OR(D647="",E647="",F647="",G647=""),"",IFERROR(IF(OR(F647+G647&lt;D647+E647,D647&lt;DATE(2027,1,1),D647&gt;=DATE(2028,1,1)),"CHYBA",""),"CHYBA"))</f>
        <v/>
      </c>
      <c r="U647" s="14">
        <f>IF(OR(V647=0,A647=""),"",IF(COUNTIFS($A$6:$A$1505,A647&amp;"",$B$6:$B$1505,B647&amp;"")&gt;1,"CHYBA",IF(X647="","",IF(X647=0,"",IFERROR(IF(INDEX($A$1:$A$1505,X647)="","",IF(A647=INDEX($A$1:$A$1505,X647)+1,"","PREVERIŤ")),"PREVERIŤ")))))</f>
        <v/>
      </c>
      <c r="V647" s="14">
        <f>IF(OR(A647&lt;&gt;"",B647&lt;&gt;"",C647&lt;&gt;"",D647&lt;&gt;"",E647&lt;&gt;"",F647&lt;&gt;"",G647&lt;&gt;"",H647&lt;&gt;"",I647&lt;&gt;"",J647&lt;&gt;"",K647&lt;&gt;"",L647&lt;&gt;"",N647&lt;&gt;"",O647&lt;&gt;""),1,0)</f>
        <v/>
      </c>
      <c r="W647" s="14">
        <f>IF(OR(V647=0,B647=""),"",COUNTIFS($B$6:B647,B647&amp;""))</f>
        <v/>
      </c>
      <c r="X647" s="14">
        <f>IF(OR(V647=0,B647=""),"",IF(W647=1,0,SUMIFS($Y$5:Y646,$B$5:B646,B647&amp;"",$W$5:W646,W647-1)))</f>
        <v/>
      </c>
      <c r="Y647" s="14">
        <f>IF(V647=0,"",ROW($A647))</f>
        <v/>
      </c>
    </row>
    <row r="648">
      <c r="A648" s="10" t="n"/>
      <c r="B648" s="10" t="n"/>
      <c r="C648" s="10" t="n"/>
      <c r="D648" s="12" t="n"/>
      <c r="E648" s="18" t="n"/>
      <c r="F648" s="12" t="n"/>
      <c r="G648" s="18" t="n"/>
      <c r="H648" s="10" t="n"/>
      <c r="I648" s="10" t="n"/>
      <c r="J648" s="10" t="n"/>
      <c r="K648" s="13" t="n"/>
      <c r="L648" s="13" t="n"/>
      <c r="M648" s="19">
        <f>IF(OR(K648="",L648=""),"",IF(AND(ISNUMBER(K648),ISNUMBER(L648)),L648-K648,"CHYBA"))</f>
        <v/>
      </c>
      <c r="N648" s="10" t="n"/>
      <c r="O648" s="10" t="n"/>
      <c r="P648" s="14">
        <f>IF(M648="","",IF(ISNUMBER(M648),IF(M648&lt;=0,"CHYBA",""),"CHYBA"))</f>
        <v/>
      </c>
      <c r="Q648" s="14">
        <f>IF(OR(V648=0,B648="",K648=""),"",IFERROR(IF(X648=0,IF(AND(COUNTIFS('Vozidlá'!$A$6:$A$6,B648&amp;"",'Vozidlá'!$L$6:$L$6,"&lt;&gt;")=1,ROUND(K648,1)=ROUND(INDEX('Vozidlá'!$L$6:$L$6,MATCH(B648,'Vozidlá'!$A$6:$A$6,0)),1)),"","CHYBA"),IF(AND(INDEX($L$1:$L$1505,X648)&lt;&gt;"",ROUND(K648,1)=ROUND(INDEX($L$1:$L$1505,X648),1)),"","CHYBA")),"CHYBA"))</f>
        <v/>
      </c>
      <c r="R648" s="14">
        <f>IF(V648=0,"",IF(OR(NOT(ISNUMBER(A648)),B648="",C648="",NOT(ISNUMBER(D648)),NOT(ISNUMBER(E648)),NOT(ISNUMBER(F648)),NOT(ISNUMBER(G648)),I648="",J648="",NOT(ISNUMBER(K648)),NOT(ISNUMBER(L648)),AND(N648&lt;&gt;"Podnikateľská",N648&lt;&gt;"Súkromná"),AND(N648="Podnikateľská",H648=""),COUNTIFS('Vodiči'!$C$6:$C$8,C648&amp;"")&lt;&gt;1,COUNTIFS('Vozidlá'!$A$6:$A$6,B648&amp;"",'Vozidlá'!$B$6:$B$6,"&lt;&gt;")&lt;&gt;1,COUNTIFS('Vozidlá'!$A$6:$A$6,B648&amp;"",'Vozidlá'!$C$6:$C$6,"&lt;&gt;")&lt;&gt;1,COUNTIFS('Vozidlá'!$A$6:$A$6,B648&amp;"",'Vozidlá'!$D$6:$D$6,"&lt;&gt;")&lt;&gt;1,COUNTIFS('Vozidlá'!$A$6:$A$6,B648&amp;"",'Vozidlá'!$E$6:$E$6,"&lt;&gt;")&lt;&gt;1,COUNTIFS('Vozidlá'!$A$6:$A$6,B648&amp;"",'Vozidlá'!$K$6:$K$6,"&lt;&gt;")&lt;&gt;1,COUNTIFS('Vozidlá'!$A$6:$A$6,B648&amp;"",'Vozidlá'!$L$6:$L$6,"&lt;&gt;")&lt;&gt;1),"CHYBA",""))</f>
        <v/>
      </c>
      <c r="S648" s="14">
        <f>IF(V648=0,"",IF(N648="Podnikateľská",IF(H648="","",IF(OR(LEN(TRIM(SUBSTITUTE(SUBSTITUTE(H648,".",""),",","")))&lt;12,ISNUMBER(MATCH(TRIM(SUBSTITUTE(SUBSTITUTE(H648,".",""),",","")),'Zoznamy'!$G$2:$G$41,0))),"PREVERIŤ","")),IF(AND(N648="Súkromná",IFERROR(INDEX('Vozidlá'!$O$6:$O$6,MATCH(B648,'Vozidlá'!$A$6:$A$6,0))="áno",FALSE)),"PREVERIŤ","")))</f>
        <v/>
      </c>
      <c r="T648" s="14">
        <f>IF(OR(D648="",E648="",F648="",G648=""),"",IFERROR(IF(OR(F648+G648&lt;D648+E648,D648&lt;DATE(2027,1,1),D648&gt;=DATE(2028,1,1)),"CHYBA",""),"CHYBA"))</f>
        <v/>
      </c>
      <c r="U648" s="14">
        <f>IF(OR(V648=0,A648=""),"",IF(COUNTIFS($A$6:$A$1505,A648&amp;"",$B$6:$B$1505,B648&amp;"")&gt;1,"CHYBA",IF(X648="","",IF(X648=0,"",IFERROR(IF(INDEX($A$1:$A$1505,X648)="","",IF(A648=INDEX($A$1:$A$1505,X648)+1,"","PREVERIŤ")),"PREVERIŤ")))))</f>
        <v/>
      </c>
      <c r="V648" s="14">
        <f>IF(OR(A648&lt;&gt;"",B648&lt;&gt;"",C648&lt;&gt;"",D648&lt;&gt;"",E648&lt;&gt;"",F648&lt;&gt;"",G648&lt;&gt;"",H648&lt;&gt;"",I648&lt;&gt;"",J648&lt;&gt;"",K648&lt;&gt;"",L648&lt;&gt;"",N648&lt;&gt;"",O648&lt;&gt;""),1,0)</f>
        <v/>
      </c>
      <c r="W648" s="14">
        <f>IF(OR(V648=0,B648=""),"",COUNTIFS($B$6:B648,B648&amp;""))</f>
        <v/>
      </c>
      <c r="X648" s="14">
        <f>IF(OR(V648=0,B648=""),"",IF(W648=1,0,SUMIFS($Y$5:Y647,$B$5:B647,B648&amp;"",$W$5:W647,W648-1)))</f>
        <v/>
      </c>
      <c r="Y648" s="14">
        <f>IF(V648=0,"",ROW($A648))</f>
        <v/>
      </c>
    </row>
    <row r="649">
      <c r="A649" s="10" t="n"/>
      <c r="B649" s="10" t="n"/>
      <c r="C649" s="10" t="n"/>
      <c r="D649" s="12" t="n"/>
      <c r="E649" s="18" t="n"/>
      <c r="F649" s="12" t="n"/>
      <c r="G649" s="18" t="n"/>
      <c r="H649" s="10" t="n"/>
      <c r="I649" s="10" t="n"/>
      <c r="J649" s="10" t="n"/>
      <c r="K649" s="13" t="n"/>
      <c r="L649" s="13" t="n"/>
      <c r="M649" s="19">
        <f>IF(OR(K649="",L649=""),"",IF(AND(ISNUMBER(K649),ISNUMBER(L649)),L649-K649,"CHYBA"))</f>
        <v/>
      </c>
      <c r="N649" s="10" t="n"/>
      <c r="O649" s="10" t="n"/>
      <c r="P649" s="14">
        <f>IF(M649="","",IF(ISNUMBER(M649),IF(M649&lt;=0,"CHYBA",""),"CHYBA"))</f>
        <v/>
      </c>
      <c r="Q649" s="14">
        <f>IF(OR(V649=0,B649="",K649=""),"",IFERROR(IF(X649=0,IF(AND(COUNTIFS('Vozidlá'!$A$6:$A$6,B649&amp;"",'Vozidlá'!$L$6:$L$6,"&lt;&gt;")=1,ROUND(K649,1)=ROUND(INDEX('Vozidlá'!$L$6:$L$6,MATCH(B649,'Vozidlá'!$A$6:$A$6,0)),1)),"","CHYBA"),IF(AND(INDEX($L$1:$L$1505,X649)&lt;&gt;"",ROUND(K649,1)=ROUND(INDEX($L$1:$L$1505,X649),1)),"","CHYBA")),"CHYBA"))</f>
        <v/>
      </c>
      <c r="R649" s="14">
        <f>IF(V649=0,"",IF(OR(NOT(ISNUMBER(A649)),B649="",C649="",NOT(ISNUMBER(D649)),NOT(ISNUMBER(E649)),NOT(ISNUMBER(F649)),NOT(ISNUMBER(G649)),I649="",J649="",NOT(ISNUMBER(K649)),NOT(ISNUMBER(L649)),AND(N649&lt;&gt;"Podnikateľská",N649&lt;&gt;"Súkromná"),AND(N649="Podnikateľská",H649=""),COUNTIFS('Vodiči'!$C$6:$C$8,C649&amp;"")&lt;&gt;1,COUNTIFS('Vozidlá'!$A$6:$A$6,B649&amp;"",'Vozidlá'!$B$6:$B$6,"&lt;&gt;")&lt;&gt;1,COUNTIFS('Vozidlá'!$A$6:$A$6,B649&amp;"",'Vozidlá'!$C$6:$C$6,"&lt;&gt;")&lt;&gt;1,COUNTIFS('Vozidlá'!$A$6:$A$6,B649&amp;"",'Vozidlá'!$D$6:$D$6,"&lt;&gt;")&lt;&gt;1,COUNTIFS('Vozidlá'!$A$6:$A$6,B649&amp;"",'Vozidlá'!$E$6:$E$6,"&lt;&gt;")&lt;&gt;1,COUNTIFS('Vozidlá'!$A$6:$A$6,B649&amp;"",'Vozidlá'!$K$6:$K$6,"&lt;&gt;")&lt;&gt;1,COUNTIFS('Vozidlá'!$A$6:$A$6,B649&amp;"",'Vozidlá'!$L$6:$L$6,"&lt;&gt;")&lt;&gt;1),"CHYBA",""))</f>
        <v/>
      </c>
      <c r="S649" s="14">
        <f>IF(V649=0,"",IF(N649="Podnikateľská",IF(H649="","",IF(OR(LEN(TRIM(SUBSTITUTE(SUBSTITUTE(H649,".",""),",","")))&lt;12,ISNUMBER(MATCH(TRIM(SUBSTITUTE(SUBSTITUTE(H649,".",""),",","")),'Zoznamy'!$G$2:$G$41,0))),"PREVERIŤ","")),IF(AND(N649="Súkromná",IFERROR(INDEX('Vozidlá'!$O$6:$O$6,MATCH(B649,'Vozidlá'!$A$6:$A$6,0))="áno",FALSE)),"PREVERIŤ","")))</f>
        <v/>
      </c>
      <c r="T649" s="14">
        <f>IF(OR(D649="",E649="",F649="",G649=""),"",IFERROR(IF(OR(F649+G649&lt;D649+E649,D649&lt;DATE(2027,1,1),D649&gt;=DATE(2028,1,1)),"CHYBA",""),"CHYBA"))</f>
        <v/>
      </c>
      <c r="U649" s="14">
        <f>IF(OR(V649=0,A649=""),"",IF(COUNTIFS($A$6:$A$1505,A649&amp;"",$B$6:$B$1505,B649&amp;"")&gt;1,"CHYBA",IF(X649="","",IF(X649=0,"",IFERROR(IF(INDEX($A$1:$A$1505,X649)="","",IF(A649=INDEX($A$1:$A$1505,X649)+1,"","PREVERIŤ")),"PREVERIŤ")))))</f>
        <v/>
      </c>
      <c r="V649" s="14">
        <f>IF(OR(A649&lt;&gt;"",B649&lt;&gt;"",C649&lt;&gt;"",D649&lt;&gt;"",E649&lt;&gt;"",F649&lt;&gt;"",G649&lt;&gt;"",H649&lt;&gt;"",I649&lt;&gt;"",J649&lt;&gt;"",K649&lt;&gt;"",L649&lt;&gt;"",N649&lt;&gt;"",O649&lt;&gt;""),1,0)</f>
        <v/>
      </c>
      <c r="W649" s="14">
        <f>IF(OR(V649=0,B649=""),"",COUNTIFS($B$6:B649,B649&amp;""))</f>
        <v/>
      </c>
      <c r="X649" s="14">
        <f>IF(OR(V649=0,B649=""),"",IF(W649=1,0,SUMIFS($Y$5:Y648,$B$5:B648,B649&amp;"",$W$5:W648,W649-1)))</f>
        <v/>
      </c>
      <c r="Y649" s="14">
        <f>IF(V649=0,"",ROW($A649))</f>
        <v/>
      </c>
    </row>
    <row r="650">
      <c r="A650" s="10" t="n"/>
      <c r="B650" s="10" t="n"/>
      <c r="C650" s="10" t="n"/>
      <c r="D650" s="12" t="n"/>
      <c r="E650" s="18" t="n"/>
      <c r="F650" s="12" t="n"/>
      <c r="G650" s="18" t="n"/>
      <c r="H650" s="10" t="n"/>
      <c r="I650" s="10" t="n"/>
      <c r="J650" s="10" t="n"/>
      <c r="K650" s="13" t="n"/>
      <c r="L650" s="13" t="n"/>
      <c r="M650" s="19">
        <f>IF(OR(K650="",L650=""),"",IF(AND(ISNUMBER(K650),ISNUMBER(L650)),L650-K650,"CHYBA"))</f>
        <v/>
      </c>
      <c r="N650" s="10" t="n"/>
      <c r="O650" s="10" t="n"/>
      <c r="P650" s="14">
        <f>IF(M650="","",IF(ISNUMBER(M650),IF(M650&lt;=0,"CHYBA",""),"CHYBA"))</f>
        <v/>
      </c>
      <c r="Q650" s="14">
        <f>IF(OR(V650=0,B650="",K650=""),"",IFERROR(IF(X650=0,IF(AND(COUNTIFS('Vozidlá'!$A$6:$A$6,B650&amp;"",'Vozidlá'!$L$6:$L$6,"&lt;&gt;")=1,ROUND(K650,1)=ROUND(INDEX('Vozidlá'!$L$6:$L$6,MATCH(B650,'Vozidlá'!$A$6:$A$6,0)),1)),"","CHYBA"),IF(AND(INDEX($L$1:$L$1505,X650)&lt;&gt;"",ROUND(K650,1)=ROUND(INDEX($L$1:$L$1505,X650),1)),"","CHYBA")),"CHYBA"))</f>
        <v/>
      </c>
      <c r="R650" s="14">
        <f>IF(V650=0,"",IF(OR(NOT(ISNUMBER(A650)),B650="",C650="",NOT(ISNUMBER(D650)),NOT(ISNUMBER(E650)),NOT(ISNUMBER(F650)),NOT(ISNUMBER(G650)),I650="",J650="",NOT(ISNUMBER(K650)),NOT(ISNUMBER(L650)),AND(N650&lt;&gt;"Podnikateľská",N650&lt;&gt;"Súkromná"),AND(N650="Podnikateľská",H650=""),COUNTIFS('Vodiči'!$C$6:$C$8,C650&amp;"")&lt;&gt;1,COUNTIFS('Vozidlá'!$A$6:$A$6,B650&amp;"",'Vozidlá'!$B$6:$B$6,"&lt;&gt;")&lt;&gt;1,COUNTIFS('Vozidlá'!$A$6:$A$6,B650&amp;"",'Vozidlá'!$C$6:$C$6,"&lt;&gt;")&lt;&gt;1,COUNTIFS('Vozidlá'!$A$6:$A$6,B650&amp;"",'Vozidlá'!$D$6:$D$6,"&lt;&gt;")&lt;&gt;1,COUNTIFS('Vozidlá'!$A$6:$A$6,B650&amp;"",'Vozidlá'!$E$6:$E$6,"&lt;&gt;")&lt;&gt;1,COUNTIFS('Vozidlá'!$A$6:$A$6,B650&amp;"",'Vozidlá'!$K$6:$K$6,"&lt;&gt;")&lt;&gt;1,COUNTIFS('Vozidlá'!$A$6:$A$6,B650&amp;"",'Vozidlá'!$L$6:$L$6,"&lt;&gt;")&lt;&gt;1),"CHYBA",""))</f>
        <v/>
      </c>
      <c r="S650" s="14">
        <f>IF(V650=0,"",IF(N650="Podnikateľská",IF(H650="","",IF(OR(LEN(TRIM(SUBSTITUTE(SUBSTITUTE(H650,".",""),",","")))&lt;12,ISNUMBER(MATCH(TRIM(SUBSTITUTE(SUBSTITUTE(H650,".",""),",","")),'Zoznamy'!$G$2:$G$41,0))),"PREVERIŤ","")),IF(AND(N650="Súkromná",IFERROR(INDEX('Vozidlá'!$O$6:$O$6,MATCH(B650,'Vozidlá'!$A$6:$A$6,0))="áno",FALSE)),"PREVERIŤ","")))</f>
        <v/>
      </c>
      <c r="T650" s="14">
        <f>IF(OR(D650="",E650="",F650="",G650=""),"",IFERROR(IF(OR(F650+G650&lt;D650+E650,D650&lt;DATE(2027,1,1),D650&gt;=DATE(2028,1,1)),"CHYBA",""),"CHYBA"))</f>
        <v/>
      </c>
      <c r="U650" s="14">
        <f>IF(OR(V650=0,A650=""),"",IF(COUNTIFS($A$6:$A$1505,A650&amp;"",$B$6:$B$1505,B650&amp;"")&gt;1,"CHYBA",IF(X650="","",IF(X650=0,"",IFERROR(IF(INDEX($A$1:$A$1505,X650)="","",IF(A650=INDEX($A$1:$A$1505,X650)+1,"","PREVERIŤ")),"PREVERIŤ")))))</f>
        <v/>
      </c>
      <c r="V650" s="14">
        <f>IF(OR(A650&lt;&gt;"",B650&lt;&gt;"",C650&lt;&gt;"",D650&lt;&gt;"",E650&lt;&gt;"",F650&lt;&gt;"",G650&lt;&gt;"",H650&lt;&gt;"",I650&lt;&gt;"",J650&lt;&gt;"",K650&lt;&gt;"",L650&lt;&gt;"",N650&lt;&gt;"",O650&lt;&gt;""),1,0)</f>
        <v/>
      </c>
      <c r="W650" s="14">
        <f>IF(OR(V650=0,B650=""),"",COUNTIFS($B$6:B650,B650&amp;""))</f>
        <v/>
      </c>
      <c r="X650" s="14">
        <f>IF(OR(V650=0,B650=""),"",IF(W650=1,0,SUMIFS($Y$5:Y649,$B$5:B649,B650&amp;"",$W$5:W649,W650-1)))</f>
        <v/>
      </c>
      <c r="Y650" s="14">
        <f>IF(V650=0,"",ROW($A650))</f>
        <v/>
      </c>
    </row>
    <row r="651">
      <c r="A651" s="10" t="n"/>
      <c r="B651" s="10" t="n"/>
      <c r="C651" s="10" t="n"/>
      <c r="D651" s="12" t="n"/>
      <c r="E651" s="18" t="n"/>
      <c r="F651" s="12" t="n"/>
      <c r="G651" s="18" t="n"/>
      <c r="H651" s="10" t="n"/>
      <c r="I651" s="10" t="n"/>
      <c r="J651" s="10" t="n"/>
      <c r="K651" s="13" t="n"/>
      <c r="L651" s="13" t="n"/>
      <c r="M651" s="19">
        <f>IF(OR(K651="",L651=""),"",IF(AND(ISNUMBER(K651),ISNUMBER(L651)),L651-K651,"CHYBA"))</f>
        <v/>
      </c>
      <c r="N651" s="10" t="n"/>
      <c r="O651" s="10" t="n"/>
      <c r="P651" s="14">
        <f>IF(M651="","",IF(ISNUMBER(M651),IF(M651&lt;=0,"CHYBA",""),"CHYBA"))</f>
        <v/>
      </c>
      <c r="Q651" s="14">
        <f>IF(OR(V651=0,B651="",K651=""),"",IFERROR(IF(X651=0,IF(AND(COUNTIFS('Vozidlá'!$A$6:$A$6,B651&amp;"",'Vozidlá'!$L$6:$L$6,"&lt;&gt;")=1,ROUND(K651,1)=ROUND(INDEX('Vozidlá'!$L$6:$L$6,MATCH(B651,'Vozidlá'!$A$6:$A$6,0)),1)),"","CHYBA"),IF(AND(INDEX($L$1:$L$1505,X651)&lt;&gt;"",ROUND(K651,1)=ROUND(INDEX($L$1:$L$1505,X651),1)),"","CHYBA")),"CHYBA"))</f>
        <v/>
      </c>
      <c r="R651" s="14">
        <f>IF(V651=0,"",IF(OR(NOT(ISNUMBER(A651)),B651="",C651="",NOT(ISNUMBER(D651)),NOT(ISNUMBER(E651)),NOT(ISNUMBER(F651)),NOT(ISNUMBER(G651)),I651="",J651="",NOT(ISNUMBER(K651)),NOT(ISNUMBER(L651)),AND(N651&lt;&gt;"Podnikateľská",N651&lt;&gt;"Súkromná"),AND(N651="Podnikateľská",H651=""),COUNTIFS('Vodiči'!$C$6:$C$8,C651&amp;"")&lt;&gt;1,COUNTIFS('Vozidlá'!$A$6:$A$6,B651&amp;"",'Vozidlá'!$B$6:$B$6,"&lt;&gt;")&lt;&gt;1,COUNTIFS('Vozidlá'!$A$6:$A$6,B651&amp;"",'Vozidlá'!$C$6:$C$6,"&lt;&gt;")&lt;&gt;1,COUNTIFS('Vozidlá'!$A$6:$A$6,B651&amp;"",'Vozidlá'!$D$6:$D$6,"&lt;&gt;")&lt;&gt;1,COUNTIFS('Vozidlá'!$A$6:$A$6,B651&amp;"",'Vozidlá'!$E$6:$E$6,"&lt;&gt;")&lt;&gt;1,COUNTIFS('Vozidlá'!$A$6:$A$6,B651&amp;"",'Vozidlá'!$K$6:$K$6,"&lt;&gt;")&lt;&gt;1,COUNTIFS('Vozidlá'!$A$6:$A$6,B651&amp;"",'Vozidlá'!$L$6:$L$6,"&lt;&gt;")&lt;&gt;1),"CHYBA",""))</f>
        <v/>
      </c>
      <c r="S651" s="14">
        <f>IF(V651=0,"",IF(N651="Podnikateľská",IF(H651="","",IF(OR(LEN(TRIM(SUBSTITUTE(SUBSTITUTE(H651,".",""),",","")))&lt;12,ISNUMBER(MATCH(TRIM(SUBSTITUTE(SUBSTITUTE(H651,".",""),",","")),'Zoznamy'!$G$2:$G$41,0))),"PREVERIŤ","")),IF(AND(N651="Súkromná",IFERROR(INDEX('Vozidlá'!$O$6:$O$6,MATCH(B651,'Vozidlá'!$A$6:$A$6,0))="áno",FALSE)),"PREVERIŤ","")))</f>
        <v/>
      </c>
      <c r="T651" s="14">
        <f>IF(OR(D651="",E651="",F651="",G651=""),"",IFERROR(IF(OR(F651+G651&lt;D651+E651,D651&lt;DATE(2027,1,1),D651&gt;=DATE(2028,1,1)),"CHYBA",""),"CHYBA"))</f>
        <v/>
      </c>
      <c r="U651" s="14">
        <f>IF(OR(V651=0,A651=""),"",IF(COUNTIFS($A$6:$A$1505,A651&amp;"",$B$6:$B$1505,B651&amp;"")&gt;1,"CHYBA",IF(X651="","",IF(X651=0,"",IFERROR(IF(INDEX($A$1:$A$1505,X651)="","",IF(A651=INDEX($A$1:$A$1505,X651)+1,"","PREVERIŤ")),"PREVERIŤ")))))</f>
        <v/>
      </c>
      <c r="V651" s="14">
        <f>IF(OR(A651&lt;&gt;"",B651&lt;&gt;"",C651&lt;&gt;"",D651&lt;&gt;"",E651&lt;&gt;"",F651&lt;&gt;"",G651&lt;&gt;"",H651&lt;&gt;"",I651&lt;&gt;"",J651&lt;&gt;"",K651&lt;&gt;"",L651&lt;&gt;"",N651&lt;&gt;"",O651&lt;&gt;""),1,0)</f>
        <v/>
      </c>
      <c r="W651" s="14">
        <f>IF(OR(V651=0,B651=""),"",COUNTIFS($B$6:B651,B651&amp;""))</f>
        <v/>
      </c>
      <c r="X651" s="14">
        <f>IF(OR(V651=0,B651=""),"",IF(W651=1,0,SUMIFS($Y$5:Y650,$B$5:B650,B651&amp;"",$W$5:W650,W651-1)))</f>
        <v/>
      </c>
      <c r="Y651" s="14">
        <f>IF(V651=0,"",ROW($A651))</f>
        <v/>
      </c>
    </row>
    <row r="652">
      <c r="A652" s="10" t="n"/>
      <c r="B652" s="10" t="n"/>
      <c r="C652" s="10" t="n"/>
      <c r="D652" s="12" t="n"/>
      <c r="E652" s="18" t="n"/>
      <c r="F652" s="12" t="n"/>
      <c r="G652" s="18" t="n"/>
      <c r="H652" s="10" t="n"/>
      <c r="I652" s="10" t="n"/>
      <c r="J652" s="10" t="n"/>
      <c r="K652" s="13" t="n"/>
      <c r="L652" s="13" t="n"/>
      <c r="M652" s="19">
        <f>IF(OR(K652="",L652=""),"",IF(AND(ISNUMBER(K652),ISNUMBER(L652)),L652-K652,"CHYBA"))</f>
        <v/>
      </c>
      <c r="N652" s="10" t="n"/>
      <c r="O652" s="10" t="n"/>
      <c r="P652" s="14">
        <f>IF(M652="","",IF(ISNUMBER(M652),IF(M652&lt;=0,"CHYBA",""),"CHYBA"))</f>
        <v/>
      </c>
      <c r="Q652" s="14">
        <f>IF(OR(V652=0,B652="",K652=""),"",IFERROR(IF(X652=0,IF(AND(COUNTIFS('Vozidlá'!$A$6:$A$6,B652&amp;"",'Vozidlá'!$L$6:$L$6,"&lt;&gt;")=1,ROUND(K652,1)=ROUND(INDEX('Vozidlá'!$L$6:$L$6,MATCH(B652,'Vozidlá'!$A$6:$A$6,0)),1)),"","CHYBA"),IF(AND(INDEX($L$1:$L$1505,X652)&lt;&gt;"",ROUND(K652,1)=ROUND(INDEX($L$1:$L$1505,X652),1)),"","CHYBA")),"CHYBA"))</f>
        <v/>
      </c>
      <c r="R652" s="14">
        <f>IF(V652=0,"",IF(OR(NOT(ISNUMBER(A652)),B652="",C652="",NOT(ISNUMBER(D652)),NOT(ISNUMBER(E652)),NOT(ISNUMBER(F652)),NOT(ISNUMBER(G652)),I652="",J652="",NOT(ISNUMBER(K652)),NOT(ISNUMBER(L652)),AND(N652&lt;&gt;"Podnikateľská",N652&lt;&gt;"Súkromná"),AND(N652="Podnikateľská",H652=""),COUNTIFS('Vodiči'!$C$6:$C$8,C652&amp;"")&lt;&gt;1,COUNTIFS('Vozidlá'!$A$6:$A$6,B652&amp;"",'Vozidlá'!$B$6:$B$6,"&lt;&gt;")&lt;&gt;1,COUNTIFS('Vozidlá'!$A$6:$A$6,B652&amp;"",'Vozidlá'!$C$6:$C$6,"&lt;&gt;")&lt;&gt;1,COUNTIFS('Vozidlá'!$A$6:$A$6,B652&amp;"",'Vozidlá'!$D$6:$D$6,"&lt;&gt;")&lt;&gt;1,COUNTIFS('Vozidlá'!$A$6:$A$6,B652&amp;"",'Vozidlá'!$E$6:$E$6,"&lt;&gt;")&lt;&gt;1,COUNTIFS('Vozidlá'!$A$6:$A$6,B652&amp;"",'Vozidlá'!$K$6:$K$6,"&lt;&gt;")&lt;&gt;1,COUNTIFS('Vozidlá'!$A$6:$A$6,B652&amp;"",'Vozidlá'!$L$6:$L$6,"&lt;&gt;")&lt;&gt;1),"CHYBA",""))</f>
        <v/>
      </c>
      <c r="S652" s="14">
        <f>IF(V652=0,"",IF(N652="Podnikateľská",IF(H652="","",IF(OR(LEN(TRIM(SUBSTITUTE(SUBSTITUTE(H652,".",""),",","")))&lt;12,ISNUMBER(MATCH(TRIM(SUBSTITUTE(SUBSTITUTE(H652,".",""),",","")),'Zoznamy'!$G$2:$G$41,0))),"PREVERIŤ","")),IF(AND(N652="Súkromná",IFERROR(INDEX('Vozidlá'!$O$6:$O$6,MATCH(B652,'Vozidlá'!$A$6:$A$6,0))="áno",FALSE)),"PREVERIŤ","")))</f>
        <v/>
      </c>
      <c r="T652" s="14">
        <f>IF(OR(D652="",E652="",F652="",G652=""),"",IFERROR(IF(OR(F652+G652&lt;D652+E652,D652&lt;DATE(2027,1,1),D652&gt;=DATE(2028,1,1)),"CHYBA",""),"CHYBA"))</f>
        <v/>
      </c>
      <c r="U652" s="14">
        <f>IF(OR(V652=0,A652=""),"",IF(COUNTIFS($A$6:$A$1505,A652&amp;"",$B$6:$B$1505,B652&amp;"")&gt;1,"CHYBA",IF(X652="","",IF(X652=0,"",IFERROR(IF(INDEX($A$1:$A$1505,X652)="","",IF(A652=INDEX($A$1:$A$1505,X652)+1,"","PREVERIŤ")),"PREVERIŤ")))))</f>
        <v/>
      </c>
      <c r="V652" s="14">
        <f>IF(OR(A652&lt;&gt;"",B652&lt;&gt;"",C652&lt;&gt;"",D652&lt;&gt;"",E652&lt;&gt;"",F652&lt;&gt;"",G652&lt;&gt;"",H652&lt;&gt;"",I652&lt;&gt;"",J652&lt;&gt;"",K652&lt;&gt;"",L652&lt;&gt;"",N652&lt;&gt;"",O652&lt;&gt;""),1,0)</f>
        <v/>
      </c>
      <c r="W652" s="14">
        <f>IF(OR(V652=0,B652=""),"",COUNTIFS($B$6:B652,B652&amp;""))</f>
        <v/>
      </c>
      <c r="X652" s="14">
        <f>IF(OR(V652=0,B652=""),"",IF(W652=1,0,SUMIFS($Y$5:Y651,$B$5:B651,B652&amp;"",$W$5:W651,W652-1)))</f>
        <v/>
      </c>
      <c r="Y652" s="14">
        <f>IF(V652=0,"",ROW($A652))</f>
        <v/>
      </c>
    </row>
    <row r="653">
      <c r="A653" s="10" t="n"/>
      <c r="B653" s="10" t="n"/>
      <c r="C653" s="10" t="n"/>
      <c r="D653" s="12" t="n"/>
      <c r="E653" s="18" t="n"/>
      <c r="F653" s="12" t="n"/>
      <c r="G653" s="18" t="n"/>
      <c r="H653" s="10" t="n"/>
      <c r="I653" s="10" t="n"/>
      <c r="J653" s="10" t="n"/>
      <c r="K653" s="13" t="n"/>
      <c r="L653" s="13" t="n"/>
      <c r="M653" s="19">
        <f>IF(OR(K653="",L653=""),"",IF(AND(ISNUMBER(K653),ISNUMBER(L653)),L653-K653,"CHYBA"))</f>
        <v/>
      </c>
      <c r="N653" s="10" t="n"/>
      <c r="O653" s="10" t="n"/>
      <c r="P653" s="14">
        <f>IF(M653="","",IF(ISNUMBER(M653),IF(M653&lt;=0,"CHYBA",""),"CHYBA"))</f>
        <v/>
      </c>
      <c r="Q653" s="14">
        <f>IF(OR(V653=0,B653="",K653=""),"",IFERROR(IF(X653=0,IF(AND(COUNTIFS('Vozidlá'!$A$6:$A$6,B653&amp;"",'Vozidlá'!$L$6:$L$6,"&lt;&gt;")=1,ROUND(K653,1)=ROUND(INDEX('Vozidlá'!$L$6:$L$6,MATCH(B653,'Vozidlá'!$A$6:$A$6,0)),1)),"","CHYBA"),IF(AND(INDEX($L$1:$L$1505,X653)&lt;&gt;"",ROUND(K653,1)=ROUND(INDEX($L$1:$L$1505,X653),1)),"","CHYBA")),"CHYBA"))</f>
        <v/>
      </c>
      <c r="R653" s="14">
        <f>IF(V653=0,"",IF(OR(NOT(ISNUMBER(A653)),B653="",C653="",NOT(ISNUMBER(D653)),NOT(ISNUMBER(E653)),NOT(ISNUMBER(F653)),NOT(ISNUMBER(G653)),I653="",J653="",NOT(ISNUMBER(K653)),NOT(ISNUMBER(L653)),AND(N653&lt;&gt;"Podnikateľská",N653&lt;&gt;"Súkromná"),AND(N653="Podnikateľská",H653=""),COUNTIFS('Vodiči'!$C$6:$C$8,C653&amp;"")&lt;&gt;1,COUNTIFS('Vozidlá'!$A$6:$A$6,B653&amp;"",'Vozidlá'!$B$6:$B$6,"&lt;&gt;")&lt;&gt;1,COUNTIFS('Vozidlá'!$A$6:$A$6,B653&amp;"",'Vozidlá'!$C$6:$C$6,"&lt;&gt;")&lt;&gt;1,COUNTIFS('Vozidlá'!$A$6:$A$6,B653&amp;"",'Vozidlá'!$D$6:$D$6,"&lt;&gt;")&lt;&gt;1,COUNTIFS('Vozidlá'!$A$6:$A$6,B653&amp;"",'Vozidlá'!$E$6:$E$6,"&lt;&gt;")&lt;&gt;1,COUNTIFS('Vozidlá'!$A$6:$A$6,B653&amp;"",'Vozidlá'!$K$6:$K$6,"&lt;&gt;")&lt;&gt;1,COUNTIFS('Vozidlá'!$A$6:$A$6,B653&amp;"",'Vozidlá'!$L$6:$L$6,"&lt;&gt;")&lt;&gt;1),"CHYBA",""))</f>
        <v/>
      </c>
      <c r="S653" s="14">
        <f>IF(V653=0,"",IF(N653="Podnikateľská",IF(H653="","",IF(OR(LEN(TRIM(SUBSTITUTE(SUBSTITUTE(H653,".",""),",","")))&lt;12,ISNUMBER(MATCH(TRIM(SUBSTITUTE(SUBSTITUTE(H653,".",""),",","")),'Zoznamy'!$G$2:$G$41,0))),"PREVERIŤ","")),IF(AND(N653="Súkromná",IFERROR(INDEX('Vozidlá'!$O$6:$O$6,MATCH(B653,'Vozidlá'!$A$6:$A$6,0))="áno",FALSE)),"PREVERIŤ","")))</f>
        <v/>
      </c>
      <c r="T653" s="14">
        <f>IF(OR(D653="",E653="",F653="",G653=""),"",IFERROR(IF(OR(F653+G653&lt;D653+E653,D653&lt;DATE(2027,1,1),D653&gt;=DATE(2028,1,1)),"CHYBA",""),"CHYBA"))</f>
        <v/>
      </c>
      <c r="U653" s="14">
        <f>IF(OR(V653=0,A653=""),"",IF(COUNTIFS($A$6:$A$1505,A653&amp;"",$B$6:$B$1505,B653&amp;"")&gt;1,"CHYBA",IF(X653="","",IF(X653=0,"",IFERROR(IF(INDEX($A$1:$A$1505,X653)="","",IF(A653=INDEX($A$1:$A$1505,X653)+1,"","PREVERIŤ")),"PREVERIŤ")))))</f>
        <v/>
      </c>
      <c r="V653" s="14">
        <f>IF(OR(A653&lt;&gt;"",B653&lt;&gt;"",C653&lt;&gt;"",D653&lt;&gt;"",E653&lt;&gt;"",F653&lt;&gt;"",G653&lt;&gt;"",H653&lt;&gt;"",I653&lt;&gt;"",J653&lt;&gt;"",K653&lt;&gt;"",L653&lt;&gt;"",N653&lt;&gt;"",O653&lt;&gt;""),1,0)</f>
        <v/>
      </c>
      <c r="W653" s="14">
        <f>IF(OR(V653=0,B653=""),"",COUNTIFS($B$6:B653,B653&amp;""))</f>
        <v/>
      </c>
      <c r="X653" s="14">
        <f>IF(OR(V653=0,B653=""),"",IF(W653=1,0,SUMIFS($Y$5:Y652,$B$5:B652,B653&amp;"",$W$5:W652,W653-1)))</f>
        <v/>
      </c>
      <c r="Y653" s="14">
        <f>IF(V653=0,"",ROW($A653))</f>
        <v/>
      </c>
    </row>
    <row r="654">
      <c r="A654" s="10" t="n"/>
      <c r="B654" s="10" t="n"/>
      <c r="C654" s="10" t="n"/>
      <c r="D654" s="12" t="n"/>
      <c r="E654" s="18" t="n"/>
      <c r="F654" s="12" t="n"/>
      <c r="G654" s="18" t="n"/>
      <c r="H654" s="10" t="n"/>
      <c r="I654" s="10" t="n"/>
      <c r="J654" s="10" t="n"/>
      <c r="K654" s="13" t="n"/>
      <c r="L654" s="13" t="n"/>
      <c r="M654" s="19">
        <f>IF(OR(K654="",L654=""),"",IF(AND(ISNUMBER(K654),ISNUMBER(L654)),L654-K654,"CHYBA"))</f>
        <v/>
      </c>
      <c r="N654" s="10" t="n"/>
      <c r="O654" s="10" t="n"/>
      <c r="P654" s="14">
        <f>IF(M654="","",IF(ISNUMBER(M654),IF(M654&lt;=0,"CHYBA",""),"CHYBA"))</f>
        <v/>
      </c>
      <c r="Q654" s="14">
        <f>IF(OR(V654=0,B654="",K654=""),"",IFERROR(IF(X654=0,IF(AND(COUNTIFS('Vozidlá'!$A$6:$A$6,B654&amp;"",'Vozidlá'!$L$6:$L$6,"&lt;&gt;")=1,ROUND(K654,1)=ROUND(INDEX('Vozidlá'!$L$6:$L$6,MATCH(B654,'Vozidlá'!$A$6:$A$6,0)),1)),"","CHYBA"),IF(AND(INDEX($L$1:$L$1505,X654)&lt;&gt;"",ROUND(K654,1)=ROUND(INDEX($L$1:$L$1505,X654),1)),"","CHYBA")),"CHYBA"))</f>
        <v/>
      </c>
      <c r="R654" s="14">
        <f>IF(V654=0,"",IF(OR(NOT(ISNUMBER(A654)),B654="",C654="",NOT(ISNUMBER(D654)),NOT(ISNUMBER(E654)),NOT(ISNUMBER(F654)),NOT(ISNUMBER(G654)),I654="",J654="",NOT(ISNUMBER(K654)),NOT(ISNUMBER(L654)),AND(N654&lt;&gt;"Podnikateľská",N654&lt;&gt;"Súkromná"),AND(N654="Podnikateľská",H654=""),COUNTIFS('Vodiči'!$C$6:$C$8,C654&amp;"")&lt;&gt;1,COUNTIFS('Vozidlá'!$A$6:$A$6,B654&amp;"",'Vozidlá'!$B$6:$B$6,"&lt;&gt;")&lt;&gt;1,COUNTIFS('Vozidlá'!$A$6:$A$6,B654&amp;"",'Vozidlá'!$C$6:$C$6,"&lt;&gt;")&lt;&gt;1,COUNTIFS('Vozidlá'!$A$6:$A$6,B654&amp;"",'Vozidlá'!$D$6:$D$6,"&lt;&gt;")&lt;&gt;1,COUNTIFS('Vozidlá'!$A$6:$A$6,B654&amp;"",'Vozidlá'!$E$6:$E$6,"&lt;&gt;")&lt;&gt;1,COUNTIFS('Vozidlá'!$A$6:$A$6,B654&amp;"",'Vozidlá'!$K$6:$K$6,"&lt;&gt;")&lt;&gt;1,COUNTIFS('Vozidlá'!$A$6:$A$6,B654&amp;"",'Vozidlá'!$L$6:$L$6,"&lt;&gt;")&lt;&gt;1),"CHYBA",""))</f>
        <v/>
      </c>
      <c r="S654" s="14">
        <f>IF(V654=0,"",IF(N654="Podnikateľská",IF(H654="","",IF(OR(LEN(TRIM(SUBSTITUTE(SUBSTITUTE(H654,".",""),",","")))&lt;12,ISNUMBER(MATCH(TRIM(SUBSTITUTE(SUBSTITUTE(H654,".",""),",","")),'Zoznamy'!$G$2:$G$41,0))),"PREVERIŤ","")),IF(AND(N654="Súkromná",IFERROR(INDEX('Vozidlá'!$O$6:$O$6,MATCH(B654,'Vozidlá'!$A$6:$A$6,0))="áno",FALSE)),"PREVERIŤ","")))</f>
        <v/>
      </c>
      <c r="T654" s="14">
        <f>IF(OR(D654="",E654="",F654="",G654=""),"",IFERROR(IF(OR(F654+G654&lt;D654+E654,D654&lt;DATE(2027,1,1),D654&gt;=DATE(2028,1,1)),"CHYBA",""),"CHYBA"))</f>
        <v/>
      </c>
      <c r="U654" s="14">
        <f>IF(OR(V654=0,A654=""),"",IF(COUNTIFS($A$6:$A$1505,A654&amp;"",$B$6:$B$1505,B654&amp;"")&gt;1,"CHYBA",IF(X654="","",IF(X654=0,"",IFERROR(IF(INDEX($A$1:$A$1505,X654)="","",IF(A654=INDEX($A$1:$A$1505,X654)+1,"","PREVERIŤ")),"PREVERIŤ")))))</f>
        <v/>
      </c>
      <c r="V654" s="14">
        <f>IF(OR(A654&lt;&gt;"",B654&lt;&gt;"",C654&lt;&gt;"",D654&lt;&gt;"",E654&lt;&gt;"",F654&lt;&gt;"",G654&lt;&gt;"",H654&lt;&gt;"",I654&lt;&gt;"",J654&lt;&gt;"",K654&lt;&gt;"",L654&lt;&gt;"",N654&lt;&gt;"",O654&lt;&gt;""),1,0)</f>
        <v/>
      </c>
      <c r="W654" s="14">
        <f>IF(OR(V654=0,B654=""),"",COUNTIFS($B$6:B654,B654&amp;""))</f>
        <v/>
      </c>
      <c r="X654" s="14">
        <f>IF(OR(V654=0,B654=""),"",IF(W654=1,0,SUMIFS($Y$5:Y653,$B$5:B653,B654&amp;"",$W$5:W653,W654-1)))</f>
        <v/>
      </c>
      <c r="Y654" s="14">
        <f>IF(V654=0,"",ROW($A654))</f>
        <v/>
      </c>
    </row>
    <row r="655">
      <c r="A655" s="10" t="n"/>
      <c r="B655" s="10" t="n"/>
      <c r="C655" s="10" t="n"/>
      <c r="D655" s="12" t="n"/>
      <c r="E655" s="18" t="n"/>
      <c r="F655" s="12" t="n"/>
      <c r="G655" s="18" t="n"/>
      <c r="H655" s="10" t="n"/>
      <c r="I655" s="10" t="n"/>
      <c r="J655" s="10" t="n"/>
      <c r="K655" s="13" t="n"/>
      <c r="L655" s="13" t="n"/>
      <c r="M655" s="19">
        <f>IF(OR(K655="",L655=""),"",IF(AND(ISNUMBER(K655),ISNUMBER(L655)),L655-K655,"CHYBA"))</f>
        <v/>
      </c>
      <c r="N655" s="10" t="n"/>
      <c r="O655" s="10" t="n"/>
      <c r="P655" s="14">
        <f>IF(M655="","",IF(ISNUMBER(M655),IF(M655&lt;=0,"CHYBA",""),"CHYBA"))</f>
        <v/>
      </c>
      <c r="Q655" s="14">
        <f>IF(OR(V655=0,B655="",K655=""),"",IFERROR(IF(X655=0,IF(AND(COUNTIFS('Vozidlá'!$A$6:$A$6,B655&amp;"",'Vozidlá'!$L$6:$L$6,"&lt;&gt;")=1,ROUND(K655,1)=ROUND(INDEX('Vozidlá'!$L$6:$L$6,MATCH(B655,'Vozidlá'!$A$6:$A$6,0)),1)),"","CHYBA"),IF(AND(INDEX($L$1:$L$1505,X655)&lt;&gt;"",ROUND(K655,1)=ROUND(INDEX($L$1:$L$1505,X655),1)),"","CHYBA")),"CHYBA"))</f>
        <v/>
      </c>
      <c r="R655" s="14">
        <f>IF(V655=0,"",IF(OR(NOT(ISNUMBER(A655)),B655="",C655="",NOT(ISNUMBER(D655)),NOT(ISNUMBER(E655)),NOT(ISNUMBER(F655)),NOT(ISNUMBER(G655)),I655="",J655="",NOT(ISNUMBER(K655)),NOT(ISNUMBER(L655)),AND(N655&lt;&gt;"Podnikateľská",N655&lt;&gt;"Súkromná"),AND(N655="Podnikateľská",H655=""),COUNTIFS('Vodiči'!$C$6:$C$8,C655&amp;"")&lt;&gt;1,COUNTIFS('Vozidlá'!$A$6:$A$6,B655&amp;"",'Vozidlá'!$B$6:$B$6,"&lt;&gt;")&lt;&gt;1,COUNTIFS('Vozidlá'!$A$6:$A$6,B655&amp;"",'Vozidlá'!$C$6:$C$6,"&lt;&gt;")&lt;&gt;1,COUNTIFS('Vozidlá'!$A$6:$A$6,B655&amp;"",'Vozidlá'!$D$6:$D$6,"&lt;&gt;")&lt;&gt;1,COUNTIFS('Vozidlá'!$A$6:$A$6,B655&amp;"",'Vozidlá'!$E$6:$E$6,"&lt;&gt;")&lt;&gt;1,COUNTIFS('Vozidlá'!$A$6:$A$6,B655&amp;"",'Vozidlá'!$K$6:$K$6,"&lt;&gt;")&lt;&gt;1,COUNTIFS('Vozidlá'!$A$6:$A$6,B655&amp;"",'Vozidlá'!$L$6:$L$6,"&lt;&gt;")&lt;&gt;1),"CHYBA",""))</f>
        <v/>
      </c>
      <c r="S655" s="14">
        <f>IF(V655=0,"",IF(N655="Podnikateľská",IF(H655="","",IF(OR(LEN(TRIM(SUBSTITUTE(SUBSTITUTE(H655,".",""),",","")))&lt;12,ISNUMBER(MATCH(TRIM(SUBSTITUTE(SUBSTITUTE(H655,".",""),",","")),'Zoznamy'!$G$2:$G$41,0))),"PREVERIŤ","")),IF(AND(N655="Súkromná",IFERROR(INDEX('Vozidlá'!$O$6:$O$6,MATCH(B655,'Vozidlá'!$A$6:$A$6,0))="áno",FALSE)),"PREVERIŤ","")))</f>
        <v/>
      </c>
      <c r="T655" s="14">
        <f>IF(OR(D655="",E655="",F655="",G655=""),"",IFERROR(IF(OR(F655+G655&lt;D655+E655,D655&lt;DATE(2027,1,1),D655&gt;=DATE(2028,1,1)),"CHYBA",""),"CHYBA"))</f>
        <v/>
      </c>
      <c r="U655" s="14">
        <f>IF(OR(V655=0,A655=""),"",IF(COUNTIFS($A$6:$A$1505,A655&amp;"",$B$6:$B$1505,B655&amp;"")&gt;1,"CHYBA",IF(X655="","",IF(X655=0,"",IFERROR(IF(INDEX($A$1:$A$1505,X655)="","",IF(A655=INDEX($A$1:$A$1505,X655)+1,"","PREVERIŤ")),"PREVERIŤ")))))</f>
        <v/>
      </c>
      <c r="V655" s="14">
        <f>IF(OR(A655&lt;&gt;"",B655&lt;&gt;"",C655&lt;&gt;"",D655&lt;&gt;"",E655&lt;&gt;"",F655&lt;&gt;"",G655&lt;&gt;"",H655&lt;&gt;"",I655&lt;&gt;"",J655&lt;&gt;"",K655&lt;&gt;"",L655&lt;&gt;"",N655&lt;&gt;"",O655&lt;&gt;""),1,0)</f>
        <v/>
      </c>
      <c r="W655" s="14">
        <f>IF(OR(V655=0,B655=""),"",COUNTIFS($B$6:B655,B655&amp;""))</f>
        <v/>
      </c>
      <c r="X655" s="14">
        <f>IF(OR(V655=0,B655=""),"",IF(W655=1,0,SUMIFS($Y$5:Y654,$B$5:B654,B655&amp;"",$W$5:W654,W655-1)))</f>
        <v/>
      </c>
      <c r="Y655" s="14">
        <f>IF(V655=0,"",ROW($A655))</f>
        <v/>
      </c>
    </row>
    <row r="656">
      <c r="A656" s="10" t="n"/>
      <c r="B656" s="10" t="n"/>
      <c r="C656" s="10" t="n"/>
      <c r="D656" s="12" t="n"/>
      <c r="E656" s="18" t="n"/>
      <c r="F656" s="12" t="n"/>
      <c r="G656" s="18" t="n"/>
      <c r="H656" s="10" t="n"/>
      <c r="I656" s="10" t="n"/>
      <c r="J656" s="10" t="n"/>
      <c r="K656" s="13" t="n"/>
      <c r="L656" s="13" t="n"/>
      <c r="M656" s="19">
        <f>IF(OR(K656="",L656=""),"",IF(AND(ISNUMBER(K656),ISNUMBER(L656)),L656-K656,"CHYBA"))</f>
        <v/>
      </c>
      <c r="N656" s="10" t="n"/>
      <c r="O656" s="10" t="n"/>
      <c r="P656" s="14">
        <f>IF(M656="","",IF(ISNUMBER(M656),IF(M656&lt;=0,"CHYBA",""),"CHYBA"))</f>
        <v/>
      </c>
      <c r="Q656" s="14">
        <f>IF(OR(V656=0,B656="",K656=""),"",IFERROR(IF(X656=0,IF(AND(COUNTIFS('Vozidlá'!$A$6:$A$6,B656&amp;"",'Vozidlá'!$L$6:$L$6,"&lt;&gt;")=1,ROUND(K656,1)=ROUND(INDEX('Vozidlá'!$L$6:$L$6,MATCH(B656,'Vozidlá'!$A$6:$A$6,0)),1)),"","CHYBA"),IF(AND(INDEX($L$1:$L$1505,X656)&lt;&gt;"",ROUND(K656,1)=ROUND(INDEX($L$1:$L$1505,X656),1)),"","CHYBA")),"CHYBA"))</f>
        <v/>
      </c>
      <c r="R656" s="14">
        <f>IF(V656=0,"",IF(OR(NOT(ISNUMBER(A656)),B656="",C656="",NOT(ISNUMBER(D656)),NOT(ISNUMBER(E656)),NOT(ISNUMBER(F656)),NOT(ISNUMBER(G656)),I656="",J656="",NOT(ISNUMBER(K656)),NOT(ISNUMBER(L656)),AND(N656&lt;&gt;"Podnikateľská",N656&lt;&gt;"Súkromná"),AND(N656="Podnikateľská",H656=""),COUNTIFS('Vodiči'!$C$6:$C$8,C656&amp;"")&lt;&gt;1,COUNTIFS('Vozidlá'!$A$6:$A$6,B656&amp;"",'Vozidlá'!$B$6:$B$6,"&lt;&gt;")&lt;&gt;1,COUNTIFS('Vozidlá'!$A$6:$A$6,B656&amp;"",'Vozidlá'!$C$6:$C$6,"&lt;&gt;")&lt;&gt;1,COUNTIFS('Vozidlá'!$A$6:$A$6,B656&amp;"",'Vozidlá'!$D$6:$D$6,"&lt;&gt;")&lt;&gt;1,COUNTIFS('Vozidlá'!$A$6:$A$6,B656&amp;"",'Vozidlá'!$E$6:$E$6,"&lt;&gt;")&lt;&gt;1,COUNTIFS('Vozidlá'!$A$6:$A$6,B656&amp;"",'Vozidlá'!$K$6:$K$6,"&lt;&gt;")&lt;&gt;1,COUNTIFS('Vozidlá'!$A$6:$A$6,B656&amp;"",'Vozidlá'!$L$6:$L$6,"&lt;&gt;")&lt;&gt;1),"CHYBA",""))</f>
        <v/>
      </c>
      <c r="S656" s="14">
        <f>IF(V656=0,"",IF(N656="Podnikateľská",IF(H656="","",IF(OR(LEN(TRIM(SUBSTITUTE(SUBSTITUTE(H656,".",""),",","")))&lt;12,ISNUMBER(MATCH(TRIM(SUBSTITUTE(SUBSTITUTE(H656,".",""),",","")),'Zoznamy'!$G$2:$G$41,0))),"PREVERIŤ","")),IF(AND(N656="Súkromná",IFERROR(INDEX('Vozidlá'!$O$6:$O$6,MATCH(B656,'Vozidlá'!$A$6:$A$6,0))="áno",FALSE)),"PREVERIŤ","")))</f>
        <v/>
      </c>
      <c r="T656" s="14">
        <f>IF(OR(D656="",E656="",F656="",G656=""),"",IFERROR(IF(OR(F656+G656&lt;D656+E656,D656&lt;DATE(2027,1,1),D656&gt;=DATE(2028,1,1)),"CHYBA",""),"CHYBA"))</f>
        <v/>
      </c>
      <c r="U656" s="14">
        <f>IF(OR(V656=0,A656=""),"",IF(COUNTIFS($A$6:$A$1505,A656&amp;"",$B$6:$B$1505,B656&amp;"")&gt;1,"CHYBA",IF(X656="","",IF(X656=0,"",IFERROR(IF(INDEX($A$1:$A$1505,X656)="","",IF(A656=INDEX($A$1:$A$1505,X656)+1,"","PREVERIŤ")),"PREVERIŤ")))))</f>
        <v/>
      </c>
      <c r="V656" s="14">
        <f>IF(OR(A656&lt;&gt;"",B656&lt;&gt;"",C656&lt;&gt;"",D656&lt;&gt;"",E656&lt;&gt;"",F656&lt;&gt;"",G656&lt;&gt;"",H656&lt;&gt;"",I656&lt;&gt;"",J656&lt;&gt;"",K656&lt;&gt;"",L656&lt;&gt;"",N656&lt;&gt;"",O656&lt;&gt;""),1,0)</f>
        <v/>
      </c>
      <c r="W656" s="14">
        <f>IF(OR(V656=0,B656=""),"",COUNTIFS($B$6:B656,B656&amp;""))</f>
        <v/>
      </c>
      <c r="X656" s="14">
        <f>IF(OR(V656=0,B656=""),"",IF(W656=1,0,SUMIFS($Y$5:Y655,$B$5:B655,B656&amp;"",$W$5:W655,W656-1)))</f>
        <v/>
      </c>
      <c r="Y656" s="14">
        <f>IF(V656=0,"",ROW($A656))</f>
        <v/>
      </c>
    </row>
    <row r="657">
      <c r="A657" s="10" t="n"/>
      <c r="B657" s="10" t="n"/>
      <c r="C657" s="10" t="n"/>
      <c r="D657" s="12" t="n"/>
      <c r="E657" s="18" t="n"/>
      <c r="F657" s="12" t="n"/>
      <c r="G657" s="18" t="n"/>
      <c r="H657" s="10" t="n"/>
      <c r="I657" s="10" t="n"/>
      <c r="J657" s="10" t="n"/>
      <c r="K657" s="13" t="n"/>
      <c r="L657" s="13" t="n"/>
      <c r="M657" s="19">
        <f>IF(OR(K657="",L657=""),"",IF(AND(ISNUMBER(K657),ISNUMBER(L657)),L657-K657,"CHYBA"))</f>
        <v/>
      </c>
      <c r="N657" s="10" t="n"/>
      <c r="O657" s="10" t="n"/>
      <c r="P657" s="14">
        <f>IF(M657="","",IF(ISNUMBER(M657),IF(M657&lt;=0,"CHYBA",""),"CHYBA"))</f>
        <v/>
      </c>
      <c r="Q657" s="14">
        <f>IF(OR(V657=0,B657="",K657=""),"",IFERROR(IF(X657=0,IF(AND(COUNTIFS('Vozidlá'!$A$6:$A$6,B657&amp;"",'Vozidlá'!$L$6:$L$6,"&lt;&gt;")=1,ROUND(K657,1)=ROUND(INDEX('Vozidlá'!$L$6:$L$6,MATCH(B657,'Vozidlá'!$A$6:$A$6,0)),1)),"","CHYBA"),IF(AND(INDEX($L$1:$L$1505,X657)&lt;&gt;"",ROUND(K657,1)=ROUND(INDEX($L$1:$L$1505,X657),1)),"","CHYBA")),"CHYBA"))</f>
        <v/>
      </c>
      <c r="R657" s="14">
        <f>IF(V657=0,"",IF(OR(NOT(ISNUMBER(A657)),B657="",C657="",NOT(ISNUMBER(D657)),NOT(ISNUMBER(E657)),NOT(ISNUMBER(F657)),NOT(ISNUMBER(G657)),I657="",J657="",NOT(ISNUMBER(K657)),NOT(ISNUMBER(L657)),AND(N657&lt;&gt;"Podnikateľská",N657&lt;&gt;"Súkromná"),AND(N657="Podnikateľská",H657=""),COUNTIFS('Vodiči'!$C$6:$C$8,C657&amp;"")&lt;&gt;1,COUNTIFS('Vozidlá'!$A$6:$A$6,B657&amp;"",'Vozidlá'!$B$6:$B$6,"&lt;&gt;")&lt;&gt;1,COUNTIFS('Vozidlá'!$A$6:$A$6,B657&amp;"",'Vozidlá'!$C$6:$C$6,"&lt;&gt;")&lt;&gt;1,COUNTIFS('Vozidlá'!$A$6:$A$6,B657&amp;"",'Vozidlá'!$D$6:$D$6,"&lt;&gt;")&lt;&gt;1,COUNTIFS('Vozidlá'!$A$6:$A$6,B657&amp;"",'Vozidlá'!$E$6:$E$6,"&lt;&gt;")&lt;&gt;1,COUNTIFS('Vozidlá'!$A$6:$A$6,B657&amp;"",'Vozidlá'!$K$6:$K$6,"&lt;&gt;")&lt;&gt;1,COUNTIFS('Vozidlá'!$A$6:$A$6,B657&amp;"",'Vozidlá'!$L$6:$L$6,"&lt;&gt;")&lt;&gt;1),"CHYBA",""))</f>
        <v/>
      </c>
      <c r="S657" s="14">
        <f>IF(V657=0,"",IF(N657="Podnikateľská",IF(H657="","",IF(OR(LEN(TRIM(SUBSTITUTE(SUBSTITUTE(H657,".",""),",","")))&lt;12,ISNUMBER(MATCH(TRIM(SUBSTITUTE(SUBSTITUTE(H657,".",""),",","")),'Zoznamy'!$G$2:$G$41,0))),"PREVERIŤ","")),IF(AND(N657="Súkromná",IFERROR(INDEX('Vozidlá'!$O$6:$O$6,MATCH(B657,'Vozidlá'!$A$6:$A$6,0))="áno",FALSE)),"PREVERIŤ","")))</f>
        <v/>
      </c>
      <c r="T657" s="14">
        <f>IF(OR(D657="",E657="",F657="",G657=""),"",IFERROR(IF(OR(F657+G657&lt;D657+E657,D657&lt;DATE(2027,1,1),D657&gt;=DATE(2028,1,1)),"CHYBA",""),"CHYBA"))</f>
        <v/>
      </c>
      <c r="U657" s="14">
        <f>IF(OR(V657=0,A657=""),"",IF(COUNTIFS($A$6:$A$1505,A657&amp;"",$B$6:$B$1505,B657&amp;"")&gt;1,"CHYBA",IF(X657="","",IF(X657=0,"",IFERROR(IF(INDEX($A$1:$A$1505,X657)="","",IF(A657=INDEX($A$1:$A$1505,X657)+1,"","PREVERIŤ")),"PREVERIŤ")))))</f>
        <v/>
      </c>
      <c r="V657" s="14">
        <f>IF(OR(A657&lt;&gt;"",B657&lt;&gt;"",C657&lt;&gt;"",D657&lt;&gt;"",E657&lt;&gt;"",F657&lt;&gt;"",G657&lt;&gt;"",H657&lt;&gt;"",I657&lt;&gt;"",J657&lt;&gt;"",K657&lt;&gt;"",L657&lt;&gt;"",N657&lt;&gt;"",O657&lt;&gt;""),1,0)</f>
        <v/>
      </c>
      <c r="W657" s="14">
        <f>IF(OR(V657=0,B657=""),"",COUNTIFS($B$6:B657,B657&amp;""))</f>
        <v/>
      </c>
      <c r="X657" s="14">
        <f>IF(OR(V657=0,B657=""),"",IF(W657=1,0,SUMIFS($Y$5:Y656,$B$5:B656,B657&amp;"",$W$5:W656,W657-1)))</f>
        <v/>
      </c>
      <c r="Y657" s="14">
        <f>IF(V657=0,"",ROW($A657))</f>
        <v/>
      </c>
    </row>
    <row r="658">
      <c r="A658" s="10" t="n"/>
      <c r="B658" s="10" t="n"/>
      <c r="C658" s="10" t="n"/>
      <c r="D658" s="12" t="n"/>
      <c r="E658" s="18" t="n"/>
      <c r="F658" s="12" t="n"/>
      <c r="G658" s="18" t="n"/>
      <c r="H658" s="10" t="n"/>
      <c r="I658" s="10" t="n"/>
      <c r="J658" s="10" t="n"/>
      <c r="K658" s="13" t="n"/>
      <c r="L658" s="13" t="n"/>
      <c r="M658" s="19">
        <f>IF(OR(K658="",L658=""),"",IF(AND(ISNUMBER(K658),ISNUMBER(L658)),L658-K658,"CHYBA"))</f>
        <v/>
      </c>
      <c r="N658" s="10" t="n"/>
      <c r="O658" s="10" t="n"/>
      <c r="P658" s="14">
        <f>IF(M658="","",IF(ISNUMBER(M658),IF(M658&lt;=0,"CHYBA",""),"CHYBA"))</f>
        <v/>
      </c>
      <c r="Q658" s="14">
        <f>IF(OR(V658=0,B658="",K658=""),"",IFERROR(IF(X658=0,IF(AND(COUNTIFS('Vozidlá'!$A$6:$A$6,B658&amp;"",'Vozidlá'!$L$6:$L$6,"&lt;&gt;")=1,ROUND(K658,1)=ROUND(INDEX('Vozidlá'!$L$6:$L$6,MATCH(B658,'Vozidlá'!$A$6:$A$6,0)),1)),"","CHYBA"),IF(AND(INDEX($L$1:$L$1505,X658)&lt;&gt;"",ROUND(K658,1)=ROUND(INDEX($L$1:$L$1505,X658),1)),"","CHYBA")),"CHYBA"))</f>
        <v/>
      </c>
      <c r="R658" s="14">
        <f>IF(V658=0,"",IF(OR(NOT(ISNUMBER(A658)),B658="",C658="",NOT(ISNUMBER(D658)),NOT(ISNUMBER(E658)),NOT(ISNUMBER(F658)),NOT(ISNUMBER(G658)),I658="",J658="",NOT(ISNUMBER(K658)),NOT(ISNUMBER(L658)),AND(N658&lt;&gt;"Podnikateľská",N658&lt;&gt;"Súkromná"),AND(N658="Podnikateľská",H658=""),COUNTIFS('Vodiči'!$C$6:$C$8,C658&amp;"")&lt;&gt;1,COUNTIFS('Vozidlá'!$A$6:$A$6,B658&amp;"",'Vozidlá'!$B$6:$B$6,"&lt;&gt;")&lt;&gt;1,COUNTIFS('Vozidlá'!$A$6:$A$6,B658&amp;"",'Vozidlá'!$C$6:$C$6,"&lt;&gt;")&lt;&gt;1,COUNTIFS('Vozidlá'!$A$6:$A$6,B658&amp;"",'Vozidlá'!$D$6:$D$6,"&lt;&gt;")&lt;&gt;1,COUNTIFS('Vozidlá'!$A$6:$A$6,B658&amp;"",'Vozidlá'!$E$6:$E$6,"&lt;&gt;")&lt;&gt;1,COUNTIFS('Vozidlá'!$A$6:$A$6,B658&amp;"",'Vozidlá'!$K$6:$K$6,"&lt;&gt;")&lt;&gt;1,COUNTIFS('Vozidlá'!$A$6:$A$6,B658&amp;"",'Vozidlá'!$L$6:$L$6,"&lt;&gt;")&lt;&gt;1),"CHYBA",""))</f>
        <v/>
      </c>
      <c r="S658" s="14">
        <f>IF(V658=0,"",IF(N658="Podnikateľská",IF(H658="","",IF(OR(LEN(TRIM(SUBSTITUTE(SUBSTITUTE(H658,".",""),",","")))&lt;12,ISNUMBER(MATCH(TRIM(SUBSTITUTE(SUBSTITUTE(H658,".",""),",","")),'Zoznamy'!$G$2:$G$41,0))),"PREVERIŤ","")),IF(AND(N658="Súkromná",IFERROR(INDEX('Vozidlá'!$O$6:$O$6,MATCH(B658,'Vozidlá'!$A$6:$A$6,0))="áno",FALSE)),"PREVERIŤ","")))</f>
        <v/>
      </c>
      <c r="T658" s="14">
        <f>IF(OR(D658="",E658="",F658="",G658=""),"",IFERROR(IF(OR(F658+G658&lt;D658+E658,D658&lt;DATE(2027,1,1),D658&gt;=DATE(2028,1,1)),"CHYBA",""),"CHYBA"))</f>
        <v/>
      </c>
      <c r="U658" s="14">
        <f>IF(OR(V658=0,A658=""),"",IF(COUNTIFS($A$6:$A$1505,A658&amp;"",$B$6:$B$1505,B658&amp;"")&gt;1,"CHYBA",IF(X658="","",IF(X658=0,"",IFERROR(IF(INDEX($A$1:$A$1505,X658)="","",IF(A658=INDEX($A$1:$A$1505,X658)+1,"","PREVERIŤ")),"PREVERIŤ")))))</f>
        <v/>
      </c>
      <c r="V658" s="14">
        <f>IF(OR(A658&lt;&gt;"",B658&lt;&gt;"",C658&lt;&gt;"",D658&lt;&gt;"",E658&lt;&gt;"",F658&lt;&gt;"",G658&lt;&gt;"",H658&lt;&gt;"",I658&lt;&gt;"",J658&lt;&gt;"",K658&lt;&gt;"",L658&lt;&gt;"",N658&lt;&gt;"",O658&lt;&gt;""),1,0)</f>
        <v/>
      </c>
      <c r="W658" s="14">
        <f>IF(OR(V658=0,B658=""),"",COUNTIFS($B$6:B658,B658&amp;""))</f>
        <v/>
      </c>
      <c r="X658" s="14">
        <f>IF(OR(V658=0,B658=""),"",IF(W658=1,0,SUMIFS($Y$5:Y657,$B$5:B657,B658&amp;"",$W$5:W657,W658-1)))</f>
        <v/>
      </c>
      <c r="Y658" s="14">
        <f>IF(V658=0,"",ROW($A658))</f>
        <v/>
      </c>
    </row>
    <row r="659">
      <c r="A659" s="10" t="n"/>
      <c r="B659" s="10" t="n"/>
      <c r="C659" s="10" t="n"/>
      <c r="D659" s="12" t="n"/>
      <c r="E659" s="18" t="n"/>
      <c r="F659" s="12" t="n"/>
      <c r="G659" s="18" t="n"/>
      <c r="H659" s="10" t="n"/>
      <c r="I659" s="10" t="n"/>
      <c r="J659" s="10" t="n"/>
      <c r="K659" s="13" t="n"/>
      <c r="L659" s="13" t="n"/>
      <c r="M659" s="19">
        <f>IF(OR(K659="",L659=""),"",IF(AND(ISNUMBER(K659),ISNUMBER(L659)),L659-K659,"CHYBA"))</f>
        <v/>
      </c>
      <c r="N659" s="10" t="n"/>
      <c r="O659" s="10" t="n"/>
      <c r="P659" s="14">
        <f>IF(M659="","",IF(ISNUMBER(M659),IF(M659&lt;=0,"CHYBA",""),"CHYBA"))</f>
        <v/>
      </c>
      <c r="Q659" s="14">
        <f>IF(OR(V659=0,B659="",K659=""),"",IFERROR(IF(X659=0,IF(AND(COUNTIFS('Vozidlá'!$A$6:$A$6,B659&amp;"",'Vozidlá'!$L$6:$L$6,"&lt;&gt;")=1,ROUND(K659,1)=ROUND(INDEX('Vozidlá'!$L$6:$L$6,MATCH(B659,'Vozidlá'!$A$6:$A$6,0)),1)),"","CHYBA"),IF(AND(INDEX($L$1:$L$1505,X659)&lt;&gt;"",ROUND(K659,1)=ROUND(INDEX($L$1:$L$1505,X659),1)),"","CHYBA")),"CHYBA"))</f>
        <v/>
      </c>
      <c r="R659" s="14">
        <f>IF(V659=0,"",IF(OR(NOT(ISNUMBER(A659)),B659="",C659="",NOT(ISNUMBER(D659)),NOT(ISNUMBER(E659)),NOT(ISNUMBER(F659)),NOT(ISNUMBER(G659)),I659="",J659="",NOT(ISNUMBER(K659)),NOT(ISNUMBER(L659)),AND(N659&lt;&gt;"Podnikateľská",N659&lt;&gt;"Súkromná"),AND(N659="Podnikateľská",H659=""),COUNTIFS('Vodiči'!$C$6:$C$8,C659&amp;"")&lt;&gt;1,COUNTIFS('Vozidlá'!$A$6:$A$6,B659&amp;"",'Vozidlá'!$B$6:$B$6,"&lt;&gt;")&lt;&gt;1,COUNTIFS('Vozidlá'!$A$6:$A$6,B659&amp;"",'Vozidlá'!$C$6:$C$6,"&lt;&gt;")&lt;&gt;1,COUNTIFS('Vozidlá'!$A$6:$A$6,B659&amp;"",'Vozidlá'!$D$6:$D$6,"&lt;&gt;")&lt;&gt;1,COUNTIFS('Vozidlá'!$A$6:$A$6,B659&amp;"",'Vozidlá'!$E$6:$E$6,"&lt;&gt;")&lt;&gt;1,COUNTIFS('Vozidlá'!$A$6:$A$6,B659&amp;"",'Vozidlá'!$K$6:$K$6,"&lt;&gt;")&lt;&gt;1,COUNTIFS('Vozidlá'!$A$6:$A$6,B659&amp;"",'Vozidlá'!$L$6:$L$6,"&lt;&gt;")&lt;&gt;1),"CHYBA",""))</f>
        <v/>
      </c>
      <c r="S659" s="14">
        <f>IF(V659=0,"",IF(N659="Podnikateľská",IF(H659="","",IF(OR(LEN(TRIM(SUBSTITUTE(SUBSTITUTE(H659,".",""),",","")))&lt;12,ISNUMBER(MATCH(TRIM(SUBSTITUTE(SUBSTITUTE(H659,".",""),",","")),'Zoznamy'!$G$2:$G$41,0))),"PREVERIŤ","")),IF(AND(N659="Súkromná",IFERROR(INDEX('Vozidlá'!$O$6:$O$6,MATCH(B659,'Vozidlá'!$A$6:$A$6,0))="áno",FALSE)),"PREVERIŤ","")))</f>
        <v/>
      </c>
      <c r="T659" s="14">
        <f>IF(OR(D659="",E659="",F659="",G659=""),"",IFERROR(IF(OR(F659+G659&lt;D659+E659,D659&lt;DATE(2027,1,1),D659&gt;=DATE(2028,1,1)),"CHYBA",""),"CHYBA"))</f>
        <v/>
      </c>
      <c r="U659" s="14">
        <f>IF(OR(V659=0,A659=""),"",IF(COUNTIFS($A$6:$A$1505,A659&amp;"",$B$6:$B$1505,B659&amp;"")&gt;1,"CHYBA",IF(X659="","",IF(X659=0,"",IFERROR(IF(INDEX($A$1:$A$1505,X659)="","",IF(A659=INDEX($A$1:$A$1505,X659)+1,"","PREVERIŤ")),"PREVERIŤ")))))</f>
        <v/>
      </c>
      <c r="V659" s="14">
        <f>IF(OR(A659&lt;&gt;"",B659&lt;&gt;"",C659&lt;&gt;"",D659&lt;&gt;"",E659&lt;&gt;"",F659&lt;&gt;"",G659&lt;&gt;"",H659&lt;&gt;"",I659&lt;&gt;"",J659&lt;&gt;"",K659&lt;&gt;"",L659&lt;&gt;"",N659&lt;&gt;"",O659&lt;&gt;""),1,0)</f>
        <v/>
      </c>
      <c r="W659" s="14">
        <f>IF(OR(V659=0,B659=""),"",COUNTIFS($B$6:B659,B659&amp;""))</f>
        <v/>
      </c>
      <c r="X659" s="14">
        <f>IF(OR(V659=0,B659=""),"",IF(W659=1,0,SUMIFS($Y$5:Y658,$B$5:B658,B659&amp;"",$W$5:W658,W659-1)))</f>
        <v/>
      </c>
      <c r="Y659" s="14">
        <f>IF(V659=0,"",ROW($A659))</f>
        <v/>
      </c>
    </row>
    <row r="660">
      <c r="A660" s="10" t="n"/>
      <c r="B660" s="10" t="n"/>
      <c r="C660" s="10" t="n"/>
      <c r="D660" s="12" t="n"/>
      <c r="E660" s="18" t="n"/>
      <c r="F660" s="12" t="n"/>
      <c r="G660" s="18" t="n"/>
      <c r="H660" s="10" t="n"/>
      <c r="I660" s="10" t="n"/>
      <c r="J660" s="10" t="n"/>
      <c r="K660" s="13" t="n"/>
      <c r="L660" s="13" t="n"/>
      <c r="M660" s="19">
        <f>IF(OR(K660="",L660=""),"",IF(AND(ISNUMBER(K660),ISNUMBER(L660)),L660-K660,"CHYBA"))</f>
        <v/>
      </c>
      <c r="N660" s="10" t="n"/>
      <c r="O660" s="10" t="n"/>
      <c r="P660" s="14">
        <f>IF(M660="","",IF(ISNUMBER(M660),IF(M660&lt;=0,"CHYBA",""),"CHYBA"))</f>
        <v/>
      </c>
      <c r="Q660" s="14">
        <f>IF(OR(V660=0,B660="",K660=""),"",IFERROR(IF(X660=0,IF(AND(COUNTIFS('Vozidlá'!$A$6:$A$6,B660&amp;"",'Vozidlá'!$L$6:$L$6,"&lt;&gt;")=1,ROUND(K660,1)=ROUND(INDEX('Vozidlá'!$L$6:$L$6,MATCH(B660,'Vozidlá'!$A$6:$A$6,0)),1)),"","CHYBA"),IF(AND(INDEX($L$1:$L$1505,X660)&lt;&gt;"",ROUND(K660,1)=ROUND(INDEX($L$1:$L$1505,X660),1)),"","CHYBA")),"CHYBA"))</f>
        <v/>
      </c>
      <c r="R660" s="14">
        <f>IF(V660=0,"",IF(OR(NOT(ISNUMBER(A660)),B660="",C660="",NOT(ISNUMBER(D660)),NOT(ISNUMBER(E660)),NOT(ISNUMBER(F660)),NOT(ISNUMBER(G660)),I660="",J660="",NOT(ISNUMBER(K660)),NOT(ISNUMBER(L660)),AND(N660&lt;&gt;"Podnikateľská",N660&lt;&gt;"Súkromná"),AND(N660="Podnikateľská",H660=""),COUNTIFS('Vodiči'!$C$6:$C$8,C660&amp;"")&lt;&gt;1,COUNTIFS('Vozidlá'!$A$6:$A$6,B660&amp;"",'Vozidlá'!$B$6:$B$6,"&lt;&gt;")&lt;&gt;1,COUNTIFS('Vozidlá'!$A$6:$A$6,B660&amp;"",'Vozidlá'!$C$6:$C$6,"&lt;&gt;")&lt;&gt;1,COUNTIFS('Vozidlá'!$A$6:$A$6,B660&amp;"",'Vozidlá'!$D$6:$D$6,"&lt;&gt;")&lt;&gt;1,COUNTIFS('Vozidlá'!$A$6:$A$6,B660&amp;"",'Vozidlá'!$E$6:$E$6,"&lt;&gt;")&lt;&gt;1,COUNTIFS('Vozidlá'!$A$6:$A$6,B660&amp;"",'Vozidlá'!$K$6:$K$6,"&lt;&gt;")&lt;&gt;1,COUNTIFS('Vozidlá'!$A$6:$A$6,B660&amp;"",'Vozidlá'!$L$6:$L$6,"&lt;&gt;")&lt;&gt;1),"CHYBA",""))</f>
        <v/>
      </c>
      <c r="S660" s="14">
        <f>IF(V660=0,"",IF(N660="Podnikateľská",IF(H660="","",IF(OR(LEN(TRIM(SUBSTITUTE(SUBSTITUTE(H660,".",""),",","")))&lt;12,ISNUMBER(MATCH(TRIM(SUBSTITUTE(SUBSTITUTE(H660,".",""),",","")),'Zoznamy'!$G$2:$G$41,0))),"PREVERIŤ","")),IF(AND(N660="Súkromná",IFERROR(INDEX('Vozidlá'!$O$6:$O$6,MATCH(B660,'Vozidlá'!$A$6:$A$6,0))="áno",FALSE)),"PREVERIŤ","")))</f>
        <v/>
      </c>
      <c r="T660" s="14">
        <f>IF(OR(D660="",E660="",F660="",G660=""),"",IFERROR(IF(OR(F660+G660&lt;D660+E660,D660&lt;DATE(2027,1,1),D660&gt;=DATE(2028,1,1)),"CHYBA",""),"CHYBA"))</f>
        <v/>
      </c>
      <c r="U660" s="14">
        <f>IF(OR(V660=0,A660=""),"",IF(COUNTIFS($A$6:$A$1505,A660&amp;"",$B$6:$B$1505,B660&amp;"")&gt;1,"CHYBA",IF(X660="","",IF(X660=0,"",IFERROR(IF(INDEX($A$1:$A$1505,X660)="","",IF(A660=INDEX($A$1:$A$1505,X660)+1,"","PREVERIŤ")),"PREVERIŤ")))))</f>
        <v/>
      </c>
      <c r="V660" s="14">
        <f>IF(OR(A660&lt;&gt;"",B660&lt;&gt;"",C660&lt;&gt;"",D660&lt;&gt;"",E660&lt;&gt;"",F660&lt;&gt;"",G660&lt;&gt;"",H660&lt;&gt;"",I660&lt;&gt;"",J660&lt;&gt;"",K660&lt;&gt;"",L660&lt;&gt;"",N660&lt;&gt;"",O660&lt;&gt;""),1,0)</f>
        <v/>
      </c>
      <c r="W660" s="14">
        <f>IF(OR(V660=0,B660=""),"",COUNTIFS($B$6:B660,B660&amp;""))</f>
        <v/>
      </c>
      <c r="X660" s="14">
        <f>IF(OR(V660=0,B660=""),"",IF(W660=1,0,SUMIFS($Y$5:Y659,$B$5:B659,B660&amp;"",$W$5:W659,W660-1)))</f>
        <v/>
      </c>
      <c r="Y660" s="14">
        <f>IF(V660=0,"",ROW($A660))</f>
        <v/>
      </c>
    </row>
    <row r="661">
      <c r="A661" s="10" t="n"/>
      <c r="B661" s="10" t="n"/>
      <c r="C661" s="10" t="n"/>
      <c r="D661" s="12" t="n"/>
      <c r="E661" s="18" t="n"/>
      <c r="F661" s="12" t="n"/>
      <c r="G661" s="18" t="n"/>
      <c r="H661" s="10" t="n"/>
      <c r="I661" s="10" t="n"/>
      <c r="J661" s="10" t="n"/>
      <c r="K661" s="13" t="n"/>
      <c r="L661" s="13" t="n"/>
      <c r="M661" s="19">
        <f>IF(OR(K661="",L661=""),"",IF(AND(ISNUMBER(K661),ISNUMBER(L661)),L661-K661,"CHYBA"))</f>
        <v/>
      </c>
      <c r="N661" s="10" t="n"/>
      <c r="O661" s="10" t="n"/>
      <c r="P661" s="14">
        <f>IF(M661="","",IF(ISNUMBER(M661),IF(M661&lt;=0,"CHYBA",""),"CHYBA"))</f>
        <v/>
      </c>
      <c r="Q661" s="14">
        <f>IF(OR(V661=0,B661="",K661=""),"",IFERROR(IF(X661=0,IF(AND(COUNTIFS('Vozidlá'!$A$6:$A$6,B661&amp;"",'Vozidlá'!$L$6:$L$6,"&lt;&gt;")=1,ROUND(K661,1)=ROUND(INDEX('Vozidlá'!$L$6:$L$6,MATCH(B661,'Vozidlá'!$A$6:$A$6,0)),1)),"","CHYBA"),IF(AND(INDEX($L$1:$L$1505,X661)&lt;&gt;"",ROUND(K661,1)=ROUND(INDEX($L$1:$L$1505,X661),1)),"","CHYBA")),"CHYBA"))</f>
        <v/>
      </c>
      <c r="R661" s="14">
        <f>IF(V661=0,"",IF(OR(NOT(ISNUMBER(A661)),B661="",C661="",NOT(ISNUMBER(D661)),NOT(ISNUMBER(E661)),NOT(ISNUMBER(F661)),NOT(ISNUMBER(G661)),I661="",J661="",NOT(ISNUMBER(K661)),NOT(ISNUMBER(L661)),AND(N661&lt;&gt;"Podnikateľská",N661&lt;&gt;"Súkromná"),AND(N661="Podnikateľská",H661=""),COUNTIFS('Vodiči'!$C$6:$C$8,C661&amp;"")&lt;&gt;1,COUNTIFS('Vozidlá'!$A$6:$A$6,B661&amp;"",'Vozidlá'!$B$6:$B$6,"&lt;&gt;")&lt;&gt;1,COUNTIFS('Vozidlá'!$A$6:$A$6,B661&amp;"",'Vozidlá'!$C$6:$C$6,"&lt;&gt;")&lt;&gt;1,COUNTIFS('Vozidlá'!$A$6:$A$6,B661&amp;"",'Vozidlá'!$D$6:$D$6,"&lt;&gt;")&lt;&gt;1,COUNTIFS('Vozidlá'!$A$6:$A$6,B661&amp;"",'Vozidlá'!$E$6:$E$6,"&lt;&gt;")&lt;&gt;1,COUNTIFS('Vozidlá'!$A$6:$A$6,B661&amp;"",'Vozidlá'!$K$6:$K$6,"&lt;&gt;")&lt;&gt;1,COUNTIFS('Vozidlá'!$A$6:$A$6,B661&amp;"",'Vozidlá'!$L$6:$L$6,"&lt;&gt;")&lt;&gt;1),"CHYBA",""))</f>
        <v/>
      </c>
      <c r="S661" s="14">
        <f>IF(V661=0,"",IF(N661="Podnikateľská",IF(H661="","",IF(OR(LEN(TRIM(SUBSTITUTE(SUBSTITUTE(H661,".",""),",","")))&lt;12,ISNUMBER(MATCH(TRIM(SUBSTITUTE(SUBSTITUTE(H661,".",""),",","")),'Zoznamy'!$G$2:$G$41,0))),"PREVERIŤ","")),IF(AND(N661="Súkromná",IFERROR(INDEX('Vozidlá'!$O$6:$O$6,MATCH(B661,'Vozidlá'!$A$6:$A$6,0))="áno",FALSE)),"PREVERIŤ","")))</f>
        <v/>
      </c>
      <c r="T661" s="14">
        <f>IF(OR(D661="",E661="",F661="",G661=""),"",IFERROR(IF(OR(F661+G661&lt;D661+E661,D661&lt;DATE(2027,1,1),D661&gt;=DATE(2028,1,1)),"CHYBA",""),"CHYBA"))</f>
        <v/>
      </c>
      <c r="U661" s="14">
        <f>IF(OR(V661=0,A661=""),"",IF(COUNTIFS($A$6:$A$1505,A661&amp;"",$B$6:$B$1505,B661&amp;"")&gt;1,"CHYBA",IF(X661="","",IF(X661=0,"",IFERROR(IF(INDEX($A$1:$A$1505,X661)="","",IF(A661=INDEX($A$1:$A$1505,X661)+1,"","PREVERIŤ")),"PREVERIŤ")))))</f>
        <v/>
      </c>
      <c r="V661" s="14">
        <f>IF(OR(A661&lt;&gt;"",B661&lt;&gt;"",C661&lt;&gt;"",D661&lt;&gt;"",E661&lt;&gt;"",F661&lt;&gt;"",G661&lt;&gt;"",H661&lt;&gt;"",I661&lt;&gt;"",J661&lt;&gt;"",K661&lt;&gt;"",L661&lt;&gt;"",N661&lt;&gt;"",O661&lt;&gt;""),1,0)</f>
        <v/>
      </c>
      <c r="W661" s="14">
        <f>IF(OR(V661=0,B661=""),"",COUNTIFS($B$6:B661,B661&amp;""))</f>
        <v/>
      </c>
      <c r="X661" s="14">
        <f>IF(OR(V661=0,B661=""),"",IF(W661=1,0,SUMIFS($Y$5:Y660,$B$5:B660,B661&amp;"",$W$5:W660,W661-1)))</f>
        <v/>
      </c>
      <c r="Y661" s="14">
        <f>IF(V661=0,"",ROW($A661))</f>
        <v/>
      </c>
    </row>
    <row r="662">
      <c r="A662" s="10" t="n"/>
      <c r="B662" s="10" t="n"/>
      <c r="C662" s="10" t="n"/>
      <c r="D662" s="12" t="n"/>
      <c r="E662" s="18" t="n"/>
      <c r="F662" s="12" t="n"/>
      <c r="G662" s="18" t="n"/>
      <c r="H662" s="10" t="n"/>
      <c r="I662" s="10" t="n"/>
      <c r="J662" s="10" t="n"/>
      <c r="K662" s="13" t="n"/>
      <c r="L662" s="13" t="n"/>
      <c r="M662" s="19">
        <f>IF(OR(K662="",L662=""),"",IF(AND(ISNUMBER(K662),ISNUMBER(L662)),L662-K662,"CHYBA"))</f>
        <v/>
      </c>
      <c r="N662" s="10" t="n"/>
      <c r="O662" s="10" t="n"/>
      <c r="P662" s="14">
        <f>IF(M662="","",IF(ISNUMBER(M662),IF(M662&lt;=0,"CHYBA",""),"CHYBA"))</f>
        <v/>
      </c>
      <c r="Q662" s="14">
        <f>IF(OR(V662=0,B662="",K662=""),"",IFERROR(IF(X662=0,IF(AND(COUNTIFS('Vozidlá'!$A$6:$A$6,B662&amp;"",'Vozidlá'!$L$6:$L$6,"&lt;&gt;")=1,ROUND(K662,1)=ROUND(INDEX('Vozidlá'!$L$6:$L$6,MATCH(B662,'Vozidlá'!$A$6:$A$6,0)),1)),"","CHYBA"),IF(AND(INDEX($L$1:$L$1505,X662)&lt;&gt;"",ROUND(K662,1)=ROUND(INDEX($L$1:$L$1505,X662),1)),"","CHYBA")),"CHYBA"))</f>
        <v/>
      </c>
      <c r="R662" s="14">
        <f>IF(V662=0,"",IF(OR(NOT(ISNUMBER(A662)),B662="",C662="",NOT(ISNUMBER(D662)),NOT(ISNUMBER(E662)),NOT(ISNUMBER(F662)),NOT(ISNUMBER(G662)),I662="",J662="",NOT(ISNUMBER(K662)),NOT(ISNUMBER(L662)),AND(N662&lt;&gt;"Podnikateľská",N662&lt;&gt;"Súkromná"),AND(N662="Podnikateľská",H662=""),COUNTIFS('Vodiči'!$C$6:$C$8,C662&amp;"")&lt;&gt;1,COUNTIFS('Vozidlá'!$A$6:$A$6,B662&amp;"",'Vozidlá'!$B$6:$B$6,"&lt;&gt;")&lt;&gt;1,COUNTIFS('Vozidlá'!$A$6:$A$6,B662&amp;"",'Vozidlá'!$C$6:$C$6,"&lt;&gt;")&lt;&gt;1,COUNTIFS('Vozidlá'!$A$6:$A$6,B662&amp;"",'Vozidlá'!$D$6:$D$6,"&lt;&gt;")&lt;&gt;1,COUNTIFS('Vozidlá'!$A$6:$A$6,B662&amp;"",'Vozidlá'!$E$6:$E$6,"&lt;&gt;")&lt;&gt;1,COUNTIFS('Vozidlá'!$A$6:$A$6,B662&amp;"",'Vozidlá'!$K$6:$K$6,"&lt;&gt;")&lt;&gt;1,COUNTIFS('Vozidlá'!$A$6:$A$6,B662&amp;"",'Vozidlá'!$L$6:$L$6,"&lt;&gt;")&lt;&gt;1),"CHYBA",""))</f>
        <v/>
      </c>
      <c r="S662" s="14">
        <f>IF(V662=0,"",IF(N662="Podnikateľská",IF(H662="","",IF(OR(LEN(TRIM(SUBSTITUTE(SUBSTITUTE(H662,".",""),",","")))&lt;12,ISNUMBER(MATCH(TRIM(SUBSTITUTE(SUBSTITUTE(H662,".",""),",","")),'Zoznamy'!$G$2:$G$41,0))),"PREVERIŤ","")),IF(AND(N662="Súkromná",IFERROR(INDEX('Vozidlá'!$O$6:$O$6,MATCH(B662,'Vozidlá'!$A$6:$A$6,0))="áno",FALSE)),"PREVERIŤ","")))</f>
        <v/>
      </c>
      <c r="T662" s="14">
        <f>IF(OR(D662="",E662="",F662="",G662=""),"",IFERROR(IF(OR(F662+G662&lt;D662+E662,D662&lt;DATE(2027,1,1),D662&gt;=DATE(2028,1,1)),"CHYBA",""),"CHYBA"))</f>
        <v/>
      </c>
      <c r="U662" s="14">
        <f>IF(OR(V662=0,A662=""),"",IF(COUNTIFS($A$6:$A$1505,A662&amp;"",$B$6:$B$1505,B662&amp;"")&gt;1,"CHYBA",IF(X662="","",IF(X662=0,"",IFERROR(IF(INDEX($A$1:$A$1505,X662)="","",IF(A662=INDEX($A$1:$A$1505,X662)+1,"","PREVERIŤ")),"PREVERIŤ")))))</f>
        <v/>
      </c>
      <c r="V662" s="14">
        <f>IF(OR(A662&lt;&gt;"",B662&lt;&gt;"",C662&lt;&gt;"",D662&lt;&gt;"",E662&lt;&gt;"",F662&lt;&gt;"",G662&lt;&gt;"",H662&lt;&gt;"",I662&lt;&gt;"",J662&lt;&gt;"",K662&lt;&gt;"",L662&lt;&gt;"",N662&lt;&gt;"",O662&lt;&gt;""),1,0)</f>
        <v/>
      </c>
      <c r="W662" s="14">
        <f>IF(OR(V662=0,B662=""),"",COUNTIFS($B$6:B662,B662&amp;""))</f>
        <v/>
      </c>
      <c r="X662" s="14">
        <f>IF(OR(V662=0,B662=""),"",IF(W662=1,0,SUMIFS($Y$5:Y661,$B$5:B661,B662&amp;"",$W$5:W661,W662-1)))</f>
        <v/>
      </c>
      <c r="Y662" s="14">
        <f>IF(V662=0,"",ROW($A662))</f>
        <v/>
      </c>
    </row>
    <row r="663">
      <c r="A663" s="10" t="n"/>
      <c r="B663" s="10" t="n"/>
      <c r="C663" s="10" t="n"/>
      <c r="D663" s="12" t="n"/>
      <c r="E663" s="18" t="n"/>
      <c r="F663" s="12" t="n"/>
      <c r="G663" s="18" t="n"/>
      <c r="H663" s="10" t="n"/>
      <c r="I663" s="10" t="n"/>
      <c r="J663" s="10" t="n"/>
      <c r="K663" s="13" t="n"/>
      <c r="L663" s="13" t="n"/>
      <c r="M663" s="19">
        <f>IF(OR(K663="",L663=""),"",IF(AND(ISNUMBER(K663),ISNUMBER(L663)),L663-K663,"CHYBA"))</f>
        <v/>
      </c>
      <c r="N663" s="10" t="n"/>
      <c r="O663" s="10" t="n"/>
      <c r="P663" s="14">
        <f>IF(M663="","",IF(ISNUMBER(M663),IF(M663&lt;=0,"CHYBA",""),"CHYBA"))</f>
        <v/>
      </c>
      <c r="Q663" s="14">
        <f>IF(OR(V663=0,B663="",K663=""),"",IFERROR(IF(X663=0,IF(AND(COUNTIFS('Vozidlá'!$A$6:$A$6,B663&amp;"",'Vozidlá'!$L$6:$L$6,"&lt;&gt;")=1,ROUND(K663,1)=ROUND(INDEX('Vozidlá'!$L$6:$L$6,MATCH(B663,'Vozidlá'!$A$6:$A$6,0)),1)),"","CHYBA"),IF(AND(INDEX($L$1:$L$1505,X663)&lt;&gt;"",ROUND(K663,1)=ROUND(INDEX($L$1:$L$1505,X663),1)),"","CHYBA")),"CHYBA"))</f>
        <v/>
      </c>
      <c r="R663" s="14">
        <f>IF(V663=0,"",IF(OR(NOT(ISNUMBER(A663)),B663="",C663="",NOT(ISNUMBER(D663)),NOT(ISNUMBER(E663)),NOT(ISNUMBER(F663)),NOT(ISNUMBER(G663)),I663="",J663="",NOT(ISNUMBER(K663)),NOT(ISNUMBER(L663)),AND(N663&lt;&gt;"Podnikateľská",N663&lt;&gt;"Súkromná"),AND(N663="Podnikateľská",H663=""),COUNTIFS('Vodiči'!$C$6:$C$8,C663&amp;"")&lt;&gt;1,COUNTIFS('Vozidlá'!$A$6:$A$6,B663&amp;"",'Vozidlá'!$B$6:$B$6,"&lt;&gt;")&lt;&gt;1,COUNTIFS('Vozidlá'!$A$6:$A$6,B663&amp;"",'Vozidlá'!$C$6:$C$6,"&lt;&gt;")&lt;&gt;1,COUNTIFS('Vozidlá'!$A$6:$A$6,B663&amp;"",'Vozidlá'!$D$6:$D$6,"&lt;&gt;")&lt;&gt;1,COUNTIFS('Vozidlá'!$A$6:$A$6,B663&amp;"",'Vozidlá'!$E$6:$E$6,"&lt;&gt;")&lt;&gt;1,COUNTIFS('Vozidlá'!$A$6:$A$6,B663&amp;"",'Vozidlá'!$K$6:$K$6,"&lt;&gt;")&lt;&gt;1,COUNTIFS('Vozidlá'!$A$6:$A$6,B663&amp;"",'Vozidlá'!$L$6:$L$6,"&lt;&gt;")&lt;&gt;1),"CHYBA",""))</f>
        <v/>
      </c>
      <c r="S663" s="14">
        <f>IF(V663=0,"",IF(N663="Podnikateľská",IF(H663="","",IF(OR(LEN(TRIM(SUBSTITUTE(SUBSTITUTE(H663,".",""),",","")))&lt;12,ISNUMBER(MATCH(TRIM(SUBSTITUTE(SUBSTITUTE(H663,".",""),",","")),'Zoznamy'!$G$2:$G$41,0))),"PREVERIŤ","")),IF(AND(N663="Súkromná",IFERROR(INDEX('Vozidlá'!$O$6:$O$6,MATCH(B663,'Vozidlá'!$A$6:$A$6,0))="áno",FALSE)),"PREVERIŤ","")))</f>
        <v/>
      </c>
      <c r="T663" s="14">
        <f>IF(OR(D663="",E663="",F663="",G663=""),"",IFERROR(IF(OR(F663+G663&lt;D663+E663,D663&lt;DATE(2027,1,1),D663&gt;=DATE(2028,1,1)),"CHYBA",""),"CHYBA"))</f>
        <v/>
      </c>
      <c r="U663" s="14">
        <f>IF(OR(V663=0,A663=""),"",IF(COUNTIFS($A$6:$A$1505,A663&amp;"",$B$6:$B$1505,B663&amp;"")&gt;1,"CHYBA",IF(X663="","",IF(X663=0,"",IFERROR(IF(INDEX($A$1:$A$1505,X663)="","",IF(A663=INDEX($A$1:$A$1505,X663)+1,"","PREVERIŤ")),"PREVERIŤ")))))</f>
        <v/>
      </c>
      <c r="V663" s="14">
        <f>IF(OR(A663&lt;&gt;"",B663&lt;&gt;"",C663&lt;&gt;"",D663&lt;&gt;"",E663&lt;&gt;"",F663&lt;&gt;"",G663&lt;&gt;"",H663&lt;&gt;"",I663&lt;&gt;"",J663&lt;&gt;"",K663&lt;&gt;"",L663&lt;&gt;"",N663&lt;&gt;"",O663&lt;&gt;""),1,0)</f>
        <v/>
      </c>
      <c r="W663" s="14">
        <f>IF(OR(V663=0,B663=""),"",COUNTIFS($B$6:B663,B663&amp;""))</f>
        <v/>
      </c>
      <c r="X663" s="14">
        <f>IF(OR(V663=0,B663=""),"",IF(W663=1,0,SUMIFS($Y$5:Y662,$B$5:B662,B663&amp;"",$W$5:W662,W663-1)))</f>
        <v/>
      </c>
      <c r="Y663" s="14">
        <f>IF(V663=0,"",ROW($A663))</f>
        <v/>
      </c>
    </row>
    <row r="664">
      <c r="A664" s="10" t="n"/>
      <c r="B664" s="10" t="n"/>
      <c r="C664" s="10" t="n"/>
      <c r="D664" s="12" t="n"/>
      <c r="E664" s="18" t="n"/>
      <c r="F664" s="12" t="n"/>
      <c r="G664" s="18" t="n"/>
      <c r="H664" s="10" t="n"/>
      <c r="I664" s="10" t="n"/>
      <c r="J664" s="10" t="n"/>
      <c r="K664" s="13" t="n"/>
      <c r="L664" s="13" t="n"/>
      <c r="M664" s="19">
        <f>IF(OR(K664="",L664=""),"",IF(AND(ISNUMBER(K664),ISNUMBER(L664)),L664-K664,"CHYBA"))</f>
        <v/>
      </c>
      <c r="N664" s="10" t="n"/>
      <c r="O664" s="10" t="n"/>
      <c r="P664" s="14">
        <f>IF(M664="","",IF(ISNUMBER(M664),IF(M664&lt;=0,"CHYBA",""),"CHYBA"))</f>
        <v/>
      </c>
      <c r="Q664" s="14">
        <f>IF(OR(V664=0,B664="",K664=""),"",IFERROR(IF(X664=0,IF(AND(COUNTIFS('Vozidlá'!$A$6:$A$6,B664&amp;"",'Vozidlá'!$L$6:$L$6,"&lt;&gt;")=1,ROUND(K664,1)=ROUND(INDEX('Vozidlá'!$L$6:$L$6,MATCH(B664,'Vozidlá'!$A$6:$A$6,0)),1)),"","CHYBA"),IF(AND(INDEX($L$1:$L$1505,X664)&lt;&gt;"",ROUND(K664,1)=ROUND(INDEX($L$1:$L$1505,X664),1)),"","CHYBA")),"CHYBA"))</f>
        <v/>
      </c>
      <c r="R664" s="14">
        <f>IF(V664=0,"",IF(OR(NOT(ISNUMBER(A664)),B664="",C664="",NOT(ISNUMBER(D664)),NOT(ISNUMBER(E664)),NOT(ISNUMBER(F664)),NOT(ISNUMBER(G664)),I664="",J664="",NOT(ISNUMBER(K664)),NOT(ISNUMBER(L664)),AND(N664&lt;&gt;"Podnikateľská",N664&lt;&gt;"Súkromná"),AND(N664="Podnikateľská",H664=""),COUNTIFS('Vodiči'!$C$6:$C$8,C664&amp;"")&lt;&gt;1,COUNTIFS('Vozidlá'!$A$6:$A$6,B664&amp;"",'Vozidlá'!$B$6:$B$6,"&lt;&gt;")&lt;&gt;1,COUNTIFS('Vozidlá'!$A$6:$A$6,B664&amp;"",'Vozidlá'!$C$6:$C$6,"&lt;&gt;")&lt;&gt;1,COUNTIFS('Vozidlá'!$A$6:$A$6,B664&amp;"",'Vozidlá'!$D$6:$D$6,"&lt;&gt;")&lt;&gt;1,COUNTIFS('Vozidlá'!$A$6:$A$6,B664&amp;"",'Vozidlá'!$E$6:$E$6,"&lt;&gt;")&lt;&gt;1,COUNTIFS('Vozidlá'!$A$6:$A$6,B664&amp;"",'Vozidlá'!$K$6:$K$6,"&lt;&gt;")&lt;&gt;1,COUNTIFS('Vozidlá'!$A$6:$A$6,B664&amp;"",'Vozidlá'!$L$6:$L$6,"&lt;&gt;")&lt;&gt;1),"CHYBA",""))</f>
        <v/>
      </c>
      <c r="S664" s="14">
        <f>IF(V664=0,"",IF(N664="Podnikateľská",IF(H664="","",IF(OR(LEN(TRIM(SUBSTITUTE(SUBSTITUTE(H664,".",""),",","")))&lt;12,ISNUMBER(MATCH(TRIM(SUBSTITUTE(SUBSTITUTE(H664,".",""),",","")),'Zoznamy'!$G$2:$G$41,0))),"PREVERIŤ","")),IF(AND(N664="Súkromná",IFERROR(INDEX('Vozidlá'!$O$6:$O$6,MATCH(B664,'Vozidlá'!$A$6:$A$6,0))="áno",FALSE)),"PREVERIŤ","")))</f>
        <v/>
      </c>
      <c r="T664" s="14">
        <f>IF(OR(D664="",E664="",F664="",G664=""),"",IFERROR(IF(OR(F664+G664&lt;D664+E664,D664&lt;DATE(2027,1,1),D664&gt;=DATE(2028,1,1)),"CHYBA",""),"CHYBA"))</f>
        <v/>
      </c>
      <c r="U664" s="14">
        <f>IF(OR(V664=0,A664=""),"",IF(COUNTIFS($A$6:$A$1505,A664&amp;"",$B$6:$B$1505,B664&amp;"")&gt;1,"CHYBA",IF(X664="","",IF(X664=0,"",IFERROR(IF(INDEX($A$1:$A$1505,X664)="","",IF(A664=INDEX($A$1:$A$1505,X664)+1,"","PREVERIŤ")),"PREVERIŤ")))))</f>
        <v/>
      </c>
      <c r="V664" s="14">
        <f>IF(OR(A664&lt;&gt;"",B664&lt;&gt;"",C664&lt;&gt;"",D664&lt;&gt;"",E664&lt;&gt;"",F664&lt;&gt;"",G664&lt;&gt;"",H664&lt;&gt;"",I664&lt;&gt;"",J664&lt;&gt;"",K664&lt;&gt;"",L664&lt;&gt;"",N664&lt;&gt;"",O664&lt;&gt;""),1,0)</f>
        <v/>
      </c>
      <c r="W664" s="14">
        <f>IF(OR(V664=0,B664=""),"",COUNTIFS($B$6:B664,B664&amp;""))</f>
        <v/>
      </c>
      <c r="X664" s="14">
        <f>IF(OR(V664=0,B664=""),"",IF(W664=1,0,SUMIFS($Y$5:Y663,$B$5:B663,B664&amp;"",$W$5:W663,W664-1)))</f>
        <v/>
      </c>
      <c r="Y664" s="14">
        <f>IF(V664=0,"",ROW($A664))</f>
        <v/>
      </c>
    </row>
    <row r="665">
      <c r="A665" s="10" t="n"/>
      <c r="B665" s="10" t="n"/>
      <c r="C665" s="10" t="n"/>
      <c r="D665" s="12" t="n"/>
      <c r="E665" s="18" t="n"/>
      <c r="F665" s="12" t="n"/>
      <c r="G665" s="18" t="n"/>
      <c r="H665" s="10" t="n"/>
      <c r="I665" s="10" t="n"/>
      <c r="J665" s="10" t="n"/>
      <c r="K665" s="13" t="n"/>
      <c r="L665" s="13" t="n"/>
      <c r="M665" s="19">
        <f>IF(OR(K665="",L665=""),"",IF(AND(ISNUMBER(K665),ISNUMBER(L665)),L665-K665,"CHYBA"))</f>
        <v/>
      </c>
      <c r="N665" s="10" t="n"/>
      <c r="O665" s="10" t="n"/>
      <c r="P665" s="14">
        <f>IF(M665="","",IF(ISNUMBER(M665),IF(M665&lt;=0,"CHYBA",""),"CHYBA"))</f>
        <v/>
      </c>
      <c r="Q665" s="14">
        <f>IF(OR(V665=0,B665="",K665=""),"",IFERROR(IF(X665=0,IF(AND(COUNTIFS('Vozidlá'!$A$6:$A$6,B665&amp;"",'Vozidlá'!$L$6:$L$6,"&lt;&gt;")=1,ROUND(K665,1)=ROUND(INDEX('Vozidlá'!$L$6:$L$6,MATCH(B665,'Vozidlá'!$A$6:$A$6,0)),1)),"","CHYBA"),IF(AND(INDEX($L$1:$L$1505,X665)&lt;&gt;"",ROUND(K665,1)=ROUND(INDEX($L$1:$L$1505,X665),1)),"","CHYBA")),"CHYBA"))</f>
        <v/>
      </c>
      <c r="R665" s="14">
        <f>IF(V665=0,"",IF(OR(NOT(ISNUMBER(A665)),B665="",C665="",NOT(ISNUMBER(D665)),NOT(ISNUMBER(E665)),NOT(ISNUMBER(F665)),NOT(ISNUMBER(G665)),I665="",J665="",NOT(ISNUMBER(K665)),NOT(ISNUMBER(L665)),AND(N665&lt;&gt;"Podnikateľská",N665&lt;&gt;"Súkromná"),AND(N665="Podnikateľská",H665=""),COUNTIFS('Vodiči'!$C$6:$C$8,C665&amp;"")&lt;&gt;1,COUNTIFS('Vozidlá'!$A$6:$A$6,B665&amp;"",'Vozidlá'!$B$6:$B$6,"&lt;&gt;")&lt;&gt;1,COUNTIFS('Vozidlá'!$A$6:$A$6,B665&amp;"",'Vozidlá'!$C$6:$C$6,"&lt;&gt;")&lt;&gt;1,COUNTIFS('Vozidlá'!$A$6:$A$6,B665&amp;"",'Vozidlá'!$D$6:$D$6,"&lt;&gt;")&lt;&gt;1,COUNTIFS('Vozidlá'!$A$6:$A$6,B665&amp;"",'Vozidlá'!$E$6:$E$6,"&lt;&gt;")&lt;&gt;1,COUNTIFS('Vozidlá'!$A$6:$A$6,B665&amp;"",'Vozidlá'!$K$6:$K$6,"&lt;&gt;")&lt;&gt;1,COUNTIFS('Vozidlá'!$A$6:$A$6,B665&amp;"",'Vozidlá'!$L$6:$L$6,"&lt;&gt;")&lt;&gt;1),"CHYBA",""))</f>
        <v/>
      </c>
      <c r="S665" s="14">
        <f>IF(V665=0,"",IF(N665="Podnikateľská",IF(H665="","",IF(OR(LEN(TRIM(SUBSTITUTE(SUBSTITUTE(H665,".",""),",","")))&lt;12,ISNUMBER(MATCH(TRIM(SUBSTITUTE(SUBSTITUTE(H665,".",""),",","")),'Zoznamy'!$G$2:$G$41,0))),"PREVERIŤ","")),IF(AND(N665="Súkromná",IFERROR(INDEX('Vozidlá'!$O$6:$O$6,MATCH(B665,'Vozidlá'!$A$6:$A$6,0))="áno",FALSE)),"PREVERIŤ","")))</f>
        <v/>
      </c>
      <c r="T665" s="14">
        <f>IF(OR(D665="",E665="",F665="",G665=""),"",IFERROR(IF(OR(F665+G665&lt;D665+E665,D665&lt;DATE(2027,1,1),D665&gt;=DATE(2028,1,1)),"CHYBA",""),"CHYBA"))</f>
        <v/>
      </c>
      <c r="U665" s="14">
        <f>IF(OR(V665=0,A665=""),"",IF(COUNTIFS($A$6:$A$1505,A665&amp;"",$B$6:$B$1505,B665&amp;"")&gt;1,"CHYBA",IF(X665="","",IF(X665=0,"",IFERROR(IF(INDEX($A$1:$A$1505,X665)="","",IF(A665=INDEX($A$1:$A$1505,X665)+1,"","PREVERIŤ")),"PREVERIŤ")))))</f>
        <v/>
      </c>
      <c r="V665" s="14">
        <f>IF(OR(A665&lt;&gt;"",B665&lt;&gt;"",C665&lt;&gt;"",D665&lt;&gt;"",E665&lt;&gt;"",F665&lt;&gt;"",G665&lt;&gt;"",H665&lt;&gt;"",I665&lt;&gt;"",J665&lt;&gt;"",K665&lt;&gt;"",L665&lt;&gt;"",N665&lt;&gt;"",O665&lt;&gt;""),1,0)</f>
        <v/>
      </c>
      <c r="W665" s="14">
        <f>IF(OR(V665=0,B665=""),"",COUNTIFS($B$6:B665,B665&amp;""))</f>
        <v/>
      </c>
      <c r="X665" s="14">
        <f>IF(OR(V665=0,B665=""),"",IF(W665=1,0,SUMIFS($Y$5:Y664,$B$5:B664,B665&amp;"",$W$5:W664,W665-1)))</f>
        <v/>
      </c>
      <c r="Y665" s="14">
        <f>IF(V665=0,"",ROW($A665))</f>
        <v/>
      </c>
    </row>
    <row r="666">
      <c r="A666" s="10" t="n"/>
      <c r="B666" s="10" t="n"/>
      <c r="C666" s="10" t="n"/>
      <c r="D666" s="12" t="n"/>
      <c r="E666" s="18" t="n"/>
      <c r="F666" s="12" t="n"/>
      <c r="G666" s="18" t="n"/>
      <c r="H666" s="10" t="n"/>
      <c r="I666" s="10" t="n"/>
      <c r="J666" s="10" t="n"/>
      <c r="K666" s="13" t="n"/>
      <c r="L666" s="13" t="n"/>
      <c r="M666" s="19">
        <f>IF(OR(K666="",L666=""),"",IF(AND(ISNUMBER(K666),ISNUMBER(L666)),L666-K666,"CHYBA"))</f>
        <v/>
      </c>
      <c r="N666" s="10" t="n"/>
      <c r="O666" s="10" t="n"/>
      <c r="P666" s="14">
        <f>IF(M666="","",IF(ISNUMBER(M666),IF(M666&lt;=0,"CHYBA",""),"CHYBA"))</f>
        <v/>
      </c>
      <c r="Q666" s="14">
        <f>IF(OR(V666=0,B666="",K666=""),"",IFERROR(IF(X666=0,IF(AND(COUNTIFS('Vozidlá'!$A$6:$A$6,B666&amp;"",'Vozidlá'!$L$6:$L$6,"&lt;&gt;")=1,ROUND(K666,1)=ROUND(INDEX('Vozidlá'!$L$6:$L$6,MATCH(B666,'Vozidlá'!$A$6:$A$6,0)),1)),"","CHYBA"),IF(AND(INDEX($L$1:$L$1505,X666)&lt;&gt;"",ROUND(K666,1)=ROUND(INDEX($L$1:$L$1505,X666),1)),"","CHYBA")),"CHYBA"))</f>
        <v/>
      </c>
      <c r="R666" s="14">
        <f>IF(V666=0,"",IF(OR(NOT(ISNUMBER(A666)),B666="",C666="",NOT(ISNUMBER(D666)),NOT(ISNUMBER(E666)),NOT(ISNUMBER(F666)),NOT(ISNUMBER(G666)),I666="",J666="",NOT(ISNUMBER(K666)),NOT(ISNUMBER(L666)),AND(N666&lt;&gt;"Podnikateľská",N666&lt;&gt;"Súkromná"),AND(N666="Podnikateľská",H666=""),COUNTIFS('Vodiči'!$C$6:$C$8,C666&amp;"")&lt;&gt;1,COUNTIFS('Vozidlá'!$A$6:$A$6,B666&amp;"",'Vozidlá'!$B$6:$B$6,"&lt;&gt;")&lt;&gt;1,COUNTIFS('Vozidlá'!$A$6:$A$6,B666&amp;"",'Vozidlá'!$C$6:$C$6,"&lt;&gt;")&lt;&gt;1,COUNTIFS('Vozidlá'!$A$6:$A$6,B666&amp;"",'Vozidlá'!$D$6:$D$6,"&lt;&gt;")&lt;&gt;1,COUNTIFS('Vozidlá'!$A$6:$A$6,B666&amp;"",'Vozidlá'!$E$6:$E$6,"&lt;&gt;")&lt;&gt;1,COUNTIFS('Vozidlá'!$A$6:$A$6,B666&amp;"",'Vozidlá'!$K$6:$K$6,"&lt;&gt;")&lt;&gt;1,COUNTIFS('Vozidlá'!$A$6:$A$6,B666&amp;"",'Vozidlá'!$L$6:$L$6,"&lt;&gt;")&lt;&gt;1),"CHYBA",""))</f>
        <v/>
      </c>
      <c r="S666" s="14">
        <f>IF(V666=0,"",IF(N666="Podnikateľská",IF(H666="","",IF(OR(LEN(TRIM(SUBSTITUTE(SUBSTITUTE(H666,".",""),",","")))&lt;12,ISNUMBER(MATCH(TRIM(SUBSTITUTE(SUBSTITUTE(H666,".",""),",","")),'Zoznamy'!$G$2:$G$41,0))),"PREVERIŤ","")),IF(AND(N666="Súkromná",IFERROR(INDEX('Vozidlá'!$O$6:$O$6,MATCH(B666,'Vozidlá'!$A$6:$A$6,0))="áno",FALSE)),"PREVERIŤ","")))</f>
        <v/>
      </c>
      <c r="T666" s="14">
        <f>IF(OR(D666="",E666="",F666="",G666=""),"",IFERROR(IF(OR(F666+G666&lt;D666+E666,D666&lt;DATE(2027,1,1),D666&gt;=DATE(2028,1,1)),"CHYBA",""),"CHYBA"))</f>
        <v/>
      </c>
      <c r="U666" s="14">
        <f>IF(OR(V666=0,A666=""),"",IF(COUNTIFS($A$6:$A$1505,A666&amp;"",$B$6:$B$1505,B666&amp;"")&gt;1,"CHYBA",IF(X666="","",IF(X666=0,"",IFERROR(IF(INDEX($A$1:$A$1505,X666)="","",IF(A666=INDEX($A$1:$A$1505,X666)+1,"","PREVERIŤ")),"PREVERIŤ")))))</f>
        <v/>
      </c>
      <c r="V666" s="14">
        <f>IF(OR(A666&lt;&gt;"",B666&lt;&gt;"",C666&lt;&gt;"",D666&lt;&gt;"",E666&lt;&gt;"",F666&lt;&gt;"",G666&lt;&gt;"",H666&lt;&gt;"",I666&lt;&gt;"",J666&lt;&gt;"",K666&lt;&gt;"",L666&lt;&gt;"",N666&lt;&gt;"",O666&lt;&gt;""),1,0)</f>
        <v/>
      </c>
      <c r="W666" s="14">
        <f>IF(OR(V666=0,B666=""),"",COUNTIFS($B$6:B666,B666&amp;""))</f>
        <v/>
      </c>
      <c r="X666" s="14">
        <f>IF(OR(V666=0,B666=""),"",IF(W666=1,0,SUMIFS($Y$5:Y665,$B$5:B665,B666&amp;"",$W$5:W665,W666-1)))</f>
        <v/>
      </c>
      <c r="Y666" s="14">
        <f>IF(V666=0,"",ROW($A666))</f>
        <v/>
      </c>
    </row>
    <row r="667">
      <c r="A667" s="10" t="n"/>
      <c r="B667" s="10" t="n"/>
      <c r="C667" s="10" t="n"/>
      <c r="D667" s="12" t="n"/>
      <c r="E667" s="18" t="n"/>
      <c r="F667" s="12" t="n"/>
      <c r="G667" s="18" t="n"/>
      <c r="H667" s="10" t="n"/>
      <c r="I667" s="10" t="n"/>
      <c r="J667" s="10" t="n"/>
      <c r="K667" s="13" t="n"/>
      <c r="L667" s="13" t="n"/>
      <c r="M667" s="19">
        <f>IF(OR(K667="",L667=""),"",IF(AND(ISNUMBER(K667),ISNUMBER(L667)),L667-K667,"CHYBA"))</f>
        <v/>
      </c>
      <c r="N667" s="10" t="n"/>
      <c r="O667" s="10" t="n"/>
      <c r="P667" s="14">
        <f>IF(M667="","",IF(ISNUMBER(M667),IF(M667&lt;=0,"CHYBA",""),"CHYBA"))</f>
        <v/>
      </c>
      <c r="Q667" s="14">
        <f>IF(OR(V667=0,B667="",K667=""),"",IFERROR(IF(X667=0,IF(AND(COUNTIFS('Vozidlá'!$A$6:$A$6,B667&amp;"",'Vozidlá'!$L$6:$L$6,"&lt;&gt;")=1,ROUND(K667,1)=ROUND(INDEX('Vozidlá'!$L$6:$L$6,MATCH(B667,'Vozidlá'!$A$6:$A$6,0)),1)),"","CHYBA"),IF(AND(INDEX($L$1:$L$1505,X667)&lt;&gt;"",ROUND(K667,1)=ROUND(INDEX($L$1:$L$1505,X667),1)),"","CHYBA")),"CHYBA"))</f>
        <v/>
      </c>
      <c r="R667" s="14">
        <f>IF(V667=0,"",IF(OR(NOT(ISNUMBER(A667)),B667="",C667="",NOT(ISNUMBER(D667)),NOT(ISNUMBER(E667)),NOT(ISNUMBER(F667)),NOT(ISNUMBER(G667)),I667="",J667="",NOT(ISNUMBER(K667)),NOT(ISNUMBER(L667)),AND(N667&lt;&gt;"Podnikateľská",N667&lt;&gt;"Súkromná"),AND(N667="Podnikateľská",H667=""),COUNTIFS('Vodiči'!$C$6:$C$8,C667&amp;"")&lt;&gt;1,COUNTIFS('Vozidlá'!$A$6:$A$6,B667&amp;"",'Vozidlá'!$B$6:$B$6,"&lt;&gt;")&lt;&gt;1,COUNTIFS('Vozidlá'!$A$6:$A$6,B667&amp;"",'Vozidlá'!$C$6:$C$6,"&lt;&gt;")&lt;&gt;1,COUNTIFS('Vozidlá'!$A$6:$A$6,B667&amp;"",'Vozidlá'!$D$6:$D$6,"&lt;&gt;")&lt;&gt;1,COUNTIFS('Vozidlá'!$A$6:$A$6,B667&amp;"",'Vozidlá'!$E$6:$E$6,"&lt;&gt;")&lt;&gt;1,COUNTIFS('Vozidlá'!$A$6:$A$6,B667&amp;"",'Vozidlá'!$K$6:$K$6,"&lt;&gt;")&lt;&gt;1,COUNTIFS('Vozidlá'!$A$6:$A$6,B667&amp;"",'Vozidlá'!$L$6:$L$6,"&lt;&gt;")&lt;&gt;1),"CHYBA",""))</f>
        <v/>
      </c>
      <c r="S667" s="14">
        <f>IF(V667=0,"",IF(N667="Podnikateľská",IF(H667="","",IF(OR(LEN(TRIM(SUBSTITUTE(SUBSTITUTE(H667,".",""),",","")))&lt;12,ISNUMBER(MATCH(TRIM(SUBSTITUTE(SUBSTITUTE(H667,".",""),",","")),'Zoznamy'!$G$2:$G$41,0))),"PREVERIŤ","")),IF(AND(N667="Súkromná",IFERROR(INDEX('Vozidlá'!$O$6:$O$6,MATCH(B667,'Vozidlá'!$A$6:$A$6,0))="áno",FALSE)),"PREVERIŤ","")))</f>
        <v/>
      </c>
      <c r="T667" s="14">
        <f>IF(OR(D667="",E667="",F667="",G667=""),"",IFERROR(IF(OR(F667+G667&lt;D667+E667,D667&lt;DATE(2027,1,1),D667&gt;=DATE(2028,1,1)),"CHYBA",""),"CHYBA"))</f>
        <v/>
      </c>
      <c r="U667" s="14">
        <f>IF(OR(V667=0,A667=""),"",IF(COUNTIFS($A$6:$A$1505,A667&amp;"",$B$6:$B$1505,B667&amp;"")&gt;1,"CHYBA",IF(X667="","",IF(X667=0,"",IFERROR(IF(INDEX($A$1:$A$1505,X667)="","",IF(A667=INDEX($A$1:$A$1505,X667)+1,"","PREVERIŤ")),"PREVERIŤ")))))</f>
        <v/>
      </c>
      <c r="V667" s="14">
        <f>IF(OR(A667&lt;&gt;"",B667&lt;&gt;"",C667&lt;&gt;"",D667&lt;&gt;"",E667&lt;&gt;"",F667&lt;&gt;"",G667&lt;&gt;"",H667&lt;&gt;"",I667&lt;&gt;"",J667&lt;&gt;"",K667&lt;&gt;"",L667&lt;&gt;"",N667&lt;&gt;"",O667&lt;&gt;""),1,0)</f>
        <v/>
      </c>
      <c r="W667" s="14">
        <f>IF(OR(V667=0,B667=""),"",COUNTIFS($B$6:B667,B667&amp;""))</f>
        <v/>
      </c>
      <c r="X667" s="14">
        <f>IF(OR(V667=0,B667=""),"",IF(W667=1,0,SUMIFS($Y$5:Y666,$B$5:B666,B667&amp;"",$W$5:W666,W667-1)))</f>
        <v/>
      </c>
      <c r="Y667" s="14">
        <f>IF(V667=0,"",ROW($A667))</f>
        <v/>
      </c>
    </row>
    <row r="668">
      <c r="A668" s="10" t="n"/>
      <c r="B668" s="10" t="n"/>
      <c r="C668" s="10" t="n"/>
      <c r="D668" s="12" t="n"/>
      <c r="E668" s="18" t="n"/>
      <c r="F668" s="12" t="n"/>
      <c r="G668" s="18" t="n"/>
      <c r="H668" s="10" t="n"/>
      <c r="I668" s="10" t="n"/>
      <c r="J668" s="10" t="n"/>
      <c r="K668" s="13" t="n"/>
      <c r="L668" s="13" t="n"/>
      <c r="M668" s="19">
        <f>IF(OR(K668="",L668=""),"",IF(AND(ISNUMBER(K668),ISNUMBER(L668)),L668-K668,"CHYBA"))</f>
        <v/>
      </c>
      <c r="N668" s="10" t="n"/>
      <c r="O668" s="10" t="n"/>
      <c r="P668" s="14">
        <f>IF(M668="","",IF(ISNUMBER(M668),IF(M668&lt;=0,"CHYBA",""),"CHYBA"))</f>
        <v/>
      </c>
      <c r="Q668" s="14">
        <f>IF(OR(V668=0,B668="",K668=""),"",IFERROR(IF(X668=0,IF(AND(COUNTIFS('Vozidlá'!$A$6:$A$6,B668&amp;"",'Vozidlá'!$L$6:$L$6,"&lt;&gt;")=1,ROUND(K668,1)=ROUND(INDEX('Vozidlá'!$L$6:$L$6,MATCH(B668,'Vozidlá'!$A$6:$A$6,0)),1)),"","CHYBA"),IF(AND(INDEX($L$1:$L$1505,X668)&lt;&gt;"",ROUND(K668,1)=ROUND(INDEX($L$1:$L$1505,X668),1)),"","CHYBA")),"CHYBA"))</f>
        <v/>
      </c>
      <c r="R668" s="14">
        <f>IF(V668=0,"",IF(OR(NOT(ISNUMBER(A668)),B668="",C668="",NOT(ISNUMBER(D668)),NOT(ISNUMBER(E668)),NOT(ISNUMBER(F668)),NOT(ISNUMBER(G668)),I668="",J668="",NOT(ISNUMBER(K668)),NOT(ISNUMBER(L668)),AND(N668&lt;&gt;"Podnikateľská",N668&lt;&gt;"Súkromná"),AND(N668="Podnikateľská",H668=""),COUNTIFS('Vodiči'!$C$6:$C$8,C668&amp;"")&lt;&gt;1,COUNTIFS('Vozidlá'!$A$6:$A$6,B668&amp;"",'Vozidlá'!$B$6:$B$6,"&lt;&gt;")&lt;&gt;1,COUNTIFS('Vozidlá'!$A$6:$A$6,B668&amp;"",'Vozidlá'!$C$6:$C$6,"&lt;&gt;")&lt;&gt;1,COUNTIFS('Vozidlá'!$A$6:$A$6,B668&amp;"",'Vozidlá'!$D$6:$D$6,"&lt;&gt;")&lt;&gt;1,COUNTIFS('Vozidlá'!$A$6:$A$6,B668&amp;"",'Vozidlá'!$E$6:$E$6,"&lt;&gt;")&lt;&gt;1,COUNTIFS('Vozidlá'!$A$6:$A$6,B668&amp;"",'Vozidlá'!$K$6:$K$6,"&lt;&gt;")&lt;&gt;1,COUNTIFS('Vozidlá'!$A$6:$A$6,B668&amp;"",'Vozidlá'!$L$6:$L$6,"&lt;&gt;")&lt;&gt;1),"CHYBA",""))</f>
        <v/>
      </c>
      <c r="S668" s="14">
        <f>IF(V668=0,"",IF(N668="Podnikateľská",IF(H668="","",IF(OR(LEN(TRIM(SUBSTITUTE(SUBSTITUTE(H668,".",""),",","")))&lt;12,ISNUMBER(MATCH(TRIM(SUBSTITUTE(SUBSTITUTE(H668,".",""),",","")),'Zoznamy'!$G$2:$G$41,0))),"PREVERIŤ","")),IF(AND(N668="Súkromná",IFERROR(INDEX('Vozidlá'!$O$6:$O$6,MATCH(B668,'Vozidlá'!$A$6:$A$6,0))="áno",FALSE)),"PREVERIŤ","")))</f>
        <v/>
      </c>
      <c r="T668" s="14">
        <f>IF(OR(D668="",E668="",F668="",G668=""),"",IFERROR(IF(OR(F668+G668&lt;D668+E668,D668&lt;DATE(2027,1,1),D668&gt;=DATE(2028,1,1)),"CHYBA",""),"CHYBA"))</f>
        <v/>
      </c>
      <c r="U668" s="14">
        <f>IF(OR(V668=0,A668=""),"",IF(COUNTIFS($A$6:$A$1505,A668&amp;"",$B$6:$B$1505,B668&amp;"")&gt;1,"CHYBA",IF(X668="","",IF(X668=0,"",IFERROR(IF(INDEX($A$1:$A$1505,X668)="","",IF(A668=INDEX($A$1:$A$1505,X668)+1,"","PREVERIŤ")),"PREVERIŤ")))))</f>
        <v/>
      </c>
      <c r="V668" s="14">
        <f>IF(OR(A668&lt;&gt;"",B668&lt;&gt;"",C668&lt;&gt;"",D668&lt;&gt;"",E668&lt;&gt;"",F668&lt;&gt;"",G668&lt;&gt;"",H668&lt;&gt;"",I668&lt;&gt;"",J668&lt;&gt;"",K668&lt;&gt;"",L668&lt;&gt;"",N668&lt;&gt;"",O668&lt;&gt;""),1,0)</f>
        <v/>
      </c>
      <c r="W668" s="14">
        <f>IF(OR(V668=0,B668=""),"",COUNTIFS($B$6:B668,B668&amp;""))</f>
        <v/>
      </c>
      <c r="X668" s="14">
        <f>IF(OR(V668=0,B668=""),"",IF(W668=1,0,SUMIFS($Y$5:Y667,$B$5:B667,B668&amp;"",$W$5:W667,W668-1)))</f>
        <v/>
      </c>
      <c r="Y668" s="14">
        <f>IF(V668=0,"",ROW($A668))</f>
        <v/>
      </c>
    </row>
    <row r="669">
      <c r="A669" s="10" t="n"/>
      <c r="B669" s="10" t="n"/>
      <c r="C669" s="10" t="n"/>
      <c r="D669" s="12" t="n"/>
      <c r="E669" s="18" t="n"/>
      <c r="F669" s="12" t="n"/>
      <c r="G669" s="18" t="n"/>
      <c r="H669" s="10" t="n"/>
      <c r="I669" s="10" t="n"/>
      <c r="J669" s="10" t="n"/>
      <c r="K669" s="13" t="n"/>
      <c r="L669" s="13" t="n"/>
      <c r="M669" s="19">
        <f>IF(OR(K669="",L669=""),"",IF(AND(ISNUMBER(K669),ISNUMBER(L669)),L669-K669,"CHYBA"))</f>
        <v/>
      </c>
      <c r="N669" s="10" t="n"/>
      <c r="O669" s="10" t="n"/>
      <c r="P669" s="14">
        <f>IF(M669="","",IF(ISNUMBER(M669),IF(M669&lt;=0,"CHYBA",""),"CHYBA"))</f>
        <v/>
      </c>
      <c r="Q669" s="14">
        <f>IF(OR(V669=0,B669="",K669=""),"",IFERROR(IF(X669=0,IF(AND(COUNTIFS('Vozidlá'!$A$6:$A$6,B669&amp;"",'Vozidlá'!$L$6:$L$6,"&lt;&gt;")=1,ROUND(K669,1)=ROUND(INDEX('Vozidlá'!$L$6:$L$6,MATCH(B669,'Vozidlá'!$A$6:$A$6,0)),1)),"","CHYBA"),IF(AND(INDEX($L$1:$L$1505,X669)&lt;&gt;"",ROUND(K669,1)=ROUND(INDEX($L$1:$L$1505,X669),1)),"","CHYBA")),"CHYBA"))</f>
        <v/>
      </c>
      <c r="R669" s="14">
        <f>IF(V669=0,"",IF(OR(NOT(ISNUMBER(A669)),B669="",C669="",NOT(ISNUMBER(D669)),NOT(ISNUMBER(E669)),NOT(ISNUMBER(F669)),NOT(ISNUMBER(G669)),I669="",J669="",NOT(ISNUMBER(K669)),NOT(ISNUMBER(L669)),AND(N669&lt;&gt;"Podnikateľská",N669&lt;&gt;"Súkromná"),AND(N669="Podnikateľská",H669=""),COUNTIFS('Vodiči'!$C$6:$C$8,C669&amp;"")&lt;&gt;1,COUNTIFS('Vozidlá'!$A$6:$A$6,B669&amp;"",'Vozidlá'!$B$6:$B$6,"&lt;&gt;")&lt;&gt;1,COUNTIFS('Vozidlá'!$A$6:$A$6,B669&amp;"",'Vozidlá'!$C$6:$C$6,"&lt;&gt;")&lt;&gt;1,COUNTIFS('Vozidlá'!$A$6:$A$6,B669&amp;"",'Vozidlá'!$D$6:$D$6,"&lt;&gt;")&lt;&gt;1,COUNTIFS('Vozidlá'!$A$6:$A$6,B669&amp;"",'Vozidlá'!$E$6:$E$6,"&lt;&gt;")&lt;&gt;1,COUNTIFS('Vozidlá'!$A$6:$A$6,B669&amp;"",'Vozidlá'!$K$6:$K$6,"&lt;&gt;")&lt;&gt;1,COUNTIFS('Vozidlá'!$A$6:$A$6,B669&amp;"",'Vozidlá'!$L$6:$L$6,"&lt;&gt;")&lt;&gt;1),"CHYBA",""))</f>
        <v/>
      </c>
      <c r="S669" s="14">
        <f>IF(V669=0,"",IF(N669="Podnikateľská",IF(H669="","",IF(OR(LEN(TRIM(SUBSTITUTE(SUBSTITUTE(H669,".",""),",","")))&lt;12,ISNUMBER(MATCH(TRIM(SUBSTITUTE(SUBSTITUTE(H669,".",""),",","")),'Zoznamy'!$G$2:$G$41,0))),"PREVERIŤ","")),IF(AND(N669="Súkromná",IFERROR(INDEX('Vozidlá'!$O$6:$O$6,MATCH(B669,'Vozidlá'!$A$6:$A$6,0))="áno",FALSE)),"PREVERIŤ","")))</f>
        <v/>
      </c>
      <c r="T669" s="14">
        <f>IF(OR(D669="",E669="",F669="",G669=""),"",IFERROR(IF(OR(F669+G669&lt;D669+E669,D669&lt;DATE(2027,1,1),D669&gt;=DATE(2028,1,1)),"CHYBA",""),"CHYBA"))</f>
        <v/>
      </c>
      <c r="U669" s="14">
        <f>IF(OR(V669=0,A669=""),"",IF(COUNTIFS($A$6:$A$1505,A669&amp;"",$B$6:$B$1505,B669&amp;"")&gt;1,"CHYBA",IF(X669="","",IF(X669=0,"",IFERROR(IF(INDEX($A$1:$A$1505,X669)="","",IF(A669=INDEX($A$1:$A$1505,X669)+1,"","PREVERIŤ")),"PREVERIŤ")))))</f>
        <v/>
      </c>
      <c r="V669" s="14">
        <f>IF(OR(A669&lt;&gt;"",B669&lt;&gt;"",C669&lt;&gt;"",D669&lt;&gt;"",E669&lt;&gt;"",F669&lt;&gt;"",G669&lt;&gt;"",H669&lt;&gt;"",I669&lt;&gt;"",J669&lt;&gt;"",K669&lt;&gt;"",L669&lt;&gt;"",N669&lt;&gt;"",O669&lt;&gt;""),1,0)</f>
        <v/>
      </c>
      <c r="W669" s="14">
        <f>IF(OR(V669=0,B669=""),"",COUNTIFS($B$6:B669,B669&amp;""))</f>
        <v/>
      </c>
      <c r="X669" s="14">
        <f>IF(OR(V669=0,B669=""),"",IF(W669=1,0,SUMIFS($Y$5:Y668,$B$5:B668,B669&amp;"",$W$5:W668,W669-1)))</f>
        <v/>
      </c>
      <c r="Y669" s="14">
        <f>IF(V669=0,"",ROW($A669))</f>
        <v/>
      </c>
    </row>
    <row r="670">
      <c r="A670" s="10" t="n"/>
      <c r="B670" s="10" t="n"/>
      <c r="C670" s="10" t="n"/>
      <c r="D670" s="12" t="n"/>
      <c r="E670" s="18" t="n"/>
      <c r="F670" s="12" t="n"/>
      <c r="G670" s="18" t="n"/>
      <c r="H670" s="10" t="n"/>
      <c r="I670" s="10" t="n"/>
      <c r="J670" s="10" t="n"/>
      <c r="K670" s="13" t="n"/>
      <c r="L670" s="13" t="n"/>
      <c r="M670" s="19">
        <f>IF(OR(K670="",L670=""),"",IF(AND(ISNUMBER(K670),ISNUMBER(L670)),L670-K670,"CHYBA"))</f>
        <v/>
      </c>
      <c r="N670" s="10" t="n"/>
      <c r="O670" s="10" t="n"/>
      <c r="P670" s="14">
        <f>IF(M670="","",IF(ISNUMBER(M670),IF(M670&lt;=0,"CHYBA",""),"CHYBA"))</f>
        <v/>
      </c>
      <c r="Q670" s="14">
        <f>IF(OR(V670=0,B670="",K670=""),"",IFERROR(IF(X670=0,IF(AND(COUNTIFS('Vozidlá'!$A$6:$A$6,B670&amp;"",'Vozidlá'!$L$6:$L$6,"&lt;&gt;")=1,ROUND(K670,1)=ROUND(INDEX('Vozidlá'!$L$6:$L$6,MATCH(B670,'Vozidlá'!$A$6:$A$6,0)),1)),"","CHYBA"),IF(AND(INDEX($L$1:$L$1505,X670)&lt;&gt;"",ROUND(K670,1)=ROUND(INDEX($L$1:$L$1505,X670),1)),"","CHYBA")),"CHYBA"))</f>
        <v/>
      </c>
      <c r="R670" s="14">
        <f>IF(V670=0,"",IF(OR(NOT(ISNUMBER(A670)),B670="",C670="",NOT(ISNUMBER(D670)),NOT(ISNUMBER(E670)),NOT(ISNUMBER(F670)),NOT(ISNUMBER(G670)),I670="",J670="",NOT(ISNUMBER(K670)),NOT(ISNUMBER(L670)),AND(N670&lt;&gt;"Podnikateľská",N670&lt;&gt;"Súkromná"),AND(N670="Podnikateľská",H670=""),COUNTIFS('Vodiči'!$C$6:$C$8,C670&amp;"")&lt;&gt;1,COUNTIFS('Vozidlá'!$A$6:$A$6,B670&amp;"",'Vozidlá'!$B$6:$B$6,"&lt;&gt;")&lt;&gt;1,COUNTIFS('Vozidlá'!$A$6:$A$6,B670&amp;"",'Vozidlá'!$C$6:$C$6,"&lt;&gt;")&lt;&gt;1,COUNTIFS('Vozidlá'!$A$6:$A$6,B670&amp;"",'Vozidlá'!$D$6:$D$6,"&lt;&gt;")&lt;&gt;1,COUNTIFS('Vozidlá'!$A$6:$A$6,B670&amp;"",'Vozidlá'!$E$6:$E$6,"&lt;&gt;")&lt;&gt;1,COUNTIFS('Vozidlá'!$A$6:$A$6,B670&amp;"",'Vozidlá'!$K$6:$K$6,"&lt;&gt;")&lt;&gt;1,COUNTIFS('Vozidlá'!$A$6:$A$6,B670&amp;"",'Vozidlá'!$L$6:$L$6,"&lt;&gt;")&lt;&gt;1),"CHYBA",""))</f>
        <v/>
      </c>
      <c r="S670" s="14">
        <f>IF(V670=0,"",IF(N670="Podnikateľská",IF(H670="","",IF(OR(LEN(TRIM(SUBSTITUTE(SUBSTITUTE(H670,".",""),",","")))&lt;12,ISNUMBER(MATCH(TRIM(SUBSTITUTE(SUBSTITUTE(H670,".",""),",","")),'Zoznamy'!$G$2:$G$41,0))),"PREVERIŤ","")),IF(AND(N670="Súkromná",IFERROR(INDEX('Vozidlá'!$O$6:$O$6,MATCH(B670,'Vozidlá'!$A$6:$A$6,0))="áno",FALSE)),"PREVERIŤ","")))</f>
        <v/>
      </c>
      <c r="T670" s="14">
        <f>IF(OR(D670="",E670="",F670="",G670=""),"",IFERROR(IF(OR(F670+G670&lt;D670+E670,D670&lt;DATE(2027,1,1),D670&gt;=DATE(2028,1,1)),"CHYBA",""),"CHYBA"))</f>
        <v/>
      </c>
      <c r="U670" s="14">
        <f>IF(OR(V670=0,A670=""),"",IF(COUNTIFS($A$6:$A$1505,A670&amp;"",$B$6:$B$1505,B670&amp;"")&gt;1,"CHYBA",IF(X670="","",IF(X670=0,"",IFERROR(IF(INDEX($A$1:$A$1505,X670)="","",IF(A670=INDEX($A$1:$A$1505,X670)+1,"","PREVERIŤ")),"PREVERIŤ")))))</f>
        <v/>
      </c>
      <c r="V670" s="14">
        <f>IF(OR(A670&lt;&gt;"",B670&lt;&gt;"",C670&lt;&gt;"",D670&lt;&gt;"",E670&lt;&gt;"",F670&lt;&gt;"",G670&lt;&gt;"",H670&lt;&gt;"",I670&lt;&gt;"",J670&lt;&gt;"",K670&lt;&gt;"",L670&lt;&gt;"",N670&lt;&gt;"",O670&lt;&gt;""),1,0)</f>
        <v/>
      </c>
      <c r="W670" s="14">
        <f>IF(OR(V670=0,B670=""),"",COUNTIFS($B$6:B670,B670&amp;""))</f>
        <v/>
      </c>
      <c r="X670" s="14">
        <f>IF(OR(V670=0,B670=""),"",IF(W670=1,0,SUMIFS($Y$5:Y669,$B$5:B669,B670&amp;"",$W$5:W669,W670-1)))</f>
        <v/>
      </c>
      <c r="Y670" s="14">
        <f>IF(V670=0,"",ROW($A670))</f>
        <v/>
      </c>
    </row>
    <row r="671">
      <c r="A671" s="10" t="n"/>
      <c r="B671" s="10" t="n"/>
      <c r="C671" s="10" t="n"/>
      <c r="D671" s="12" t="n"/>
      <c r="E671" s="18" t="n"/>
      <c r="F671" s="12" t="n"/>
      <c r="G671" s="18" t="n"/>
      <c r="H671" s="10" t="n"/>
      <c r="I671" s="10" t="n"/>
      <c r="J671" s="10" t="n"/>
      <c r="K671" s="13" t="n"/>
      <c r="L671" s="13" t="n"/>
      <c r="M671" s="19">
        <f>IF(OR(K671="",L671=""),"",IF(AND(ISNUMBER(K671),ISNUMBER(L671)),L671-K671,"CHYBA"))</f>
        <v/>
      </c>
      <c r="N671" s="10" t="n"/>
      <c r="O671" s="10" t="n"/>
      <c r="P671" s="14">
        <f>IF(M671="","",IF(ISNUMBER(M671),IF(M671&lt;=0,"CHYBA",""),"CHYBA"))</f>
        <v/>
      </c>
      <c r="Q671" s="14">
        <f>IF(OR(V671=0,B671="",K671=""),"",IFERROR(IF(X671=0,IF(AND(COUNTIFS('Vozidlá'!$A$6:$A$6,B671&amp;"",'Vozidlá'!$L$6:$L$6,"&lt;&gt;")=1,ROUND(K671,1)=ROUND(INDEX('Vozidlá'!$L$6:$L$6,MATCH(B671,'Vozidlá'!$A$6:$A$6,0)),1)),"","CHYBA"),IF(AND(INDEX($L$1:$L$1505,X671)&lt;&gt;"",ROUND(K671,1)=ROUND(INDEX($L$1:$L$1505,X671),1)),"","CHYBA")),"CHYBA"))</f>
        <v/>
      </c>
      <c r="R671" s="14">
        <f>IF(V671=0,"",IF(OR(NOT(ISNUMBER(A671)),B671="",C671="",NOT(ISNUMBER(D671)),NOT(ISNUMBER(E671)),NOT(ISNUMBER(F671)),NOT(ISNUMBER(G671)),I671="",J671="",NOT(ISNUMBER(K671)),NOT(ISNUMBER(L671)),AND(N671&lt;&gt;"Podnikateľská",N671&lt;&gt;"Súkromná"),AND(N671="Podnikateľská",H671=""),COUNTIFS('Vodiči'!$C$6:$C$8,C671&amp;"")&lt;&gt;1,COUNTIFS('Vozidlá'!$A$6:$A$6,B671&amp;"",'Vozidlá'!$B$6:$B$6,"&lt;&gt;")&lt;&gt;1,COUNTIFS('Vozidlá'!$A$6:$A$6,B671&amp;"",'Vozidlá'!$C$6:$C$6,"&lt;&gt;")&lt;&gt;1,COUNTIFS('Vozidlá'!$A$6:$A$6,B671&amp;"",'Vozidlá'!$D$6:$D$6,"&lt;&gt;")&lt;&gt;1,COUNTIFS('Vozidlá'!$A$6:$A$6,B671&amp;"",'Vozidlá'!$E$6:$E$6,"&lt;&gt;")&lt;&gt;1,COUNTIFS('Vozidlá'!$A$6:$A$6,B671&amp;"",'Vozidlá'!$K$6:$K$6,"&lt;&gt;")&lt;&gt;1,COUNTIFS('Vozidlá'!$A$6:$A$6,B671&amp;"",'Vozidlá'!$L$6:$L$6,"&lt;&gt;")&lt;&gt;1),"CHYBA",""))</f>
        <v/>
      </c>
      <c r="S671" s="14">
        <f>IF(V671=0,"",IF(N671="Podnikateľská",IF(H671="","",IF(OR(LEN(TRIM(SUBSTITUTE(SUBSTITUTE(H671,".",""),",","")))&lt;12,ISNUMBER(MATCH(TRIM(SUBSTITUTE(SUBSTITUTE(H671,".",""),",","")),'Zoznamy'!$G$2:$G$41,0))),"PREVERIŤ","")),IF(AND(N671="Súkromná",IFERROR(INDEX('Vozidlá'!$O$6:$O$6,MATCH(B671,'Vozidlá'!$A$6:$A$6,0))="áno",FALSE)),"PREVERIŤ","")))</f>
        <v/>
      </c>
      <c r="T671" s="14">
        <f>IF(OR(D671="",E671="",F671="",G671=""),"",IFERROR(IF(OR(F671+G671&lt;D671+E671,D671&lt;DATE(2027,1,1),D671&gt;=DATE(2028,1,1)),"CHYBA",""),"CHYBA"))</f>
        <v/>
      </c>
      <c r="U671" s="14">
        <f>IF(OR(V671=0,A671=""),"",IF(COUNTIFS($A$6:$A$1505,A671&amp;"",$B$6:$B$1505,B671&amp;"")&gt;1,"CHYBA",IF(X671="","",IF(X671=0,"",IFERROR(IF(INDEX($A$1:$A$1505,X671)="","",IF(A671=INDEX($A$1:$A$1505,X671)+1,"","PREVERIŤ")),"PREVERIŤ")))))</f>
        <v/>
      </c>
      <c r="V671" s="14">
        <f>IF(OR(A671&lt;&gt;"",B671&lt;&gt;"",C671&lt;&gt;"",D671&lt;&gt;"",E671&lt;&gt;"",F671&lt;&gt;"",G671&lt;&gt;"",H671&lt;&gt;"",I671&lt;&gt;"",J671&lt;&gt;"",K671&lt;&gt;"",L671&lt;&gt;"",N671&lt;&gt;"",O671&lt;&gt;""),1,0)</f>
        <v/>
      </c>
      <c r="W671" s="14">
        <f>IF(OR(V671=0,B671=""),"",COUNTIFS($B$6:B671,B671&amp;""))</f>
        <v/>
      </c>
      <c r="X671" s="14">
        <f>IF(OR(V671=0,B671=""),"",IF(W671=1,0,SUMIFS($Y$5:Y670,$B$5:B670,B671&amp;"",$W$5:W670,W671-1)))</f>
        <v/>
      </c>
      <c r="Y671" s="14">
        <f>IF(V671=0,"",ROW($A671))</f>
        <v/>
      </c>
    </row>
    <row r="672">
      <c r="A672" s="10" t="n"/>
      <c r="B672" s="10" t="n"/>
      <c r="C672" s="10" t="n"/>
      <c r="D672" s="12" t="n"/>
      <c r="E672" s="18" t="n"/>
      <c r="F672" s="12" t="n"/>
      <c r="G672" s="18" t="n"/>
      <c r="H672" s="10" t="n"/>
      <c r="I672" s="10" t="n"/>
      <c r="J672" s="10" t="n"/>
      <c r="K672" s="13" t="n"/>
      <c r="L672" s="13" t="n"/>
      <c r="M672" s="19">
        <f>IF(OR(K672="",L672=""),"",IF(AND(ISNUMBER(K672),ISNUMBER(L672)),L672-K672,"CHYBA"))</f>
        <v/>
      </c>
      <c r="N672" s="10" t="n"/>
      <c r="O672" s="10" t="n"/>
      <c r="P672" s="14">
        <f>IF(M672="","",IF(ISNUMBER(M672),IF(M672&lt;=0,"CHYBA",""),"CHYBA"))</f>
        <v/>
      </c>
      <c r="Q672" s="14">
        <f>IF(OR(V672=0,B672="",K672=""),"",IFERROR(IF(X672=0,IF(AND(COUNTIFS('Vozidlá'!$A$6:$A$6,B672&amp;"",'Vozidlá'!$L$6:$L$6,"&lt;&gt;")=1,ROUND(K672,1)=ROUND(INDEX('Vozidlá'!$L$6:$L$6,MATCH(B672,'Vozidlá'!$A$6:$A$6,0)),1)),"","CHYBA"),IF(AND(INDEX($L$1:$L$1505,X672)&lt;&gt;"",ROUND(K672,1)=ROUND(INDEX($L$1:$L$1505,X672),1)),"","CHYBA")),"CHYBA"))</f>
        <v/>
      </c>
      <c r="R672" s="14">
        <f>IF(V672=0,"",IF(OR(NOT(ISNUMBER(A672)),B672="",C672="",NOT(ISNUMBER(D672)),NOT(ISNUMBER(E672)),NOT(ISNUMBER(F672)),NOT(ISNUMBER(G672)),I672="",J672="",NOT(ISNUMBER(K672)),NOT(ISNUMBER(L672)),AND(N672&lt;&gt;"Podnikateľská",N672&lt;&gt;"Súkromná"),AND(N672="Podnikateľská",H672=""),COUNTIFS('Vodiči'!$C$6:$C$8,C672&amp;"")&lt;&gt;1,COUNTIFS('Vozidlá'!$A$6:$A$6,B672&amp;"",'Vozidlá'!$B$6:$B$6,"&lt;&gt;")&lt;&gt;1,COUNTIFS('Vozidlá'!$A$6:$A$6,B672&amp;"",'Vozidlá'!$C$6:$C$6,"&lt;&gt;")&lt;&gt;1,COUNTIFS('Vozidlá'!$A$6:$A$6,B672&amp;"",'Vozidlá'!$D$6:$D$6,"&lt;&gt;")&lt;&gt;1,COUNTIFS('Vozidlá'!$A$6:$A$6,B672&amp;"",'Vozidlá'!$E$6:$E$6,"&lt;&gt;")&lt;&gt;1,COUNTIFS('Vozidlá'!$A$6:$A$6,B672&amp;"",'Vozidlá'!$K$6:$K$6,"&lt;&gt;")&lt;&gt;1,COUNTIFS('Vozidlá'!$A$6:$A$6,B672&amp;"",'Vozidlá'!$L$6:$L$6,"&lt;&gt;")&lt;&gt;1),"CHYBA",""))</f>
        <v/>
      </c>
      <c r="S672" s="14">
        <f>IF(V672=0,"",IF(N672="Podnikateľská",IF(H672="","",IF(OR(LEN(TRIM(SUBSTITUTE(SUBSTITUTE(H672,".",""),",","")))&lt;12,ISNUMBER(MATCH(TRIM(SUBSTITUTE(SUBSTITUTE(H672,".",""),",","")),'Zoznamy'!$G$2:$G$41,0))),"PREVERIŤ","")),IF(AND(N672="Súkromná",IFERROR(INDEX('Vozidlá'!$O$6:$O$6,MATCH(B672,'Vozidlá'!$A$6:$A$6,0))="áno",FALSE)),"PREVERIŤ","")))</f>
        <v/>
      </c>
      <c r="T672" s="14">
        <f>IF(OR(D672="",E672="",F672="",G672=""),"",IFERROR(IF(OR(F672+G672&lt;D672+E672,D672&lt;DATE(2027,1,1),D672&gt;=DATE(2028,1,1)),"CHYBA",""),"CHYBA"))</f>
        <v/>
      </c>
      <c r="U672" s="14">
        <f>IF(OR(V672=0,A672=""),"",IF(COUNTIFS($A$6:$A$1505,A672&amp;"",$B$6:$B$1505,B672&amp;"")&gt;1,"CHYBA",IF(X672="","",IF(X672=0,"",IFERROR(IF(INDEX($A$1:$A$1505,X672)="","",IF(A672=INDEX($A$1:$A$1505,X672)+1,"","PREVERIŤ")),"PREVERIŤ")))))</f>
        <v/>
      </c>
      <c r="V672" s="14">
        <f>IF(OR(A672&lt;&gt;"",B672&lt;&gt;"",C672&lt;&gt;"",D672&lt;&gt;"",E672&lt;&gt;"",F672&lt;&gt;"",G672&lt;&gt;"",H672&lt;&gt;"",I672&lt;&gt;"",J672&lt;&gt;"",K672&lt;&gt;"",L672&lt;&gt;"",N672&lt;&gt;"",O672&lt;&gt;""),1,0)</f>
        <v/>
      </c>
      <c r="W672" s="14">
        <f>IF(OR(V672=0,B672=""),"",COUNTIFS($B$6:B672,B672&amp;""))</f>
        <v/>
      </c>
      <c r="X672" s="14">
        <f>IF(OR(V672=0,B672=""),"",IF(W672=1,0,SUMIFS($Y$5:Y671,$B$5:B671,B672&amp;"",$W$5:W671,W672-1)))</f>
        <v/>
      </c>
      <c r="Y672" s="14">
        <f>IF(V672=0,"",ROW($A672))</f>
        <v/>
      </c>
    </row>
    <row r="673">
      <c r="A673" s="10" t="n"/>
      <c r="B673" s="10" t="n"/>
      <c r="C673" s="10" t="n"/>
      <c r="D673" s="12" t="n"/>
      <c r="E673" s="18" t="n"/>
      <c r="F673" s="12" t="n"/>
      <c r="G673" s="18" t="n"/>
      <c r="H673" s="10" t="n"/>
      <c r="I673" s="10" t="n"/>
      <c r="J673" s="10" t="n"/>
      <c r="K673" s="13" t="n"/>
      <c r="L673" s="13" t="n"/>
      <c r="M673" s="19">
        <f>IF(OR(K673="",L673=""),"",IF(AND(ISNUMBER(K673),ISNUMBER(L673)),L673-K673,"CHYBA"))</f>
        <v/>
      </c>
      <c r="N673" s="10" t="n"/>
      <c r="O673" s="10" t="n"/>
      <c r="P673" s="14">
        <f>IF(M673="","",IF(ISNUMBER(M673),IF(M673&lt;=0,"CHYBA",""),"CHYBA"))</f>
        <v/>
      </c>
      <c r="Q673" s="14">
        <f>IF(OR(V673=0,B673="",K673=""),"",IFERROR(IF(X673=0,IF(AND(COUNTIFS('Vozidlá'!$A$6:$A$6,B673&amp;"",'Vozidlá'!$L$6:$L$6,"&lt;&gt;")=1,ROUND(K673,1)=ROUND(INDEX('Vozidlá'!$L$6:$L$6,MATCH(B673,'Vozidlá'!$A$6:$A$6,0)),1)),"","CHYBA"),IF(AND(INDEX($L$1:$L$1505,X673)&lt;&gt;"",ROUND(K673,1)=ROUND(INDEX($L$1:$L$1505,X673),1)),"","CHYBA")),"CHYBA"))</f>
        <v/>
      </c>
      <c r="R673" s="14">
        <f>IF(V673=0,"",IF(OR(NOT(ISNUMBER(A673)),B673="",C673="",NOT(ISNUMBER(D673)),NOT(ISNUMBER(E673)),NOT(ISNUMBER(F673)),NOT(ISNUMBER(G673)),I673="",J673="",NOT(ISNUMBER(K673)),NOT(ISNUMBER(L673)),AND(N673&lt;&gt;"Podnikateľská",N673&lt;&gt;"Súkromná"),AND(N673="Podnikateľská",H673=""),COUNTIFS('Vodiči'!$C$6:$C$8,C673&amp;"")&lt;&gt;1,COUNTIFS('Vozidlá'!$A$6:$A$6,B673&amp;"",'Vozidlá'!$B$6:$B$6,"&lt;&gt;")&lt;&gt;1,COUNTIFS('Vozidlá'!$A$6:$A$6,B673&amp;"",'Vozidlá'!$C$6:$C$6,"&lt;&gt;")&lt;&gt;1,COUNTIFS('Vozidlá'!$A$6:$A$6,B673&amp;"",'Vozidlá'!$D$6:$D$6,"&lt;&gt;")&lt;&gt;1,COUNTIFS('Vozidlá'!$A$6:$A$6,B673&amp;"",'Vozidlá'!$E$6:$E$6,"&lt;&gt;")&lt;&gt;1,COUNTIFS('Vozidlá'!$A$6:$A$6,B673&amp;"",'Vozidlá'!$K$6:$K$6,"&lt;&gt;")&lt;&gt;1,COUNTIFS('Vozidlá'!$A$6:$A$6,B673&amp;"",'Vozidlá'!$L$6:$L$6,"&lt;&gt;")&lt;&gt;1),"CHYBA",""))</f>
        <v/>
      </c>
      <c r="S673" s="14">
        <f>IF(V673=0,"",IF(N673="Podnikateľská",IF(H673="","",IF(OR(LEN(TRIM(SUBSTITUTE(SUBSTITUTE(H673,".",""),",","")))&lt;12,ISNUMBER(MATCH(TRIM(SUBSTITUTE(SUBSTITUTE(H673,".",""),",","")),'Zoznamy'!$G$2:$G$41,0))),"PREVERIŤ","")),IF(AND(N673="Súkromná",IFERROR(INDEX('Vozidlá'!$O$6:$O$6,MATCH(B673,'Vozidlá'!$A$6:$A$6,0))="áno",FALSE)),"PREVERIŤ","")))</f>
        <v/>
      </c>
      <c r="T673" s="14">
        <f>IF(OR(D673="",E673="",F673="",G673=""),"",IFERROR(IF(OR(F673+G673&lt;D673+E673,D673&lt;DATE(2027,1,1),D673&gt;=DATE(2028,1,1)),"CHYBA",""),"CHYBA"))</f>
        <v/>
      </c>
      <c r="U673" s="14">
        <f>IF(OR(V673=0,A673=""),"",IF(COUNTIFS($A$6:$A$1505,A673&amp;"",$B$6:$B$1505,B673&amp;"")&gt;1,"CHYBA",IF(X673="","",IF(X673=0,"",IFERROR(IF(INDEX($A$1:$A$1505,X673)="","",IF(A673=INDEX($A$1:$A$1505,X673)+1,"","PREVERIŤ")),"PREVERIŤ")))))</f>
        <v/>
      </c>
      <c r="V673" s="14">
        <f>IF(OR(A673&lt;&gt;"",B673&lt;&gt;"",C673&lt;&gt;"",D673&lt;&gt;"",E673&lt;&gt;"",F673&lt;&gt;"",G673&lt;&gt;"",H673&lt;&gt;"",I673&lt;&gt;"",J673&lt;&gt;"",K673&lt;&gt;"",L673&lt;&gt;"",N673&lt;&gt;"",O673&lt;&gt;""),1,0)</f>
        <v/>
      </c>
      <c r="W673" s="14">
        <f>IF(OR(V673=0,B673=""),"",COUNTIFS($B$6:B673,B673&amp;""))</f>
        <v/>
      </c>
      <c r="X673" s="14">
        <f>IF(OR(V673=0,B673=""),"",IF(W673=1,0,SUMIFS($Y$5:Y672,$B$5:B672,B673&amp;"",$W$5:W672,W673-1)))</f>
        <v/>
      </c>
      <c r="Y673" s="14">
        <f>IF(V673=0,"",ROW($A673))</f>
        <v/>
      </c>
    </row>
    <row r="674">
      <c r="A674" s="10" t="n"/>
      <c r="B674" s="10" t="n"/>
      <c r="C674" s="10" t="n"/>
      <c r="D674" s="12" t="n"/>
      <c r="E674" s="18" t="n"/>
      <c r="F674" s="12" t="n"/>
      <c r="G674" s="18" t="n"/>
      <c r="H674" s="10" t="n"/>
      <c r="I674" s="10" t="n"/>
      <c r="J674" s="10" t="n"/>
      <c r="K674" s="13" t="n"/>
      <c r="L674" s="13" t="n"/>
      <c r="M674" s="19">
        <f>IF(OR(K674="",L674=""),"",IF(AND(ISNUMBER(K674),ISNUMBER(L674)),L674-K674,"CHYBA"))</f>
        <v/>
      </c>
      <c r="N674" s="10" t="n"/>
      <c r="O674" s="10" t="n"/>
      <c r="P674" s="14">
        <f>IF(M674="","",IF(ISNUMBER(M674),IF(M674&lt;=0,"CHYBA",""),"CHYBA"))</f>
        <v/>
      </c>
      <c r="Q674" s="14">
        <f>IF(OR(V674=0,B674="",K674=""),"",IFERROR(IF(X674=0,IF(AND(COUNTIFS('Vozidlá'!$A$6:$A$6,B674&amp;"",'Vozidlá'!$L$6:$L$6,"&lt;&gt;")=1,ROUND(K674,1)=ROUND(INDEX('Vozidlá'!$L$6:$L$6,MATCH(B674,'Vozidlá'!$A$6:$A$6,0)),1)),"","CHYBA"),IF(AND(INDEX($L$1:$L$1505,X674)&lt;&gt;"",ROUND(K674,1)=ROUND(INDEX($L$1:$L$1505,X674),1)),"","CHYBA")),"CHYBA"))</f>
        <v/>
      </c>
      <c r="R674" s="14">
        <f>IF(V674=0,"",IF(OR(NOT(ISNUMBER(A674)),B674="",C674="",NOT(ISNUMBER(D674)),NOT(ISNUMBER(E674)),NOT(ISNUMBER(F674)),NOT(ISNUMBER(G674)),I674="",J674="",NOT(ISNUMBER(K674)),NOT(ISNUMBER(L674)),AND(N674&lt;&gt;"Podnikateľská",N674&lt;&gt;"Súkromná"),AND(N674="Podnikateľská",H674=""),COUNTIFS('Vodiči'!$C$6:$C$8,C674&amp;"")&lt;&gt;1,COUNTIFS('Vozidlá'!$A$6:$A$6,B674&amp;"",'Vozidlá'!$B$6:$B$6,"&lt;&gt;")&lt;&gt;1,COUNTIFS('Vozidlá'!$A$6:$A$6,B674&amp;"",'Vozidlá'!$C$6:$C$6,"&lt;&gt;")&lt;&gt;1,COUNTIFS('Vozidlá'!$A$6:$A$6,B674&amp;"",'Vozidlá'!$D$6:$D$6,"&lt;&gt;")&lt;&gt;1,COUNTIFS('Vozidlá'!$A$6:$A$6,B674&amp;"",'Vozidlá'!$E$6:$E$6,"&lt;&gt;")&lt;&gt;1,COUNTIFS('Vozidlá'!$A$6:$A$6,B674&amp;"",'Vozidlá'!$K$6:$K$6,"&lt;&gt;")&lt;&gt;1,COUNTIFS('Vozidlá'!$A$6:$A$6,B674&amp;"",'Vozidlá'!$L$6:$L$6,"&lt;&gt;")&lt;&gt;1),"CHYBA",""))</f>
        <v/>
      </c>
      <c r="S674" s="14">
        <f>IF(V674=0,"",IF(N674="Podnikateľská",IF(H674="","",IF(OR(LEN(TRIM(SUBSTITUTE(SUBSTITUTE(H674,".",""),",","")))&lt;12,ISNUMBER(MATCH(TRIM(SUBSTITUTE(SUBSTITUTE(H674,".",""),",","")),'Zoznamy'!$G$2:$G$41,0))),"PREVERIŤ","")),IF(AND(N674="Súkromná",IFERROR(INDEX('Vozidlá'!$O$6:$O$6,MATCH(B674,'Vozidlá'!$A$6:$A$6,0))="áno",FALSE)),"PREVERIŤ","")))</f>
        <v/>
      </c>
      <c r="T674" s="14">
        <f>IF(OR(D674="",E674="",F674="",G674=""),"",IFERROR(IF(OR(F674+G674&lt;D674+E674,D674&lt;DATE(2027,1,1),D674&gt;=DATE(2028,1,1)),"CHYBA",""),"CHYBA"))</f>
        <v/>
      </c>
      <c r="U674" s="14">
        <f>IF(OR(V674=0,A674=""),"",IF(COUNTIFS($A$6:$A$1505,A674&amp;"",$B$6:$B$1505,B674&amp;"")&gt;1,"CHYBA",IF(X674="","",IF(X674=0,"",IFERROR(IF(INDEX($A$1:$A$1505,X674)="","",IF(A674=INDEX($A$1:$A$1505,X674)+1,"","PREVERIŤ")),"PREVERIŤ")))))</f>
        <v/>
      </c>
      <c r="V674" s="14">
        <f>IF(OR(A674&lt;&gt;"",B674&lt;&gt;"",C674&lt;&gt;"",D674&lt;&gt;"",E674&lt;&gt;"",F674&lt;&gt;"",G674&lt;&gt;"",H674&lt;&gt;"",I674&lt;&gt;"",J674&lt;&gt;"",K674&lt;&gt;"",L674&lt;&gt;"",N674&lt;&gt;"",O674&lt;&gt;""),1,0)</f>
        <v/>
      </c>
      <c r="W674" s="14">
        <f>IF(OR(V674=0,B674=""),"",COUNTIFS($B$6:B674,B674&amp;""))</f>
        <v/>
      </c>
      <c r="X674" s="14">
        <f>IF(OR(V674=0,B674=""),"",IF(W674=1,0,SUMIFS($Y$5:Y673,$B$5:B673,B674&amp;"",$W$5:W673,W674-1)))</f>
        <v/>
      </c>
      <c r="Y674" s="14">
        <f>IF(V674=0,"",ROW($A674))</f>
        <v/>
      </c>
    </row>
    <row r="675">
      <c r="A675" s="10" t="n"/>
      <c r="B675" s="10" t="n"/>
      <c r="C675" s="10" t="n"/>
      <c r="D675" s="12" t="n"/>
      <c r="E675" s="18" t="n"/>
      <c r="F675" s="12" t="n"/>
      <c r="G675" s="18" t="n"/>
      <c r="H675" s="10" t="n"/>
      <c r="I675" s="10" t="n"/>
      <c r="J675" s="10" t="n"/>
      <c r="K675" s="13" t="n"/>
      <c r="L675" s="13" t="n"/>
      <c r="M675" s="19">
        <f>IF(OR(K675="",L675=""),"",IF(AND(ISNUMBER(K675),ISNUMBER(L675)),L675-K675,"CHYBA"))</f>
        <v/>
      </c>
      <c r="N675" s="10" t="n"/>
      <c r="O675" s="10" t="n"/>
      <c r="P675" s="14">
        <f>IF(M675="","",IF(ISNUMBER(M675),IF(M675&lt;=0,"CHYBA",""),"CHYBA"))</f>
        <v/>
      </c>
      <c r="Q675" s="14">
        <f>IF(OR(V675=0,B675="",K675=""),"",IFERROR(IF(X675=0,IF(AND(COUNTIFS('Vozidlá'!$A$6:$A$6,B675&amp;"",'Vozidlá'!$L$6:$L$6,"&lt;&gt;")=1,ROUND(K675,1)=ROUND(INDEX('Vozidlá'!$L$6:$L$6,MATCH(B675,'Vozidlá'!$A$6:$A$6,0)),1)),"","CHYBA"),IF(AND(INDEX($L$1:$L$1505,X675)&lt;&gt;"",ROUND(K675,1)=ROUND(INDEX($L$1:$L$1505,X675),1)),"","CHYBA")),"CHYBA"))</f>
        <v/>
      </c>
      <c r="R675" s="14">
        <f>IF(V675=0,"",IF(OR(NOT(ISNUMBER(A675)),B675="",C675="",NOT(ISNUMBER(D675)),NOT(ISNUMBER(E675)),NOT(ISNUMBER(F675)),NOT(ISNUMBER(G675)),I675="",J675="",NOT(ISNUMBER(K675)),NOT(ISNUMBER(L675)),AND(N675&lt;&gt;"Podnikateľská",N675&lt;&gt;"Súkromná"),AND(N675="Podnikateľská",H675=""),COUNTIFS('Vodiči'!$C$6:$C$8,C675&amp;"")&lt;&gt;1,COUNTIFS('Vozidlá'!$A$6:$A$6,B675&amp;"",'Vozidlá'!$B$6:$B$6,"&lt;&gt;")&lt;&gt;1,COUNTIFS('Vozidlá'!$A$6:$A$6,B675&amp;"",'Vozidlá'!$C$6:$C$6,"&lt;&gt;")&lt;&gt;1,COUNTIFS('Vozidlá'!$A$6:$A$6,B675&amp;"",'Vozidlá'!$D$6:$D$6,"&lt;&gt;")&lt;&gt;1,COUNTIFS('Vozidlá'!$A$6:$A$6,B675&amp;"",'Vozidlá'!$E$6:$E$6,"&lt;&gt;")&lt;&gt;1,COUNTIFS('Vozidlá'!$A$6:$A$6,B675&amp;"",'Vozidlá'!$K$6:$K$6,"&lt;&gt;")&lt;&gt;1,COUNTIFS('Vozidlá'!$A$6:$A$6,B675&amp;"",'Vozidlá'!$L$6:$L$6,"&lt;&gt;")&lt;&gt;1),"CHYBA",""))</f>
        <v/>
      </c>
      <c r="S675" s="14">
        <f>IF(V675=0,"",IF(N675="Podnikateľská",IF(H675="","",IF(OR(LEN(TRIM(SUBSTITUTE(SUBSTITUTE(H675,".",""),",","")))&lt;12,ISNUMBER(MATCH(TRIM(SUBSTITUTE(SUBSTITUTE(H675,".",""),",","")),'Zoznamy'!$G$2:$G$41,0))),"PREVERIŤ","")),IF(AND(N675="Súkromná",IFERROR(INDEX('Vozidlá'!$O$6:$O$6,MATCH(B675,'Vozidlá'!$A$6:$A$6,0))="áno",FALSE)),"PREVERIŤ","")))</f>
        <v/>
      </c>
      <c r="T675" s="14">
        <f>IF(OR(D675="",E675="",F675="",G675=""),"",IFERROR(IF(OR(F675+G675&lt;D675+E675,D675&lt;DATE(2027,1,1),D675&gt;=DATE(2028,1,1)),"CHYBA",""),"CHYBA"))</f>
        <v/>
      </c>
      <c r="U675" s="14">
        <f>IF(OR(V675=0,A675=""),"",IF(COUNTIFS($A$6:$A$1505,A675&amp;"",$B$6:$B$1505,B675&amp;"")&gt;1,"CHYBA",IF(X675="","",IF(X675=0,"",IFERROR(IF(INDEX($A$1:$A$1505,X675)="","",IF(A675=INDEX($A$1:$A$1505,X675)+1,"","PREVERIŤ")),"PREVERIŤ")))))</f>
        <v/>
      </c>
      <c r="V675" s="14">
        <f>IF(OR(A675&lt;&gt;"",B675&lt;&gt;"",C675&lt;&gt;"",D675&lt;&gt;"",E675&lt;&gt;"",F675&lt;&gt;"",G675&lt;&gt;"",H675&lt;&gt;"",I675&lt;&gt;"",J675&lt;&gt;"",K675&lt;&gt;"",L675&lt;&gt;"",N675&lt;&gt;"",O675&lt;&gt;""),1,0)</f>
        <v/>
      </c>
      <c r="W675" s="14">
        <f>IF(OR(V675=0,B675=""),"",COUNTIFS($B$6:B675,B675&amp;""))</f>
        <v/>
      </c>
      <c r="X675" s="14">
        <f>IF(OR(V675=0,B675=""),"",IF(W675=1,0,SUMIFS($Y$5:Y674,$B$5:B674,B675&amp;"",$W$5:W674,W675-1)))</f>
        <v/>
      </c>
      <c r="Y675" s="14">
        <f>IF(V675=0,"",ROW($A675))</f>
        <v/>
      </c>
    </row>
    <row r="676">
      <c r="A676" s="10" t="n"/>
      <c r="B676" s="10" t="n"/>
      <c r="C676" s="10" t="n"/>
      <c r="D676" s="12" t="n"/>
      <c r="E676" s="18" t="n"/>
      <c r="F676" s="12" t="n"/>
      <c r="G676" s="18" t="n"/>
      <c r="H676" s="10" t="n"/>
      <c r="I676" s="10" t="n"/>
      <c r="J676" s="10" t="n"/>
      <c r="K676" s="13" t="n"/>
      <c r="L676" s="13" t="n"/>
      <c r="M676" s="19">
        <f>IF(OR(K676="",L676=""),"",IF(AND(ISNUMBER(K676),ISNUMBER(L676)),L676-K676,"CHYBA"))</f>
        <v/>
      </c>
      <c r="N676" s="10" t="n"/>
      <c r="O676" s="10" t="n"/>
      <c r="P676" s="14">
        <f>IF(M676="","",IF(ISNUMBER(M676),IF(M676&lt;=0,"CHYBA",""),"CHYBA"))</f>
        <v/>
      </c>
      <c r="Q676" s="14">
        <f>IF(OR(V676=0,B676="",K676=""),"",IFERROR(IF(X676=0,IF(AND(COUNTIFS('Vozidlá'!$A$6:$A$6,B676&amp;"",'Vozidlá'!$L$6:$L$6,"&lt;&gt;")=1,ROUND(K676,1)=ROUND(INDEX('Vozidlá'!$L$6:$L$6,MATCH(B676,'Vozidlá'!$A$6:$A$6,0)),1)),"","CHYBA"),IF(AND(INDEX($L$1:$L$1505,X676)&lt;&gt;"",ROUND(K676,1)=ROUND(INDEX($L$1:$L$1505,X676),1)),"","CHYBA")),"CHYBA"))</f>
        <v/>
      </c>
      <c r="R676" s="14">
        <f>IF(V676=0,"",IF(OR(NOT(ISNUMBER(A676)),B676="",C676="",NOT(ISNUMBER(D676)),NOT(ISNUMBER(E676)),NOT(ISNUMBER(F676)),NOT(ISNUMBER(G676)),I676="",J676="",NOT(ISNUMBER(K676)),NOT(ISNUMBER(L676)),AND(N676&lt;&gt;"Podnikateľská",N676&lt;&gt;"Súkromná"),AND(N676="Podnikateľská",H676=""),COUNTIFS('Vodiči'!$C$6:$C$8,C676&amp;"")&lt;&gt;1,COUNTIFS('Vozidlá'!$A$6:$A$6,B676&amp;"",'Vozidlá'!$B$6:$B$6,"&lt;&gt;")&lt;&gt;1,COUNTIFS('Vozidlá'!$A$6:$A$6,B676&amp;"",'Vozidlá'!$C$6:$C$6,"&lt;&gt;")&lt;&gt;1,COUNTIFS('Vozidlá'!$A$6:$A$6,B676&amp;"",'Vozidlá'!$D$6:$D$6,"&lt;&gt;")&lt;&gt;1,COUNTIFS('Vozidlá'!$A$6:$A$6,B676&amp;"",'Vozidlá'!$E$6:$E$6,"&lt;&gt;")&lt;&gt;1,COUNTIFS('Vozidlá'!$A$6:$A$6,B676&amp;"",'Vozidlá'!$K$6:$K$6,"&lt;&gt;")&lt;&gt;1,COUNTIFS('Vozidlá'!$A$6:$A$6,B676&amp;"",'Vozidlá'!$L$6:$L$6,"&lt;&gt;")&lt;&gt;1),"CHYBA",""))</f>
        <v/>
      </c>
      <c r="S676" s="14">
        <f>IF(V676=0,"",IF(N676="Podnikateľská",IF(H676="","",IF(OR(LEN(TRIM(SUBSTITUTE(SUBSTITUTE(H676,".",""),",","")))&lt;12,ISNUMBER(MATCH(TRIM(SUBSTITUTE(SUBSTITUTE(H676,".",""),",","")),'Zoznamy'!$G$2:$G$41,0))),"PREVERIŤ","")),IF(AND(N676="Súkromná",IFERROR(INDEX('Vozidlá'!$O$6:$O$6,MATCH(B676,'Vozidlá'!$A$6:$A$6,0))="áno",FALSE)),"PREVERIŤ","")))</f>
        <v/>
      </c>
      <c r="T676" s="14">
        <f>IF(OR(D676="",E676="",F676="",G676=""),"",IFERROR(IF(OR(F676+G676&lt;D676+E676,D676&lt;DATE(2027,1,1),D676&gt;=DATE(2028,1,1)),"CHYBA",""),"CHYBA"))</f>
        <v/>
      </c>
      <c r="U676" s="14">
        <f>IF(OR(V676=0,A676=""),"",IF(COUNTIFS($A$6:$A$1505,A676&amp;"",$B$6:$B$1505,B676&amp;"")&gt;1,"CHYBA",IF(X676="","",IF(X676=0,"",IFERROR(IF(INDEX($A$1:$A$1505,X676)="","",IF(A676=INDEX($A$1:$A$1505,X676)+1,"","PREVERIŤ")),"PREVERIŤ")))))</f>
        <v/>
      </c>
      <c r="V676" s="14">
        <f>IF(OR(A676&lt;&gt;"",B676&lt;&gt;"",C676&lt;&gt;"",D676&lt;&gt;"",E676&lt;&gt;"",F676&lt;&gt;"",G676&lt;&gt;"",H676&lt;&gt;"",I676&lt;&gt;"",J676&lt;&gt;"",K676&lt;&gt;"",L676&lt;&gt;"",N676&lt;&gt;"",O676&lt;&gt;""),1,0)</f>
        <v/>
      </c>
      <c r="W676" s="14">
        <f>IF(OR(V676=0,B676=""),"",COUNTIFS($B$6:B676,B676&amp;""))</f>
        <v/>
      </c>
      <c r="X676" s="14">
        <f>IF(OR(V676=0,B676=""),"",IF(W676=1,0,SUMIFS($Y$5:Y675,$B$5:B675,B676&amp;"",$W$5:W675,W676-1)))</f>
        <v/>
      </c>
      <c r="Y676" s="14">
        <f>IF(V676=0,"",ROW($A676))</f>
        <v/>
      </c>
    </row>
    <row r="677">
      <c r="A677" s="10" t="n"/>
      <c r="B677" s="10" t="n"/>
      <c r="C677" s="10" t="n"/>
      <c r="D677" s="12" t="n"/>
      <c r="E677" s="18" t="n"/>
      <c r="F677" s="12" t="n"/>
      <c r="G677" s="18" t="n"/>
      <c r="H677" s="10" t="n"/>
      <c r="I677" s="10" t="n"/>
      <c r="J677" s="10" t="n"/>
      <c r="K677" s="13" t="n"/>
      <c r="L677" s="13" t="n"/>
      <c r="M677" s="19">
        <f>IF(OR(K677="",L677=""),"",IF(AND(ISNUMBER(K677),ISNUMBER(L677)),L677-K677,"CHYBA"))</f>
        <v/>
      </c>
      <c r="N677" s="10" t="n"/>
      <c r="O677" s="10" t="n"/>
      <c r="P677" s="14">
        <f>IF(M677="","",IF(ISNUMBER(M677),IF(M677&lt;=0,"CHYBA",""),"CHYBA"))</f>
        <v/>
      </c>
      <c r="Q677" s="14">
        <f>IF(OR(V677=0,B677="",K677=""),"",IFERROR(IF(X677=0,IF(AND(COUNTIFS('Vozidlá'!$A$6:$A$6,B677&amp;"",'Vozidlá'!$L$6:$L$6,"&lt;&gt;")=1,ROUND(K677,1)=ROUND(INDEX('Vozidlá'!$L$6:$L$6,MATCH(B677,'Vozidlá'!$A$6:$A$6,0)),1)),"","CHYBA"),IF(AND(INDEX($L$1:$L$1505,X677)&lt;&gt;"",ROUND(K677,1)=ROUND(INDEX($L$1:$L$1505,X677),1)),"","CHYBA")),"CHYBA"))</f>
        <v/>
      </c>
      <c r="R677" s="14">
        <f>IF(V677=0,"",IF(OR(NOT(ISNUMBER(A677)),B677="",C677="",NOT(ISNUMBER(D677)),NOT(ISNUMBER(E677)),NOT(ISNUMBER(F677)),NOT(ISNUMBER(G677)),I677="",J677="",NOT(ISNUMBER(K677)),NOT(ISNUMBER(L677)),AND(N677&lt;&gt;"Podnikateľská",N677&lt;&gt;"Súkromná"),AND(N677="Podnikateľská",H677=""),COUNTIFS('Vodiči'!$C$6:$C$8,C677&amp;"")&lt;&gt;1,COUNTIFS('Vozidlá'!$A$6:$A$6,B677&amp;"",'Vozidlá'!$B$6:$B$6,"&lt;&gt;")&lt;&gt;1,COUNTIFS('Vozidlá'!$A$6:$A$6,B677&amp;"",'Vozidlá'!$C$6:$C$6,"&lt;&gt;")&lt;&gt;1,COUNTIFS('Vozidlá'!$A$6:$A$6,B677&amp;"",'Vozidlá'!$D$6:$D$6,"&lt;&gt;")&lt;&gt;1,COUNTIFS('Vozidlá'!$A$6:$A$6,B677&amp;"",'Vozidlá'!$E$6:$E$6,"&lt;&gt;")&lt;&gt;1,COUNTIFS('Vozidlá'!$A$6:$A$6,B677&amp;"",'Vozidlá'!$K$6:$K$6,"&lt;&gt;")&lt;&gt;1,COUNTIFS('Vozidlá'!$A$6:$A$6,B677&amp;"",'Vozidlá'!$L$6:$L$6,"&lt;&gt;")&lt;&gt;1),"CHYBA",""))</f>
        <v/>
      </c>
      <c r="S677" s="14">
        <f>IF(V677=0,"",IF(N677="Podnikateľská",IF(H677="","",IF(OR(LEN(TRIM(SUBSTITUTE(SUBSTITUTE(H677,".",""),",","")))&lt;12,ISNUMBER(MATCH(TRIM(SUBSTITUTE(SUBSTITUTE(H677,".",""),",","")),'Zoznamy'!$G$2:$G$41,0))),"PREVERIŤ","")),IF(AND(N677="Súkromná",IFERROR(INDEX('Vozidlá'!$O$6:$O$6,MATCH(B677,'Vozidlá'!$A$6:$A$6,0))="áno",FALSE)),"PREVERIŤ","")))</f>
        <v/>
      </c>
      <c r="T677" s="14">
        <f>IF(OR(D677="",E677="",F677="",G677=""),"",IFERROR(IF(OR(F677+G677&lt;D677+E677,D677&lt;DATE(2027,1,1),D677&gt;=DATE(2028,1,1)),"CHYBA",""),"CHYBA"))</f>
        <v/>
      </c>
      <c r="U677" s="14">
        <f>IF(OR(V677=0,A677=""),"",IF(COUNTIFS($A$6:$A$1505,A677&amp;"",$B$6:$B$1505,B677&amp;"")&gt;1,"CHYBA",IF(X677="","",IF(X677=0,"",IFERROR(IF(INDEX($A$1:$A$1505,X677)="","",IF(A677=INDEX($A$1:$A$1505,X677)+1,"","PREVERIŤ")),"PREVERIŤ")))))</f>
        <v/>
      </c>
      <c r="V677" s="14">
        <f>IF(OR(A677&lt;&gt;"",B677&lt;&gt;"",C677&lt;&gt;"",D677&lt;&gt;"",E677&lt;&gt;"",F677&lt;&gt;"",G677&lt;&gt;"",H677&lt;&gt;"",I677&lt;&gt;"",J677&lt;&gt;"",K677&lt;&gt;"",L677&lt;&gt;"",N677&lt;&gt;"",O677&lt;&gt;""),1,0)</f>
        <v/>
      </c>
      <c r="W677" s="14">
        <f>IF(OR(V677=0,B677=""),"",COUNTIFS($B$6:B677,B677&amp;""))</f>
        <v/>
      </c>
      <c r="X677" s="14">
        <f>IF(OR(V677=0,B677=""),"",IF(W677=1,0,SUMIFS($Y$5:Y676,$B$5:B676,B677&amp;"",$W$5:W676,W677-1)))</f>
        <v/>
      </c>
      <c r="Y677" s="14">
        <f>IF(V677=0,"",ROW($A677))</f>
        <v/>
      </c>
    </row>
    <row r="678">
      <c r="A678" s="10" t="n"/>
      <c r="B678" s="10" t="n"/>
      <c r="C678" s="10" t="n"/>
      <c r="D678" s="12" t="n"/>
      <c r="E678" s="18" t="n"/>
      <c r="F678" s="12" t="n"/>
      <c r="G678" s="18" t="n"/>
      <c r="H678" s="10" t="n"/>
      <c r="I678" s="10" t="n"/>
      <c r="J678" s="10" t="n"/>
      <c r="K678" s="13" t="n"/>
      <c r="L678" s="13" t="n"/>
      <c r="M678" s="19">
        <f>IF(OR(K678="",L678=""),"",IF(AND(ISNUMBER(K678),ISNUMBER(L678)),L678-K678,"CHYBA"))</f>
        <v/>
      </c>
      <c r="N678" s="10" t="n"/>
      <c r="O678" s="10" t="n"/>
      <c r="P678" s="14">
        <f>IF(M678="","",IF(ISNUMBER(M678),IF(M678&lt;=0,"CHYBA",""),"CHYBA"))</f>
        <v/>
      </c>
      <c r="Q678" s="14">
        <f>IF(OR(V678=0,B678="",K678=""),"",IFERROR(IF(X678=0,IF(AND(COUNTIFS('Vozidlá'!$A$6:$A$6,B678&amp;"",'Vozidlá'!$L$6:$L$6,"&lt;&gt;")=1,ROUND(K678,1)=ROUND(INDEX('Vozidlá'!$L$6:$L$6,MATCH(B678,'Vozidlá'!$A$6:$A$6,0)),1)),"","CHYBA"),IF(AND(INDEX($L$1:$L$1505,X678)&lt;&gt;"",ROUND(K678,1)=ROUND(INDEX($L$1:$L$1505,X678),1)),"","CHYBA")),"CHYBA"))</f>
        <v/>
      </c>
      <c r="R678" s="14">
        <f>IF(V678=0,"",IF(OR(NOT(ISNUMBER(A678)),B678="",C678="",NOT(ISNUMBER(D678)),NOT(ISNUMBER(E678)),NOT(ISNUMBER(F678)),NOT(ISNUMBER(G678)),I678="",J678="",NOT(ISNUMBER(K678)),NOT(ISNUMBER(L678)),AND(N678&lt;&gt;"Podnikateľská",N678&lt;&gt;"Súkromná"),AND(N678="Podnikateľská",H678=""),COUNTIFS('Vodiči'!$C$6:$C$8,C678&amp;"")&lt;&gt;1,COUNTIFS('Vozidlá'!$A$6:$A$6,B678&amp;"",'Vozidlá'!$B$6:$B$6,"&lt;&gt;")&lt;&gt;1,COUNTIFS('Vozidlá'!$A$6:$A$6,B678&amp;"",'Vozidlá'!$C$6:$C$6,"&lt;&gt;")&lt;&gt;1,COUNTIFS('Vozidlá'!$A$6:$A$6,B678&amp;"",'Vozidlá'!$D$6:$D$6,"&lt;&gt;")&lt;&gt;1,COUNTIFS('Vozidlá'!$A$6:$A$6,B678&amp;"",'Vozidlá'!$E$6:$E$6,"&lt;&gt;")&lt;&gt;1,COUNTIFS('Vozidlá'!$A$6:$A$6,B678&amp;"",'Vozidlá'!$K$6:$K$6,"&lt;&gt;")&lt;&gt;1,COUNTIFS('Vozidlá'!$A$6:$A$6,B678&amp;"",'Vozidlá'!$L$6:$L$6,"&lt;&gt;")&lt;&gt;1),"CHYBA",""))</f>
        <v/>
      </c>
      <c r="S678" s="14">
        <f>IF(V678=0,"",IF(N678="Podnikateľská",IF(H678="","",IF(OR(LEN(TRIM(SUBSTITUTE(SUBSTITUTE(H678,".",""),",","")))&lt;12,ISNUMBER(MATCH(TRIM(SUBSTITUTE(SUBSTITUTE(H678,".",""),",","")),'Zoznamy'!$G$2:$G$41,0))),"PREVERIŤ","")),IF(AND(N678="Súkromná",IFERROR(INDEX('Vozidlá'!$O$6:$O$6,MATCH(B678,'Vozidlá'!$A$6:$A$6,0))="áno",FALSE)),"PREVERIŤ","")))</f>
        <v/>
      </c>
      <c r="T678" s="14">
        <f>IF(OR(D678="",E678="",F678="",G678=""),"",IFERROR(IF(OR(F678+G678&lt;D678+E678,D678&lt;DATE(2027,1,1),D678&gt;=DATE(2028,1,1)),"CHYBA",""),"CHYBA"))</f>
        <v/>
      </c>
      <c r="U678" s="14">
        <f>IF(OR(V678=0,A678=""),"",IF(COUNTIFS($A$6:$A$1505,A678&amp;"",$B$6:$B$1505,B678&amp;"")&gt;1,"CHYBA",IF(X678="","",IF(X678=0,"",IFERROR(IF(INDEX($A$1:$A$1505,X678)="","",IF(A678=INDEX($A$1:$A$1505,X678)+1,"","PREVERIŤ")),"PREVERIŤ")))))</f>
        <v/>
      </c>
      <c r="V678" s="14">
        <f>IF(OR(A678&lt;&gt;"",B678&lt;&gt;"",C678&lt;&gt;"",D678&lt;&gt;"",E678&lt;&gt;"",F678&lt;&gt;"",G678&lt;&gt;"",H678&lt;&gt;"",I678&lt;&gt;"",J678&lt;&gt;"",K678&lt;&gt;"",L678&lt;&gt;"",N678&lt;&gt;"",O678&lt;&gt;""),1,0)</f>
        <v/>
      </c>
      <c r="W678" s="14">
        <f>IF(OR(V678=0,B678=""),"",COUNTIFS($B$6:B678,B678&amp;""))</f>
        <v/>
      </c>
      <c r="X678" s="14">
        <f>IF(OR(V678=0,B678=""),"",IF(W678=1,0,SUMIFS($Y$5:Y677,$B$5:B677,B678&amp;"",$W$5:W677,W678-1)))</f>
        <v/>
      </c>
      <c r="Y678" s="14">
        <f>IF(V678=0,"",ROW($A678))</f>
        <v/>
      </c>
    </row>
    <row r="679">
      <c r="A679" s="10" t="n"/>
      <c r="B679" s="10" t="n"/>
      <c r="C679" s="10" t="n"/>
      <c r="D679" s="12" t="n"/>
      <c r="E679" s="18" t="n"/>
      <c r="F679" s="12" t="n"/>
      <c r="G679" s="18" t="n"/>
      <c r="H679" s="10" t="n"/>
      <c r="I679" s="10" t="n"/>
      <c r="J679" s="10" t="n"/>
      <c r="K679" s="13" t="n"/>
      <c r="L679" s="13" t="n"/>
      <c r="M679" s="19">
        <f>IF(OR(K679="",L679=""),"",IF(AND(ISNUMBER(K679),ISNUMBER(L679)),L679-K679,"CHYBA"))</f>
        <v/>
      </c>
      <c r="N679" s="10" t="n"/>
      <c r="O679" s="10" t="n"/>
      <c r="P679" s="14">
        <f>IF(M679="","",IF(ISNUMBER(M679),IF(M679&lt;=0,"CHYBA",""),"CHYBA"))</f>
        <v/>
      </c>
      <c r="Q679" s="14">
        <f>IF(OR(V679=0,B679="",K679=""),"",IFERROR(IF(X679=0,IF(AND(COUNTIFS('Vozidlá'!$A$6:$A$6,B679&amp;"",'Vozidlá'!$L$6:$L$6,"&lt;&gt;")=1,ROUND(K679,1)=ROUND(INDEX('Vozidlá'!$L$6:$L$6,MATCH(B679,'Vozidlá'!$A$6:$A$6,0)),1)),"","CHYBA"),IF(AND(INDEX($L$1:$L$1505,X679)&lt;&gt;"",ROUND(K679,1)=ROUND(INDEX($L$1:$L$1505,X679),1)),"","CHYBA")),"CHYBA"))</f>
        <v/>
      </c>
      <c r="R679" s="14">
        <f>IF(V679=0,"",IF(OR(NOT(ISNUMBER(A679)),B679="",C679="",NOT(ISNUMBER(D679)),NOT(ISNUMBER(E679)),NOT(ISNUMBER(F679)),NOT(ISNUMBER(G679)),I679="",J679="",NOT(ISNUMBER(K679)),NOT(ISNUMBER(L679)),AND(N679&lt;&gt;"Podnikateľská",N679&lt;&gt;"Súkromná"),AND(N679="Podnikateľská",H679=""),COUNTIFS('Vodiči'!$C$6:$C$8,C679&amp;"")&lt;&gt;1,COUNTIFS('Vozidlá'!$A$6:$A$6,B679&amp;"",'Vozidlá'!$B$6:$B$6,"&lt;&gt;")&lt;&gt;1,COUNTIFS('Vozidlá'!$A$6:$A$6,B679&amp;"",'Vozidlá'!$C$6:$C$6,"&lt;&gt;")&lt;&gt;1,COUNTIFS('Vozidlá'!$A$6:$A$6,B679&amp;"",'Vozidlá'!$D$6:$D$6,"&lt;&gt;")&lt;&gt;1,COUNTIFS('Vozidlá'!$A$6:$A$6,B679&amp;"",'Vozidlá'!$E$6:$E$6,"&lt;&gt;")&lt;&gt;1,COUNTIFS('Vozidlá'!$A$6:$A$6,B679&amp;"",'Vozidlá'!$K$6:$K$6,"&lt;&gt;")&lt;&gt;1,COUNTIFS('Vozidlá'!$A$6:$A$6,B679&amp;"",'Vozidlá'!$L$6:$L$6,"&lt;&gt;")&lt;&gt;1),"CHYBA",""))</f>
        <v/>
      </c>
      <c r="S679" s="14">
        <f>IF(V679=0,"",IF(N679="Podnikateľská",IF(H679="","",IF(OR(LEN(TRIM(SUBSTITUTE(SUBSTITUTE(H679,".",""),",","")))&lt;12,ISNUMBER(MATCH(TRIM(SUBSTITUTE(SUBSTITUTE(H679,".",""),",","")),'Zoznamy'!$G$2:$G$41,0))),"PREVERIŤ","")),IF(AND(N679="Súkromná",IFERROR(INDEX('Vozidlá'!$O$6:$O$6,MATCH(B679,'Vozidlá'!$A$6:$A$6,0))="áno",FALSE)),"PREVERIŤ","")))</f>
        <v/>
      </c>
      <c r="T679" s="14">
        <f>IF(OR(D679="",E679="",F679="",G679=""),"",IFERROR(IF(OR(F679+G679&lt;D679+E679,D679&lt;DATE(2027,1,1),D679&gt;=DATE(2028,1,1)),"CHYBA",""),"CHYBA"))</f>
        <v/>
      </c>
      <c r="U679" s="14">
        <f>IF(OR(V679=0,A679=""),"",IF(COUNTIFS($A$6:$A$1505,A679&amp;"",$B$6:$B$1505,B679&amp;"")&gt;1,"CHYBA",IF(X679="","",IF(X679=0,"",IFERROR(IF(INDEX($A$1:$A$1505,X679)="","",IF(A679=INDEX($A$1:$A$1505,X679)+1,"","PREVERIŤ")),"PREVERIŤ")))))</f>
        <v/>
      </c>
      <c r="V679" s="14">
        <f>IF(OR(A679&lt;&gt;"",B679&lt;&gt;"",C679&lt;&gt;"",D679&lt;&gt;"",E679&lt;&gt;"",F679&lt;&gt;"",G679&lt;&gt;"",H679&lt;&gt;"",I679&lt;&gt;"",J679&lt;&gt;"",K679&lt;&gt;"",L679&lt;&gt;"",N679&lt;&gt;"",O679&lt;&gt;""),1,0)</f>
        <v/>
      </c>
      <c r="W679" s="14">
        <f>IF(OR(V679=0,B679=""),"",COUNTIFS($B$6:B679,B679&amp;""))</f>
        <v/>
      </c>
      <c r="X679" s="14">
        <f>IF(OR(V679=0,B679=""),"",IF(W679=1,0,SUMIFS($Y$5:Y678,$B$5:B678,B679&amp;"",$W$5:W678,W679-1)))</f>
        <v/>
      </c>
      <c r="Y679" s="14">
        <f>IF(V679=0,"",ROW($A679))</f>
        <v/>
      </c>
    </row>
    <row r="680">
      <c r="A680" s="10" t="n"/>
      <c r="B680" s="10" t="n"/>
      <c r="C680" s="10" t="n"/>
      <c r="D680" s="12" t="n"/>
      <c r="E680" s="18" t="n"/>
      <c r="F680" s="12" t="n"/>
      <c r="G680" s="18" t="n"/>
      <c r="H680" s="10" t="n"/>
      <c r="I680" s="10" t="n"/>
      <c r="J680" s="10" t="n"/>
      <c r="K680" s="13" t="n"/>
      <c r="L680" s="13" t="n"/>
      <c r="M680" s="19">
        <f>IF(OR(K680="",L680=""),"",IF(AND(ISNUMBER(K680),ISNUMBER(L680)),L680-K680,"CHYBA"))</f>
        <v/>
      </c>
      <c r="N680" s="10" t="n"/>
      <c r="O680" s="10" t="n"/>
      <c r="P680" s="14">
        <f>IF(M680="","",IF(ISNUMBER(M680),IF(M680&lt;=0,"CHYBA",""),"CHYBA"))</f>
        <v/>
      </c>
      <c r="Q680" s="14">
        <f>IF(OR(V680=0,B680="",K680=""),"",IFERROR(IF(X680=0,IF(AND(COUNTIFS('Vozidlá'!$A$6:$A$6,B680&amp;"",'Vozidlá'!$L$6:$L$6,"&lt;&gt;")=1,ROUND(K680,1)=ROUND(INDEX('Vozidlá'!$L$6:$L$6,MATCH(B680,'Vozidlá'!$A$6:$A$6,0)),1)),"","CHYBA"),IF(AND(INDEX($L$1:$L$1505,X680)&lt;&gt;"",ROUND(K680,1)=ROUND(INDEX($L$1:$L$1505,X680),1)),"","CHYBA")),"CHYBA"))</f>
        <v/>
      </c>
      <c r="R680" s="14">
        <f>IF(V680=0,"",IF(OR(NOT(ISNUMBER(A680)),B680="",C680="",NOT(ISNUMBER(D680)),NOT(ISNUMBER(E680)),NOT(ISNUMBER(F680)),NOT(ISNUMBER(G680)),I680="",J680="",NOT(ISNUMBER(K680)),NOT(ISNUMBER(L680)),AND(N680&lt;&gt;"Podnikateľská",N680&lt;&gt;"Súkromná"),AND(N680="Podnikateľská",H680=""),COUNTIFS('Vodiči'!$C$6:$C$8,C680&amp;"")&lt;&gt;1,COUNTIFS('Vozidlá'!$A$6:$A$6,B680&amp;"",'Vozidlá'!$B$6:$B$6,"&lt;&gt;")&lt;&gt;1,COUNTIFS('Vozidlá'!$A$6:$A$6,B680&amp;"",'Vozidlá'!$C$6:$C$6,"&lt;&gt;")&lt;&gt;1,COUNTIFS('Vozidlá'!$A$6:$A$6,B680&amp;"",'Vozidlá'!$D$6:$D$6,"&lt;&gt;")&lt;&gt;1,COUNTIFS('Vozidlá'!$A$6:$A$6,B680&amp;"",'Vozidlá'!$E$6:$E$6,"&lt;&gt;")&lt;&gt;1,COUNTIFS('Vozidlá'!$A$6:$A$6,B680&amp;"",'Vozidlá'!$K$6:$K$6,"&lt;&gt;")&lt;&gt;1,COUNTIFS('Vozidlá'!$A$6:$A$6,B680&amp;"",'Vozidlá'!$L$6:$L$6,"&lt;&gt;")&lt;&gt;1),"CHYBA",""))</f>
        <v/>
      </c>
      <c r="S680" s="14">
        <f>IF(V680=0,"",IF(N680="Podnikateľská",IF(H680="","",IF(OR(LEN(TRIM(SUBSTITUTE(SUBSTITUTE(H680,".",""),",","")))&lt;12,ISNUMBER(MATCH(TRIM(SUBSTITUTE(SUBSTITUTE(H680,".",""),",","")),'Zoznamy'!$G$2:$G$41,0))),"PREVERIŤ","")),IF(AND(N680="Súkromná",IFERROR(INDEX('Vozidlá'!$O$6:$O$6,MATCH(B680,'Vozidlá'!$A$6:$A$6,0))="áno",FALSE)),"PREVERIŤ","")))</f>
        <v/>
      </c>
      <c r="T680" s="14">
        <f>IF(OR(D680="",E680="",F680="",G680=""),"",IFERROR(IF(OR(F680+G680&lt;D680+E680,D680&lt;DATE(2027,1,1),D680&gt;=DATE(2028,1,1)),"CHYBA",""),"CHYBA"))</f>
        <v/>
      </c>
      <c r="U680" s="14">
        <f>IF(OR(V680=0,A680=""),"",IF(COUNTIFS($A$6:$A$1505,A680&amp;"",$B$6:$B$1505,B680&amp;"")&gt;1,"CHYBA",IF(X680="","",IF(X680=0,"",IFERROR(IF(INDEX($A$1:$A$1505,X680)="","",IF(A680=INDEX($A$1:$A$1505,X680)+1,"","PREVERIŤ")),"PREVERIŤ")))))</f>
        <v/>
      </c>
      <c r="V680" s="14">
        <f>IF(OR(A680&lt;&gt;"",B680&lt;&gt;"",C680&lt;&gt;"",D680&lt;&gt;"",E680&lt;&gt;"",F680&lt;&gt;"",G680&lt;&gt;"",H680&lt;&gt;"",I680&lt;&gt;"",J680&lt;&gt;"",K680&lt;&gt;"",L680&lt;&gt;"",N680&lt;&gt;"",O680&lt;&gt;""),1,0)</f>
        <v/>
      </c>
      <c r="W680" s="14">
        <f>IF(OR(V680=0,B680=""),"",COUNTIFS($B$6:B680,B680&amp;""))</f>
        <v/>
      </c>
      <c r="X680" s="14">
        <f>IF(OR(V680=0,B680=""),"",IF(W680=1,0,SUMIFS($Y$5:Y679,$B$5:B679,B680&amp;"",$W$5:W679,W680-1)))</f>
        <v/>
      </c>
      <c r="Y680" s="14">
        <f>IF(V680=0,"",ROW($A680))</f>
        <v/>
      </c>
    </row>
    <row r="681">
      <c r="A681" s="10" t="n"/>
      <c r="B681" s="10" t="n"/>
      <c r="C681" s="10" t="n"/>
      <c r="D681" s="12" t="n"/>
      <c r="E681" s="18" t="n"/>
      <c r="F681" s="12" t="n"/>
      <c r="G681" s="18" t="n"/>
      <c r="H681" s="10" t="n"/>
      <c r="I681" s="10" t="n"/>
      <c r="J681" s="10" t="n"/>
      <c r="K681" s="13" t="n"/>
      <c r="L681" s="13" t="n"/>
      <c r="M681" s="19">
        <f>IF(OR(K681="",L681=""),"",IF(AND(ISNUMBER(K681),ISNUMBER(L681)),L681-K681,"CHYBA"))</f>
        <v/>
      </c>
      <c r="N681" s="10" t="n"/>
      <c r="O681" s="10" t="n"/>
      <c r="P681" s="14">
        <f>IF(M681="","",IF(ISNUMBER(M681),IF(M681&lt;=0,"CHYBA",""),"CHYBA"))</f>
        <v/>
      </c>
      <c r="Q681" s="14">
        <f>IF(OR(V681=0,B681="",K681=""),"",IFERROR(IF(X681=0,IF(AND(COUNTIFS('Vozidlá'!$A$6:$A$6,B681&amp;"",'Vozidlá'!$L$6:$L$6,"&lt;&gt;")=1,ROUND(K681,1)=ROUND(INDEX('Vozidlá'!$L$6:$L$6,MATCH(B681,'Vozidlá'!$A$6:$A$6,0)),1)),"","CHYBA"),IF(AND(INDEX($L$1:$L$1505,X681)&lt;&gt;"",ROUND(K681,1)=ROUND(INDEX($L$1:$L$1505,X681),1)),"","CHYBA")),"CHYBA"))</f>
        <v/>
      </c>
      <c r="R681" s="14">
        <f>IF(V681=0,"",IF(OR(NOT(ISNUMBER(A681)),B681="",C681="",NOT(ISNUMBER(D681)),NOT(ISNUMBER(E681)),NOT(ISNUMBER(F681)),NOT(ISNUMBER(G681)),I681="",J681="",NOT(ISNUMBER(K681)),NOT(ISNUMBER(L681)),AND(N681&lt;&gt;"Podnikateľská",N681&lt;&gt;"Súkromná"),AND(N681="Podnikateľská",H681=""),COUNTIFS('Vodiči'!$C$6:$C$8,C681&amp;"")&lt;&gt;1,COUNTIFS('Vozidlá'!$A$6:$A$6,B681&amp;"",'Vozidlá'!$B$6:$B$6,"&lt;&gt;")&lt;&gt;1,COUNTIFS('Vozidlá'!$A$6:$A$6,B681&amp;"",'Vozidlá'!$C$6:$C$6,"&lt;&gt;")&lt;&gt;1,COUNTIFS('Vozidlá'!$A$6:$A$6,B681&amp;"",'Vozidlá'!$D$6:$D$6,"&lt;&gt;")&lt;&gt;1,COUNTIFS('Vozidlá'!$A$6:$A$6,B681&amp;"",'Vozidlá'!$E$6:$E$6,"&lt;&gt;")&lt;&gt;1,COUNTIFS('Vozidlá'!$A$6:$A$6,B681&amp;"",'Vozidlá'!$K$6:$K$6,"&lt;&gt;")&lt;&gt;1,COUNTIFS('Vozidlá'!$A$6:$A$6,B681&amp;"",'Vozidlá'!$L$6:$L$6,"&lt;&gt;")&lt;&gt;1),"CHYBA",""))</f>
        <v/>
      </c>
      <c r="S681" s="14">
        <f>IF(V681=0,"",IF(N681="Podnikateľská",IF(H681="","",IF(OR(LEN(TRIM(SUBSTITUTE(SUBSTITUTE(H681,".",""),",","")))&lt;12,ISNUMBER(MATCH(TRIM(SUBSTITUTE(SUBSTITUTE(H681,".",""),",","")),'Zoznamy'!$G$2:$G$41,0))),"PREVERIŤ","")),IF(AND(N681="Súkromná",IFERROR(INDEX('Vozidlá'!$O$6:$O$6,MATCH(B681,'Vozidlá'!$A$6:$A$6,0))="áno",FALSE)),"PREVERIŤ","")))</f>
        <v/>
      </c>
      <c r="T681" s="14">
        <f>IF(OR(D681="",E681="",F681="",G681=""),"",IFERROR(IF(OR(F681+G681&lt;D681+E681,D681&lt;DATE(2027,1,1),D681&gt;=DATE(2028,1,1)),"CHYBA",""),"CHYBA"))</f>
        <v/>
      </c>
      <c r="U681" s="14">
        <f>IF(OR(V681=0,A681=""),"",IF(COUNTIFS($A$6:$A$1505,A681&amp;"",$B$6:$B$1505,B681&amp;"")&gt;1,"CHYBA",IF(X681="","",IF(X681=0,"",IFERROR(IF(INDEX($A$1:$A$1505,X681)="","",IF(A681=INDEX($A$1:$A$1505,X681)+1,"","PREVERIŤ")),"PREVERIŤ")))))</f>
        <v/>
      </c>
      <c r="V681" s="14">
        <f>IF(OR(A681&lt;&gt;"",B681&lt;&gt;"",C681&lt;&gt;"",D681&lt;&gt;"",E681&lt;&gt;"",F681&lt;&gt;"",G681&lt;&gt;"",H681&lt;&gt;"",I681&lt;&gt;"",J681&lt;&gt;"",K681&lt;&gt;"",L681&lt;&gt;"",N681&lt;&gt;"",O681&lt;&gt;""),1,0)</f>
        <v/>
      </c>
      <c r="W681" s="14">
        <f>IF(OR(V681=0,B681=""),"",COUNTIFS($B$6:B681,B681&amp;""))</f>
        <v/>
      </c>
      <c r="X681" s="14">
        <f>IF(OR(V681=0,B681=""),"",IF(W681=1,0,SUMIFS($Y$5:Y680,$B$5:B680,B681&amp;"",$W$5:W680,W681-1)))</f>
        <v/>
      </c>
      <c r="Y681" s="14">
        <f>IF(V681=0,"",ROW($A681))</f>
        <v/>
      </c>
    </row>
    <row r="682">
      <c r="A682" s="10" t="n"/>
      <c r="B682" s="10" t="n"/>
      <c r="C682" s="10" t="n"/>
      <c r="D682" s="12" t="n"/>
      <c r="E682" s="18" t="n"/>
      <c r="F682" s="12" t="n"/>
      <c r="G682" s="18" t="n"/>
      <c r="H682" s="10" t="n"/>
      <c r="I682" s="10" t="n"/>
      <c r="J682" s="10" t="n"/>
      <c r="K682" s="13" t="n"/>
      <c r="L682" s="13" t="n"/>
      <c r="M682" s="19">
        <f>IF(OR(K682="",L682=""),"",IF(AND(ISNUMBER(K682),ISNUMBER(L682)),L682-K682,"CHYBA"))</f>
        <v/>
      </c>
      <c r="N682" s="10" t="n"/>
      <c r="O682" s="10" t="n"/>
      <c r="P682" s="14">
        <f>IF(M682="","",IF(ISNUMBER(M682),IF(M682&lt;=0,"CHYBA",""),"CHYBA"))</f>
        <v/>
      </c>
      <c r="Q682" s="14">
        <f>IF(OR(V682=0,B682="",K682=""),"",IFERROR(IF(X682=0,IF(AND(COUNTIFS('Vozidlá'!$A$6:$A$6,B682&amp;"",'Vozidlá'!$L$6:$L$6,"&lt;&gt;")=1,ROUND(K682,1)=ROUND(INDEX('Vozidlá'!$L$6:$L$6,MATCH(B682,'Vozidlá'!$A$6:$A$6,0)),1)),"","CHYBA"),IF(AND(INDEX($L$1:$L$1505,X682)&lt;&gt;"",ROUND(K682,1)=ROUND(INDEX($L$1:$L$1505,X682),1)),"","CHYBA")),"CHYBA"))</f>
        <v/>
      </c>
      <c r="R682" s="14">
        <f>IF(V682=0,"",IF(OR(NOT(ISNUMBER(A682)),B682="",C682="",NOT(ISNUMBER(D682)),NOT(ISNUMBER(E682)),NOT(ISNUMBER(F682)),NOT(ISNUMBER(G682)),I682="",J682="",NOT(ISNUMBER(K682)),NOT(ISNUMBER(L682)),AND(N682&lt;&gt;"Podnikateľská",N682&lt;&gt;"Súkromná"),AND(N682="Podnikateľská",H682=""),COUNTIFS('Vodiči'!$C$6:$C$8,C682&amp;"")&lt;&gt;1,COUNTIFS('Vozidlá'!$A$6:$A$6,B682&amp;"",'Vozidlá'!$B$6:$B$6,"&lt;&gt;")&lt;&gt;1,COUNTIFS('Vozidlá'!$A$6:$A$6,B682&amp;"",'Vozidlá'!$C$6:$C$6,"&lt;&gt;")&lt;&gt;1,COUNTIFS('Vozidlá'!$A$6:$A$6,B682&amp;"",'Vozidlá'!$D$6:$D$6,"&lt;&gt;")&lt;&gt;1,COUNTIFS('Vozidlá'!$A$6:$A$6,B682&amp;"",'Vozidlá'!$E$6:$E$6,"&lt;&gt;")&lt;&gt;1,COUNTIFS('Vozidlá'!$A$6:$A$6,B682&amp;"",'Vozidlá'!$K$6:$K$6,"&lt;&gt;")&lt;&gt;1,COUNTIFS('Vozidlá'!$A$6:$A$6,B682&amp;"",'Vozidlá'!$L$6:$L$6,"&lt;&gt;")&lt;&gt;1),"CHYBA",""))</f>
        <v/>
      </c>
      <c r="S682" s="14">
        <f>IF(V682=0,"",IF(N682="Podnikateľská",IF(H682="","",IF(OR(LEN(TRIM(SUBSTITUTE(SUBSTITUTE(H682,".",""),",","")))&lt;12,ISNUMBER(MATCH(TRIM(SUBSTITUTE(SUBSTITUTE(H682,".",""),",","")),'Zoznamy'!$G$2:$G$41,0))),"PREVERIŤ","")),IF(AND(N682="Súkromná",IFERROR(INDEX('Vozidlá'!$O$6:$O$6,MATCH(B682,'Vozidlá'!$A$6:$A$6,0))="áno",FALSE)),"PREVERIŤ","")))</f>
        <v/>
      </c>
      <c r="T682" s="14">
        <f>IF(OR(D682="",E682="",F682="",G682=""),"",IFERROR(IF(OR(F682+G682&lt;D682+E682,D682&lt;DATE(2027,1,1),D682&gt;=DATE(2028,1,1)),"CHYBA",""),"CHYBA"))</f>
        <v/>
      </c>
      <c r="U682" s="14">
        <f>IF(OR(V682=0,A682=""),"",IF(COUNTIFS($A$6:$A$1505,A682&amp;"",$B$6:$B$1505,B682&amp;"")&gt;1,"CHYBA",IF(X682="","",IF(X682=0,"",IFERROR(IF(INDEX($A$1:$A$1505,X682)="","",IF(A682=INDEX($A$1:$A$1505,X682)+1,"","PREVERIŤ")),"PREVERIŤ")))))</f>
        <v/>
      </c>
      <c r="V682" s="14">
        <f>IF(OR(A682&lt;&gt;"",B682&lt;&gt;"",C682&lt;&gt;"",D682&lt;&gt;"",E682&lt;&gt;"",F682&lt;&gt;"",G682&lt;&gt;"",H682&lt;&gt;"",I682&lt;&gt;"",J682&lt;&gt;"",K682&lt;&gt;"",L682&lt;&gt;"",N682&lt;&gt;"",O682&lt;&gt;""),1,0)</f>
        <v/>
      </c>
      <c r="W682" s="14">
        <f>IF(OR(V682=0,B682=""),"",COUNTIFS($B$6:B682,B682&amp;""))</f>
        <v/>
      </c>
      <c r="X682" s="14">
        <f>IF(OR(V682=0,B682=""),"",IF(W682=1,0,SUMIFS($Y$5:Y681,$B$5:B681,B682&amp;"",$W$5:W681,W682-1)))</f>
        <v/>
      </c>
      <c r="Y682" s="14">
        <f>IF(V682=0,"",ROW($A682))</f>
        <v/>
      </c>
    </row>
    <row r="683">
      <c r="A683" s="10" t="n"/>
      <c r="B683" s="10" t="n"/>
      <c r="C683" s="10" t="n"/>
      <c r="D683" s="12" t="n"/>
      <c r="E683" s="18" t="n"/>
      <c r="F683" s="12" t="n"/>
      <c r="G683" s="18" t="n"/>
      <c r="H683" s="10" t="n"/>
      <c r="I683" s="10" t="n"/>
      <c r="J683" s="10" t="n"/>
      <c r="K683" s="13" t="n"/>
      <c r="L683" s="13" t="n"/>
      <c r="M683" s="19">
        <f>IF(OR(K683="",L683=""),"",IF(AND(ISNUMBER(K683),ISNUMBER(L683)),L683-K683,"CHYBA"))</f>
        <v/>
      </c>
      <c r="N683" s="10" t="n"/>
      <c r="O683" s="10" t="n"/>
      <c r="P683" s="14">
        <f>IF(M683="","",IF(ISNUMBER(M683),IF(M683&lt;=0,"CHYBA",""),"CHYBA"))</f>
        <v/>
      </c>
      <c r="Q683" s="14">
        <f>IF(OR(V683=0,B683="",K683=""),"",IFERROR(IF(X683=0,IF(AND(COUNTIFS('Vozidlá'!$A$6:$A$6,B683&amp;"",'Vozidlá'!$L$6:$L$6,"&lt;&gt;")=1,ROUND(K683,1)=ROUND(INDEX('Vozidlá'!$L$6:$L$6,MATCH(B683,'Vozidlá'!$A$6:$A$6,0)),1)),"","CHYBA"),IF(AND(INDEX($L$1:$L$1505,X683)&lt;&gt;"",ROUND(K683,1)=ROUND(INDEX($L$1:$L$1505,X683),1)),"","CHYBA")),"CHYBA"))</f>
        <v/>
      </c>
      <c r="R683" s="14">
        <f>IF(V683=0,"",IF(OR(NOT(ISNUMBER(A683)),B683="",C683="",NOT(ISNUMBER(D683)),NOT(ISNUMBER(E683)),NOT(ISNUMBER(F683)),NOT(ISNUMBER(G683)),I683="",J683="",NOT(ISNUMBER(K683)),NOT(ISNUMBER(L683)),AND(N683&lt;&gt;"Podnikateľská",N683&lt;&gt;"Súkromná"),AND(N683="Podnikateľská",H683=""),COUNTIFS('Vodiči'!$C$6:$C$8,C683&amp;"")&lt;&gt;1,COUNTIFS('Vozidlá'!$A$6:$A$6,B683&amp;"",'Vozidlá'!$B$6:$B$6,"&lt;&gt;")&lt;&gt;1,COUNTIFS('Vozidlá'!$A$6:$A$6,B683&amp;"",'Vozidlá'!$C$6:$C$6,"&lt;&gt;")&lt;&gt;1,COUNTIFS('Vozidlá'!$A$6:$A$6,B683&amp;"",'Vozidlá'!$D$6:$D$6,"&lt;&gt;")&lt;&gt;1,COUNTIFS('Vozidlá'!$A$6:$A$6,B683&amp;"",'Vozidlá'!$E$6:$E$6,"&lt;&gt;")&lt;&gt;1,COUNTIFS('Vozidlá'!$A$6:$A$6,B683&amp;"",'Vozidlá'!$K$6:$K$6,"&lt;&gt;")&lt;&gt;1,COUNTIFS('Vozidlá'!$A$6:$A$6,B683&amp;"",'Vozidlá'!$L$6:$L$6,"&lt;&gt;")&lt;&gt;1),"CHYBA",""))</f>
        <v/>
      </c>
      <c r="S683" s="14">
        <f>IF(V683=0,"",IF(N683="Podnikateľská",IF(H683="","",IF(OR(LEN(TRIM(SUBSTITUTE(SUBSTITUTE(H683,".",""),",","")))&lt;12,ISNUMBER(MATCH(TRIM(SUBSTITUTE(SUBSTITUTE(H683,".",""),",","")),'Zoznamy'!$G$2:$G$41,0))),"PREVERIŤ","")),IF(AND(N683="Súkromná",IFERROR(INDEX('Vozidlá'!$O$6:$O$6,MATCH(B683,'Vozidlá'!$A$6:$A$6,0))="áno",FALSE)),"PREVERIŤ","")))</f>
        <v/>
      </c>
      <c r="T683" s="14">
        <f>IF(OR(D683="",E683="",F683="",G683=""),"",IFERROR(IF(OR(F683+G683&lt;D683+E683,D683&lt;DATE(2027,1,1),D683&gt;=DATE(2028,1,1)),"CHYBA",""),"CHYBA"))</f>
        <v/>
      </c>
      <c r="U683" s="14">
        <f>IF(OR(V683=0,A683=""),"",IF(COUNTIFS($A$6:$A$1505,A683&amp;"",$B$6:$B$1505,B683&amp;"")&gt;1,"CHYBA",IF(X683="","",IF(X683=0,"",IFERROR(IF(INDEX($A$1:$A$1505,X683)="","",IF(A683=INDEX($A$1:$A$1505,X683)+1,"","PREVERIŤ")),"PREVERIŤ")))))</f>
        <v/>
      </c>
      <c r="V683" s="14">
        <f>IF(OR(A683&lt;&gt;"",B683&lt;&gt;"",C683&lt;&gt;"",D683&lt;&gt;"",E683&lt;&gt;"",F683&lt;&gt;"",G683&lt;&gt;"",H683&lt;&gt;"",I683&lt;&gt;"",J683&lt;&gt;"",K683&lt;&gt;"",L683&lt;&gt;"",N683&lt;&gt;"",O683&lt;&gt;""),1,0)</f>
        <v/>
      </c>
      <c r="W683" s="14">
        <f>IF(OR(V683=0,B683=""),"",COUNTIFS($B$6:B683,B683&amp;""))</f>
        <v/>
      </c>
      <c r="X683" s="14">
        <f>IF(OR(V683=0,B683=""),"",IF(W683=1,0,SUMIFS($Y$5:Y682,$B$5:B682,B683&amp;"",$W$5:W682,W683-1)))</f>
        <v/>
      </c>
      <c r="Y683" s="14">
        <f>IF(V683=0,"",ROW($A683))</f>
        <v/>
      </c>
    </row>
    <row r="684">
      <c r="A684" s="10" t="n"/>
      <c r="B684" s="10" t="n"/>
      <c r="C684" s="10" t="n"/>
      <c r="D684" s="12" t="n"/>
      <c r="E684" s="18" t="n"/>
      <c r="F684" s="12" t="n"/>
      <c r="G684" s="18" t="n"/>
      <c r="H684" s="10" t="n"/>
      <c r="I684" s="10" t="n"/>
      <c r="J684" s="10" t="n"/>
      <c r="K684" s="13" t="n"/>
      <c r="L684" s="13" t="n"/>
      <c r="M684" s="19">
        <f>IF(OR(K684="",L684=""),"",IF(AND(ISNUMBER(K684),ISNUMBER(L684)),L684-K684,"CHYBA"))</f>
        <v/>
      </c>
      <c r="N684" s="10" t="n"/>
      <c r="O684" s="10" t="n"/>
      <c r="P684" s="14">
        <f>IF(M684="","",IF(ISNUMBER(M684),IF(M684&lt;=0,"CHYBA",""),"CHYBA"))</f>
        <v/>
      </c>
      <c r="Q684" s="14">
        <f>IF(OR(V684=0,B684="",K684=""),"",IFERROR(IF(X684=0,IF(AND(COUNTIFS('Vozidlá'!$A$6:$A$6,B684&amp;"",'Vozidlá'!$L$6:$L$6,"&lt;&gt;")=1,ROUND(K684,1)=ROUND(INDEX('Vozidlá'!$L$6:$L$6,MATCH(B684,'Vozidlá'!$A$6:$A$6,0)),1)),"","CHYBA"),IF(AND(INDEX($L$1:$L$1505,X684)&lt;&gt;"",ROUND(K684,1)=ROUND(INDEX($L$1:$L$1505,X684),1)),"","CHYBA")),"CHYBA"))</f>
        <v/>
      </c>
      <c r="R684" s="14">
        <f>IF(V684=0,"",IF(OR(NOT(ISNUMBER(A684)),B684="",C684="",NOT(ISNUMBER(D684)),NOT(ISNUMBER(E684)),NOT(ISNUMBER(F684)),NOT(ISNUMBER(G684)),I684="",J684="",NOT(ISNUMBER(K684)),NOT(ISNUMBER(L684)),AND(N684&lt;&gt;"Podnikateľská",N684&lt;&gt;"Súkromná"),AND(N684="Podnikateľská",H684=""),COUNTIFS('Vodiči'!$C$6:$C$8,C684&amp;"")&lt;&gt;1,COUNTIFS('Vozidlá'!$A$6:$A$6,B684&amp;"",'Vozidlá'!$B$6:$B$6,"&lt;&gt;")&lt;&gt;1,COUNTIFS('Vozidlá'!$A$6:$A$6,B684&amp;"",'Vozidlá'!$C$6:$C$6,"&lt;&gt;")&lt;&gt;1,COUNTIFS('Vozidlá'!$A$6:$A$6,B684&amp;"",'Vozidlá'!$D$6:$D$6,"&lt;&gt;")&lt;&gt;1,COUNTIFS('Vozidlá'!$A$6:$A$6,B684&amp;"",'Vozidlá'!$E$6:$E$6,"&lt;&gt;")&lt;&gt;1,COUNTIFS('Vozidlá'!$A$6:$A$6,B684&amp;"",'Vozidlá'!$K$6:$K$6,"&lt;&gt;")&lt;&gt;1,COUNTIFS('Vozidlá'!$A$6:$A$6,B684&amp;"",'Vozidlá'!$L$6:$L$6,"&lt;&gt;")&lt;&gt;1),"CHYBA",""))</f>
        <v/>
      </c>
      <c r="S684" s="14">
        <f>IF(V684=0,"",IF(N684="Podnikateľská",IF(H684="","",IF(OR(LEN(TRIM(SUBSTITUTE(SUBSTITUTE(H684,".",""),",","")))&lt;12,ISNUMBER(MATCH(TRIM(SUBSTITUTE(SUBSTITUTE(H684,".",""),",","")),'Zoznamy'!$G$2:$G$41,0))),"PREVERIŤ","")),IF(AND(N684="Súkromná",IFERROR(INDEX('Vozidlá'!$O$6:$O$6,MATCH(B684,'Vozidlá'!$A$6:$A$6,0))="áno",FALSE)),"PREVERIŤ","")))</f>
        <v/>
      </c>
      <c r="T684" s="14">
        <f>IF(OR(D684="",E684="",F684="",G684=""),"",IFERROR(IF(OR(F684+G684&lt;D684+E684,D684&lt;DATE(2027,1,1),D684&gt;=DATE(2028,1,1)),"CHYBA",""),"CHYBA"))</f>
        <v/>
      </c>
      <c r="U684" s="14">
        <f>IF(OR(V684=0,A684=""),"",IF(COUNTIFS($A$6:$A$1505,A684&amp;"",$B$6:$B$1505,B684&amp;"")&gt;1,"CHYBA",IF(X684="","",IF(X684=0,"",IFERROR(IF(INDEX($A$1:$A$1505,X684)="","",IF(A684=INDEX($A$1:$A$1505,X684)+1,"","PREVERIŤ")),"PREVERIŤ")))))</f>
        <v/>
      </c>
      <c r="V684" s="14">
        <f>IF(OR(A684&lt;&gt;"",B684&lt;&gt;"",C684&lt;&gt;"",D684&lt;&gt;"",E684&lt;&gt;"",F684&lt;&gt;"",G684&lt;&gt;"",H684&lt;&gt;"",I684&lt;&gt;"",J684&lt;&gt;"",K684&lt;&gt;"",L684&lt;&gt;"",N684&lt;&gt;"",O684&lt;&gt;""),1,0)</f>
        <v/>
      </c>
      <c r="W684" s="14">
        <f>IF(OR(V684=0,B684=""),"",COUNTIFS($B$6:B684,B684&amp;""))</f>
        <v/>
      </c>
      <c r="X684" s="14">
        <f>IF(OR(V684=0,B684=""),"",IF(W684=1,0,SUMIFS($Y$5:Y683,$B$5:B683,B684&amp;"",$W$5:W683,W684-1)))</f>
        <v/>
      </c>
      <c r="Y684" s="14">
        <f>IF(V684=0,"",ROW($A684))</f>
        <v/>
      </c>
    </row>
    <row r="685">
      <c r="A685" s="10" t="n"/>
      <c r="B685" s="10" t="n"/>
      <c r="C685" s="10" t="n"/>
      <c r="D685" s="12" t="n"/>
      <c r="E685" s="18" t="n"/>
      <c r="F685" s="12" t="n"/>
      <c r="G685" s="18" t="n"/>
      <c r="H685" s="10" t="n"/>
      <c r="I685" s="10" t="n"/>
      <c r="J685" s="10" t="n"/>
      <c r="K685" s="13" t="n"/>
      <c r="L685" s="13" t="n"/>
      <c r="M685" s="19">
        <f>IF(OR(K685="",L685=""),"",IF(AND(ISNUMBER(K685),ISNUMBER(L685)),L685-K685,"CHYBA"))</f>
        <v/>
      </c>
      <c r="N685" s="10" t="n"/>
      <c r="O685" s="10" t="n"/>
      <c r="P685" s="14">
        <f>IF(M685="","",IF(ISNUMBER(M685),IF(M685&lt;=0,"CHYBA",""),"CHYBA"))</f>
        <v/>
      </c>
      <c r="Q685" s="14">
        <f>IF(OR(V685=0,B685="",K685=""),"",IFERROR(IF(X685=0,IF(AND(COUNTIFS('Vozidlá'!$A$6:$A$6,B685&amp;"",'Vozidlá'!$L$6:$L$6,"&lt;&gt;")=1,ROUND(K685,1)=ROUND(INDEX('Vozidlá'!$L$6:$L$6,MATCH(B685,'Vozidlá'!$A$6:$A$6,0)),1)),"","CHYBA"),IF(AND(INDEX($L$1:$L$1505,X685)&lt;&gt;"",ROUND(K685,1)=ROUND(INDEX($L$1:$L$1505,X685),1)),"","CHYBA")),"CHYBA"))</f>
        <v/>
      </c>
      <c r="R685" s="14">
        <f>IF(V685=0,"",IF(OR(NOT(ISNUMBER(A685)),B685="",C685="",NOT(ISNUMBER(D685)),NOT(ISNUMBER(E685)),NOT(ISNUMBER(F685)),NOT(ISNUMBER(G685)),I685="",J685="",NOT(ISNUMBER(K685)),NOT(ISNUMBER(L685)),AND(N685&lt;&gt;"Podnikateľská",N685&lt;&gt;"Súkromná"),AND(N685="Podnikateľská",H685=""),COUNTIFS('Vodiči'!$C$6:$C$8,C685&amp;"")&lt;&gt;1,COUNTIFS('Vozidlá'!$A$6:$A$6,B685&amp;"",'Vozidlá'!$B$6:$B$6,"&lt;&gt;")&lt;&gt;1,COUNTIFS('Vozidlá'!$A$6:$A$6,B685&amp;"",'Vozidlá'!$C$6:$C$6,"&lt;&gt;")&lt;&gt;1,COUNTIFS('Vozidlá'!$A$6:$A$6,B685&amp;"",'Vozidlá'!$D$6:$D$6,"&lt;&gt;")&lt;&gt;1,COUNTIFS('Vozidlá'!$A$6:$A$6,B685&amp;"",'Vozidlá'!$E$6:$E$6,"&lt;&gt;")&lt;&gt;1,COUNTIFS('Vozidlá'!$A$6:$A$6,B685&amp;"",'Vozidlá'!$K$6:$K$6,"&lt;&gt;")&lt;&gt;1,COUNTIFS('Vozidlá'!$A$6:$A$6,B685&amp;"",'Vozidlá'!$L$6:$L$6,"&lt;&gt;")&lt;&gt;1),"CHYBA",""))</f>
        <v/>
      </c>
      <c r="S685" s="14">
        <f>IF(V685=0,"",IF(N685="Podnikateľská",IF(H685="","",IF(OR(LEN(TRIM(SUBSTITUTE(SUBSTITUTE(H685,".",""),",","")))&lt;12,ISNUMBER(MATCH(TRIM(SUBSTITUTE(SUBSTITUTE(H685,".",""),",","")),'Zoznamy'!$G$2:$G$41,0))),"PREVERIŤ","")),IF(AND(N685="Súkromná",IFERROR(INDEX('Vozidlá'!$O$6:$O$6,MATCH(B685,'Vozidlá'!$A$6:$A$6,0))="áno",FALSE)),"PREVERIŤ","")))</f>
        <v/>
      </c>
      <c r="T685" s="14">
        <f>IF(OR(D685="",E685="",F685="",G685=""),"",IFERROR(IF(OR(F685+G685&lt;D685+E685,D685&lt;DATE(2027,1,1),D685&gt;=DATE(2028,1,1)),"CHYBA",""),"CHYBA"))</f>
        <v/>
      </c>
      <c r="U685" s="14">
        <f>IF(OR(V685=0,A685=""),"",IF(COUNTIFS($A$6:$A$1505,A685&amp;"",$B$6:$B$1505,B685&amp;"")&gt;1,"CHYBA",IF(X685="","",IF(X685=0,"",IFERROR(IF(INDEX($A$1:$A$1505,X685)="","",IF(A685=INDEX($A$1:$A$1505,X685)+1,"","PREVERIŤ")),"PREVERIŤ")))))</f>
        <v/>
      </c>
      <c r="V685" s="14">
        <f>IF(OR(A685&lt;&gt;"",B685&lt;&gt;"",C685&lt;&gt;"",D685&lt;&gt;"",E685&lt;&gt;"",F685&lt;&gt;"",G685&lt;&gt;"",H685&lt;&gt;"",I685&lt;&gt;"",J685&lt;&gt;"",K685&lt;&gt;"",L685&lt;&gt;"",N685&lt;&gt;"",O685&lt;&gt;""),1,0)</f>
        <v/>
      </c>
      <c r="W685" s="14">
        <f>IF(OR(V685=0,B685=""),"",COUNTIFS($B$6:B685,B685&amp;""))</f>
        <v/>
      </c>
      <c r="X685" s="14">
        <f>IF(OR(V685=0,B685=""),"",IF(W685=1,0,SUMIFS($Y$5:Y684,$B$5:B684,B685&amp;"",$W$5:W684,W685-1)))</f>
        <v/>
      </c>
      <c r="Y685" s="14">
        <f>IF(V685=0,"",ROW($A685))</f>
        <v/>
      </c>
    </row>
    <row r="686">
      <c r="A686" s="10" t="n"/>
      <c r="B686" s="10" t="n"/>
      <c r="C686" s="10" t="n"/>
      <c r="D686" s="12" t="n"/>
      <c r="E686" s="18" t="n"/>
      <c r="F686" s="12" t="n"/>
      <c r="G686" s="18" t="n"/>
      <c r="H686" s="10" t="n"/>
      <c r="I686" s="10" t="n"/>
      <c r="J686" s="10" t="n"/>
      <c r="K686" s="13" t="n"/>
      <c r="L686" s="13" t="n"/>
      <c r="M686" s="19">
        <f>IF(OR(K686="",L686=""),"",IF(AND(ISNUMBER(K686),ISNUMBER(L686)),L686-K686,"CHYBA"))</f>
        <v/>
      </c>
      <c r="N686" s="10" t="n"/>
      <c r="O686" s="10" t="n"/>
      <c r="P686" s="14">
        <f>IF(M686="","",IF(ISNUMBER(M686),IF(M686&lt;=0,"CHYBA",""),"CHYBA"))</f>
        <v/>
      </c>
      <c r="Q686" s="14">
        <f>IF(OR(V686=0,B686="",K686=""),"",IFERROR(IF(X686=0,IF(AND(COUNTIFS('Vozidlá'!$A$6:$A$6,B686&amp;"",'Vozidlá'!$L$6:$L$6,"&lt;&gt;")=1,ROUND(K686,1)=ROUND(INDEX('Vozidlá'!$L$6:$L$6,MATCH(B686,'Vozidlá'!$A$6:$A$6,0)),1)),"","CHYBA"),IF(AND(INDEX($L$1:$L$1505,X686)&lt;&gt;"",ROUND(K686,1)=ROUND(INDEX($L$1:$L$1505,X686),1)),"","CHYBA")),"CHYBA"))</f>
        <v/>
      </c>
      <c r="R686" s="14">
        <f>IF(V686=0,"",IF(OR(NOT(ISNUMBER(A686)),B686="",C686="",NOT(ISNUMBER(D686)),NOT(ISNUMBER(E686)),NOT(ISNUMBER(F686)),NOT(ISNUMBER(G686)),I686="",J686="",NOT(ISNUMBER(K686)),NOT(ISNUMBER(L686)),AND(N686&lt;&gt;"Podnikateľská",N686&lt;&gt;"Súkromná"),AND(N686="Podnikateľská",H686=""),COUNTIFS('Vodiči'!$C$6:$C$8,C686&amp;"")&lt;&gt;1,COUNTIFS('Vozidlá'!$A$6:$A$6,B686&amp;"",'Vozidlá'!$B$6:$B$6,"&lt;&gt;")&lt;&gt;1,COUNTIFS('Vozidlá'!$A$6:$A$6,B686&amp;"",'Vozidlá'!$C$6:$C$6,"&lt;&gt;")&lt;&gt;1,COUNTIFS('Vozidlá'!$A$6:$A$6,B686&amp;"",'Vozidlá'!$D$6:$D$6,"&lt;&gt;")&lt;&gt;1,COUNTIFS('Vozidlá'!$A$6:$A$6,B686&amp;"",'Vozidlá'!$E$6:$E$6,"&lt;&gt;")&lt;&gt;1,COUNTIFS('Vozidlá'!$A$6:$A$6,B686&amp;"",'Vozidlá'!$K$6:$K$6,"&lt;&gt;")&lt;&gt;1,COUNTIFS('Vozidlá'!$A$6:$A$6,B686&amp;"",'Vozidlá'!$L$6:$L$6,"&lt;&gt;")&lt;&gt;1),"CHYBA",""))</f>
        <v/>
      </c>
      <c r="S686" s="14">
        <f>IF(V686=0,"",IF(N686="Podnikateľská",IF(H686="","",IF(OR(LEN(TRIM(SUBSTITUTE(SUBSTITUTE(H686,".",""),",","")))&lt;12,ISNUMBER(MATCH(TRIM(SUBSTITUTE(SUBSTITUTE(H686,".",""),",","")),'Zoznamy'!$G$2:$G$41,0))),"PREVERIŤ","")),IF(AND(N686="Súkromná",IFERROR(INDEX('Vozidlá'!$O$6:$O$6,MATCH(B686,'Vozidlá'!$A$6:$A$6,0))="áno",FALSE)),"PREVERIŤ","")))</f>
        <v/>
      </c>
      <c r="T686" s="14">
        <f>IF(OR(D686="",E686="",F686="",G686=""),"",IFERROR(IF(OR(F686+G686&lt;D686+E686,D686&lt;DATE(2027,1,1),D686&gt;=DATE(2028,1,1)),"CHYBA",""),"CHYBA"))</f>
        <v/>
      </c>
      <c r="U686" s="14">
        <f>IF(OR(V686=0,A686=""),"",IF(COUNTIFS($A$6:$A$1505,A686&amp;"",$B$6:$B$1505,B686&amp;"")&gt;1,"CHYBA",IF(X686="","",IF(X686=0,"",IFERROR(IF(INDEX($A$1:$A$1505,X686)="","",IF(A686=INDEX($A$1:$A$1505,X686)+1,"","PREVERIŤ")),"PREVERIŤ")))))</f>
        <v/>
      </c>
      <c r="V686" s="14">
        <f>IF(OR(A686&lt;&gt;"",B686&lt;&gt;"",C686&lt;&gt;"",D686&lt;&gt;"",E686&lt;&gt;"",F686&lt;&gt;"",G686&lt;&gt;"",H686&lt;&gt;"",I686&lt;&gt;"",J686&lt;&gt;"",K686&lt;&gt;"",L686&lt;&gt;"",N686&lt;&gt;"",O686&lt;&gt;""),1,0)</f>
        <v/>
      </c>
      <c r="W686" s="14">
        <f>IF(OR(V686=0,B686=""),"",COUNTIFS($B$6:B686,B686&amp;""))</f>
        <v/>
      </c>
      <c r="X686" s="14">
        <f>IF(OR(V686=0,B686=""),"",IF(W686=1,0,SUMIFS($Y$5:Y685,$B$5:B685,B686&amp;"",$W$5:W685,W686-1)))</f>
        <v/>
      </c>
      <c r="Y686" s="14">
        <f>IF(V686=0,"",ROW($A686))</f>
        <v/>
      </c>
    </row>
    <row r="687">
      <c r="A687" s="10" t="n"/>
      <c r="B687" s="10" t="n"/>
      <c r="C687" s="10" t="n"/>
      <c r="D687" s="12" t="n"/>
      <c r="E687" s="18" t="n"/>
      <c r="F687" s="12" t="n"/>
      <c r="G687" s="18" t="n"/>
      <c r="H687" s="10" t="n"/>
      <c r="I687" s="10" t="n"/>
      <c r="J687" s="10" t="n"/>
      <c r="K687" s="13" t="n"/>
      <c r="L687" s="13" t="n"/>
      <c r="M687" s="19">
        <f>IF(OR(K687="",L687=""),"",IF(AND(ISNUMBER(K687),ISNUMBER(L687)),L687-K687,"CHYBA"))</f>
        <v/>
      </c>
      <c r="N687" s="10" t="n"/>
      <c r="O687" s="10" t="n"/>
      <c r="P687" s="14">
        <f>IF(M687="","",IF(ISNUMBER(M687),IF(M687&lt;=0,"CHYBA",""),"CHYBA"))</f>
        <v/>
      </c>
      <c r="Q687" s="14">
        <f>IF(OR(V687=0,B687="",K687=""),"",IFERROR(IF(X687=0,IF(AND(COUNTIFS('Vozidlá'!$A$6:$A$6,B687&amp;"",'Vozidlá'!$L$6:$L$6,"&lt;&gt;")=1,ROUND(K687,1)=ROUND(INDEX('Vozidlá'!$L$6:$L$6,MATCH(B687,'Vozidlá'!$A$6:$A$6,0)),1)),"","CHYBA"),IF(AND(INDEX($L$1:$L$1505,X687)&lt;&gt;"",ROUND(K687,1)=ROUND(INDEX($L$1:$L$1505,X687),1)),"","CHYBA")),"CHYBA"))</f>
        <v/>
      </c>
      <c r="R687" s="14">
        <f>IF(V687=0,"",IF(OR(NOT(ISNUMBER(A687)),B687="",C687="",NOT(ISNUMBER(D687)),NOT(ISNUMBER(E687)),NOT(ISNUMBER(F687)),NOT(ISNUMBER(G687)),I687="",J687="",NOT(ISNUMBER(K687)),NOT(ISNUMBER(L687)),AND(N687&lt;&gt;"Podnikateľská",N687&lt;&gt;"Súkromná"),AND(N687="Podnikateľská",H687=""),COUNTIFS('Vodiči'!$C$6:$C$8,C687&amp;"")&lt;&gt;1,COUNTIFS('Vozidlá'!$A$6:$A$6,B687&amp;"",'Vozidlá'!$B$6:$B$6,"&lt;&gt;")&lt;&gt;1,COUNTIFS('Vozidlá'!$A$6:$A$6,B687&amp;"",'Vozidlá'!$C$6:$C$6,"&lt;&gt;")&lt;&gt;1,COUNTIFS('Vozidlá'!$A$6:$A$6,B687&amp;"",'Vozidlá'!$D$6:$D$6,"&lt;&gt;")&lt;&gt;1,COUNTIFS('Vozidlá'!$A$6:$A$6,B687&amp;"",'Vozidlá'!$E$6:$E$6,"&lt;&gt;")&lt;&gt;1,COUNTIFS('Vozidlá'!$A$6:$A$6,B687&amp;"",'Vozidlá'!$K$6:$K$6,"&lt;&gt;")&lt;&gt;1,COUNTIFS('Vozidlá'!$A$6:$A$6,B687&amp;"",'Vozidlá'!$L$6:$L$6,"&lt;&gt;")&lt;&gt;1),"CHYBA",""))</f>
        <v/>
      </c>
      <c r="S687" s="14">
        <f>IF(V687=0,"",IF(N687="Podnikateľská",IF(H687="","",IF(OR(LEN(TRIM(SUBSTITUTE(SUBSTITUTE(H687,".",""),",","")))&lt;12,ISNUMBER(MATCH(TRIM(SUBSTITUTE(SUBSTITUTE(H687,".",""),",","")),'Zoznamy'!$G$2:$G$41,0))),"PREVERIŤ","")),IF(AND(N687="Súkromná",IFERROR(INDEX('Vozidlá'!$O$6:$O$6,MATCH(B687,'Vozidlá'!$A$6:$A$6,0))="áno",FALSE)),"PREVERIŤ","")))</f>
        <v/>
      </c>
      <c r="T687" s="14">
        <f>IF(OR(D687="",E687="",F687="",G687=""),"",IFERROR(IF(OR(F687+G687&lt;D687+E687,D687&lt;DATE(2027,1,1),D687&gt;=DATE(2028,1,1)),"CHYBA",""),"CHYBA"))</f>
        <v/>
      </c>
      <c r="U687" s="14">
        <f>IF(OR(V687=0,A687=""),"",IF(COUNTIFS($A$6:$A$1505,A687&amp;"",$B$6:$B$1505,B687&amp;"")&gt;1,"CHYBA",IF(X687="","",IF(X687=0,"",IFERROR(IF(INDEX($A$1:$A$1505,X687)="","",IF(A687=INDEX($A$1:$A$1505,X687)+1,"","PREVERIŤ")),"PREVERIŤ")))))</f>
        <v/>
      </c>
      <c r="V687" s="14">
        <f>IF(OR(A687&lt;&gt;"",B687&lt;&gt;"",C687&lt;&gt;"",D687&lt;&gt;"",E687&lt;&gt;"",F687&lt;&gt;"",G687&lt;&gt;"",H687&lt;&gt;"",I687&lt;&gt;"",J687&lt;&gt;"",K687&lt;&gt;"",L687&lt;&gt;"",N687&lt;&gt;"",O687&lt;&gt;""),1,0)</f>
        <v/>
      </c>
      <c r="W687" s="14">
        <f>IF(OR(V687=0,B687=""),"",COUNTIFS($B$6:B687,B687&amp;""))</f>
        <v/>
      </c>
      <c r="X687" s="14">
        <f>IF(OR(V687=0,B687=""),"",IF(W687=1,0,SUMIFS($Y$5:Y686,$B$5:B686,B687&amp;"",$W$5:W686,W687-1)))</f>
        <v/>
      </c>
      <c r="Y687" s="14">
        <f>IF(V687=0,"",ROW($A687))</f>
        <v/>
      </c>
    </row>
    <row r="688">
      <c r="A688" s="10" t="n"/>
      <c r="B688" s="10" t="n"/>
      <c r="C688" s="10" t="n"/>
      <c r="D688" s="12" t="n"/>
      <c r="E688" s="18" t="n"/>
      <c r="F688" s="12" t="n"/>
      <c r="G688" s="18" t="n"/>
      <c r="H688" s="10" t="n"/>
      <c r="I688" s="10" t="n"/>
      <c r="J688" s="10" t="n"/>
      <c r="K688" s="13" t="n"/>
      <c r="L688" s="13" t="n"/>
      <c r="M688" s="19">
        <f>IF(OR(K688="",L688=""),"",IF(AND(ISNUMBER(K688),ISNUMBER(L688)),L688-K688,"CHYBA"))</f>
        <v/>
      </c>
      <c r="N688" s="10" t="n"/>
      <c r="O688" s="10" t="n"/>
      <c r="P688" s="14">
        <f>IF(M688="","",IF(ISNUMBER(M688),IF(M688&lt;=0,"CHYBA",""),"CHYBA"))</f>
        <v/>
      </c>
      <c r="Q688" s="14">
        <f>IF(OR(V688=0,B688="",K688=""),"",IFERROR(IF(X688=0,IF(AND(COUNTIFS('Vozidlá'!$A$6:$A$6,B688&amp;"",'Vozidlá'!$L$6:$L$6,"&lt;&gt;")=1,ROUND(K688,1)=ROUND(INDEX('Vozidlá'!$L$6:$L$6,MATCH(B688,'Vozidlá'!$A$6:$A$6,0)),1)),"","CHYBA"),IF(AND(INDEX($L$1:$L$1505,X688)&lt;&gt;"",ROUND(K688,1)=ROUND(INDEX($L$1:$L$1505,X688),1)),"","CHYBA")),"CHYBA"))</f>
        <v/>
      </c>
      <c r="R688" s="14">
        <f>IF(V688=0,"",IF(OR(NOT(ISNUMBER(A688)),B688="",C688="",NOT(ISNUMBER(D688)),NOT(ISNUMBER(E688)),NOT(ISNUMBER(F688)),NOT(ISNUMBER(G688)),I688="",J688="",NOT(ISNUMBER(K688)),NOT(ISNUMBER(L688)),AND(N688&lt;&gt;"Podnikateľská",N688&lt;&gt;"Súkromná"),AND(N688="Podnikateľská",H688=""),COUNTIFS('Vodiči'!$C$6:$C$8,C688&amp;"")&lt;&gt;1,COUNTIFS('Vozidlá'!$A$6:$A$6,B688&amp;"",'Vozidlá'!$B$6:$B$6,"&lt;&gt;")&lt;&gt;1,COUNTIFS('Vozidlá'!$A$6:$A$6,B688&amp;"",'Vozidlá'!$C$6:$C$6,"&lt;&gt;")&lt;&gt;1,COUNTIFS('Vozidlá'!$A$6:$A$6,B688&amp;"",'Vozidlá'!$D$6:$D$6,"&lt;&gt;")&lt;&gt;1,COUNTIFS('Vozidlá'!$A$6:$A$6,B688&amp;"",'Vozidlá'!$E$6:$E$6,"&lt;&gt;")&lt;&gt;1,COUNTIFS('Vozidlá'!$A$6:$A$6,B688&amp;"",'Vozidlá'!$K$6:$K$6,"&lt;&gt;")&lt;&gt;1,COUNTIFS('Vozidlá'!$A$6:$A$6,B688&amp;"",'Vozidlá'!$L$6:$L$6,"&lt;&gt;")&lt;&gt;1),"CHYBA",""))</f>
        <v/>
      </c>
      <c r="S688" s="14">
        <f>IF(V688=0,"",IF(N688="Podnikateľská",IF(H688="","",IF(OR(LEN(TRIM(SUBSTITUTE(SUBSTITUTE(H688,".",""),",","")))&lt;12,ISNUMBER(MATCH(TRIM(SUBSTITUTE(SUBSTITUTE(H688,".",""),",","")),'Zoznamy'!$G$2:$G$41,0))),"PREVERIŤ","")),IF(AND(N688="Súkromná",IFERROR(INDEX('Vozidlá'!$O$6:$O$6,MATCH(B688,'Vozidlá'!$A$6:$A$6,0))="áno",FALSE)),"PREVERIŤ","")))</f>
        <v/>
      </c>
      <c r="T688" s="14">
        <f>IF(OR(D688="",E688="",F688="",G688=""),"",IFERROR(IF(OR(F688+G688&lt;D688+E688,D688&lt;DATE(2027,1,1),D688&gt;=DATE(2028,1,1)),"CHYBA",""),"CHYBA"))</f>
        <v/>
      </c>
      <c r="U688" s="14">
        <f>IF(OR(V688=0,A688=""),"",IF(COUNTIFS($A$6:$A$1505,A688&amp;"",$B$6:$B$1505,B688&amp;"")&gt;1,"CHYBA",IF(X688="","",IF(X688=0,"",IFERROR(IF(INDEX($A$1:$A$1505,X688)="","",IF(A688=INDEX($A$1:$A$1505,X688)+1,"","PREVERIŤ")),"PREVERIŤ")))))</f>
        <v/>
      </c>
      <c r="V688" s="14">
        <f>IF(OR(A688&lt;&gt;"",B688&lt;&gt;"",C688&lt;&gt;"",D688&lt;&gt;"",E688&lt;&gt;"",F688&lt;&gt;"",G688&lt;&gt;"",H688&lt;&gt;"",I688&lt;&gt;"",J688&lt;&gt;"",K688&lt;&gt;"",L688&lt;&gt;"",N688&lt;&gt;"",O688&lt;&gt;""),1,0)</f>
        <v/>
      </c>
      <c r="W688" s="14">
        <f>IF(OR(V688=0,B688=""),"",COUNTIFS($B$6:B688,B688&amp;""))</f>
        <v/>
      </c>
      <c r="X688" s="14">
        <f>IF(OR(V688=0,B688=""),"",IF(W688=1,0,SUMIFS($Y$5:Y687,$B$5:B687,B688&amp;"",$W$5:W687,W688-1)))</f>
        <v/>
      </c>
      <c r="Y688" s="14">
        <f>IF(V688=0,"",ROW($A688))</f>
        <v/>
      </c>
    </row>
    <row r="689">
      <c r="A689" s="10" t="n"/>
      <c r="B689" s="10" t="n"/>
      <c r="C689" s="10" t="n"/>
      <c r="D689" s="12" t="n"/>
      <c r="E689" s="18" t="n"/>
      <c r="F689" s="12" t="n"/>
      <c r="G689" s="18" t="n"/>
      <c r="H689" s="10" t="n"/>
      <c r="I689" s="10" t="n"/>
      <c r="J689" s="10" t="n"/>
      <c r="K689" s="13" t="n"/>
      <c r="L689" s="13" t="n"/>
      <c r="M689" s="19">
        <f>IF(OR(K689="",L689=""),"",IF(AND(ISNUMBER(K689),ISNUMBER(L689)),L689-K689,"CHYBA"))</f>
        <v/>
      </c>
      <c r="N689" s="10" t="n"/>
      <c r="O689" s="10" t="n"/>
      <c r="P689" s="14">
        <f>IF(M689="","",IF(ISNUMBER(M689),IF(M689&lt;=0,"CHYBA",""),"CHYBA"))</f>
        <v/>
      </c>
      <c r="Q689" s="14">
        <f>IF(OR(V689=0,B689="",K689=""),"",IFERROR(IF(X689=0,IF(AND(COUNTIFS('Vozidlá'!$A$6:$A$6,B689&amp;"",'Vozidlá'!$L$6:$L$6,"&lt;&gt;")=1,ROUND(K689,1)=ROUND(INDEX('Vozidlá'!$L$6:$L$6,MATCH(B689,'Vozidlá'!$A$6:$A$6,0)),1)),"","CHYBA"),IF(AND(INDEX($L$1:$L$1505,X689)&lt;&gt;"",ROUND(K689,1)=ROUND(INDEX($L$1:$L$1505,X689),1)),"","CHYBA")),"CHYBA"))</f>
        <v/>
      </c>
      <c r="R689" s="14">
        <f>IF(V689=0,"",IF(OR(NOT(ISNUMBER(A689)),B689="",C689="",NOT(ISNUMBER(D689)),NOT(ISNUMBER(E689)),NOT(ISNUMBER(F689)),NOT(ISNUMBER(G689)),I689="",J689="",NOT(ISNUMBER(K689)),NOT(ISNUMBER(L689)),AND(N689&lt;&gt;"Podnikateľská",N689&lt;&gt;"Súkromná"),AND(N689="Podnikateľská",H689=""),COUNTIFS('Vodiči'!$C$6:$C$8,C689&amp;"")&lt;&gt;1,COUNTIFS('Vozidlá'!$A$6:$A$6,B689&amp;"",'Vozidlá'!$B$6:$B$6,"&lt;&gt;")&lt;&gt;1,COUNTIFS('Vozidlá'!$A$6:$A$6,B689&amp;"",'Vozidlá'!$C$6:$C$6,"&lt;&gt;")&lt;&gt;1,COUNTIFS('Vozidlá'!$A$6:$A$6,B689&amp;"",'Vozidlá'!$D$6:$D$6,"&lt;&gt;")&lt;&gt;1,COUNTIFS('Vozidlá'!$A$6:$A$6,B689&amp;"",'Vozidlá'!$E$6:$E$6,"&lt;&gt;")&lt;&gt;1,COUNTIFS('Vozidlá'!$A$6:$A$6,B689&amp;"",'Vozidlá'!$K$6:$K$6,"&lt;&gt;")&lt;&gt;1,COUNTIFS('Vozidlá'!$A$6:$A$6,B689&amp;"",'Vozidlá'!$L$6:$L$6,"&lt;&gt;")&lt;&gt;1),"CHYBA",""))</f>
        <v/>
      </c>
      <c r="S689" s="14">
        <f>IF(V689=0,"",IF(N689="Podnikateľská",IF(H689="","",IF(OR(LEN(TRIM(SUBSTITUTE(SUBSTITUTE(H689,".",""),",","")))&lt;12,ISNUMBER(MATCH(TRIM(SUBSTITUTE(SUBSTITUTE(H689,".",""),",","")),'Zoznamy'!$G$2:$G$41,0))),"PREVERIŤ","")),IF(AND(N689="Súkromná",IFERROR(INDEX('Vozidlá'!$O$6:$O$6,MATCH(B689,'Vozidlá'!$A$6:$A$6,0))="áno",FALSE)),"PREVERIŤ","")))</f>
        <v/>
      </c>
      <c r="T689" s="14">
        <f>IF(OR(D689="",E689="",F689="",G689=""),"",IFERROR(IF(OR(F689+G689&lt;D689+E689,D689&lt;DATE(2027,1,1),D689&gt;=DATE(2028,1,1)),"CHYBA",""),"CHYBA"))</f>
        <v/>
      </c>
      <c r="U689" s="14">
        <f>IF(OR(V689=0,A689=""),"",IF(COUNTIFS($A$6:$A$1505,A689&amp;"",$B$6:$B$1505,B689&amp;"")&gt;1,"CHYBA",IF(X689="","",IF(X689=0,"",IFERROR(IF(INDEX($A$1:$A$1505,X689)="","",IF(A689=INDEX($A$1:$A$1505,X689)+1,"","PREVERIŤ")),"PREVERIŤ")))))</f>
        <v/>
      </c>
      <c r="V689" s="14">
        <f>IF(OR(A689&lt;&gt;"",B689&lt;&gt;"",C689&lt;&gt;"",D689&lt;&gt;"",E689&lt;&gt;"",F689&lt;&gt;"",G689&lt;&gt;"",H689&lt;&gt;"",I689&lt;&gt;"",J689&lt;&gt;"",K689&lt;&gt;"",L689&lt;&gt;"",N689&lt;&gt;"",O689&lt;&gt;""),1,0)</f>
        <v/>
      </c>
      <c r="W689" s="14">
        <f>IF(OR(V689=0,B689=""),"",COUNTIFS($B$6:B689,B689&amp;""))</f>
        <v/>
      </c>
      <c r="X689" s="14">
        <f>IF(OR(V689=0,B689=""),"",IF(W689=1,0,SUMIFS($Y$5:Y688,$B$5:B688,B689&amp;"",$W$5:W688,W689-1)))</f>
        <v/>
      </c>
      <c r="Y689" s="14">
        <f>IF(V689=0,"",ROW($A689))</f>
        <v/>
      </c>
    </row>
    <row r="690">
      <c r="A690" s="10" t="n"/>
      <c r="B690" s="10" t="n"/>
      <c r="C690" s="10" t="n"/>
      <c r="D690" s="12" t="n"/>
      <c r="E690" s="18" t="n"/>
      <c r="F690" s="12" t="n"/>
      <c r="G690" s="18" t="n"/>
      <c r="H690" s="10" t="n"/>
      <c r="I690" s="10" t="n"/>
      <c r="J690" s="10" t="n"/>
      <c r="K690" s="13" t="n"/>
      <c r="L690" s="13" t="n"/>
      <c r="M690" s="19">
        <f>IF(OR(K690="",L690=""),"",IF(AND(ISNUMBER(K690),ISNUMBER(L690)),L690-K690,"CHYBA"))</f>
        <v/>
      </c>
      <c r="N690" s="10" t="n"/>
      <c r="O690" s="10" t="n"/>
      <c r="P690" s="14">
        <f>IF(M690="","",IF(ISNUMBER(M690),IF(M690&lt;=0,"CHYBA",""),"CHYBA"))</f>
        <v/>
      </c>
      <c r="Q690" s="14">
        <f>IF(OR(V690=0,B690="",K690=""),"",IFERROR(IF(X690=0,IF(AND(COUNTIFS('Vozidlá'!$A$6:$A$6,B690&amp;"",'Vozidlá'!$L$6:$L$6,"&lt;&gt;")=1,ROUND(K690,1)=ROUND(INDEX('Vozidlá'!$L$6:$L$6,MATCH(B690,'Vozidlá'!$A$6:$A$6,0)),1)),"","CHYBA"),IF(AND(INDEX($L$1:$L$1505,X690)&lt;&gt;"",ROUND(K690,1)=ROUND(INDEX($L$1:$L$1505,X690),1)),"","CHYBA")),"CHYBA"))</f>
        <v/>
      </c>
      <c r="R690" s="14">
        <f>IF(V690=0,"",IF(OR(NOT(ISNUMBER(A690)),B690="",C690="",NOT(ISNUMBER(D690)),NOT(ISNUMBER(E690)),NOT(ISNUMBER(F690)),NOT(ISNUMBER(G690)),I690="",J690="",NOT(ISNUMBER(K690)),NOT(ISNUMBER(L690)),AND(N690&lt;&gt;"Podnikateľská",N690&lt;&gt;"Súkromná"),AND(N690="Podnikateľská",H690=""),COUNTIFS('Vodiči'!$C$6:$C$8,C690&amp;"")&lt;&gt;1,COUNTIFS('Vozidlá'!$A$6:$A$6,B690&amp;"",'Vozidlá'!$B$6:$B$6,"&lt;&gt;")&lt;&gt;1,COUNTIFS('Vozidlá'!$A$6:$A$6,B690&amp;"",'Vozidlá'!$C$6:$C$6,"&lt;&gt;")&lt;&gt;1,COUNTIFS('Vozidlá'!$A$6:$A$6,B690&amp;"",'Vozidlá'!$D$6:$D$6,"&lt;&gt;")&lt;&gt;1,COUNTIFS('Vozidlá'!$A$6:$A$6,B690&amp;"",'Vozidlá'!$E$6:$E$6,"&lt;&gt;")&lt;&gt;1,COUNTIFS('Vozidlá'!$A$6:$A$6,B690&amp;"",'Vozidlá'!$K$6:$K$6,"&lt;&gt;")&lt;&gt;1,COUNTIFS('Vozidlá'!$A$6:$A$6,B690&amp;"",'Vozidlá'!$L$6:$L$6,"&lt;&gt;")&lt;&gt;1),"CHYBA",""))</f>
        <v/>
      </c>
      <c r="S690" s="14">
        <f>IF(V690=0,"",IF(N690="Podnikateľská",IF(H690="","",IF(OR(LEN(TRIM(SUBSTITUTE(SUBSTITUTE(H690,".",""),",","")))&lt;12,ISNUMBER(MATCH(TRIM(SUBSTITUTE(SUBSTITUTE(H690,".",""),",","")),'Zoznamy'!$G$2:$G$41,0))),"PREVERIŤ","")),IF(AND(N690="Súkromná",IFERROR(INDEX('Vozidlá'!$O$6:$O$6,MATCH(B690,'Vozidlá'!$A$6:$A$6,0))="áno",FALSE)),"PREVERIŤ","")))</f>
        <v/>
      </c>
      <c r="T690" s="14">
        <f>IF(OR(D690="",E690="",F690="",G690=""),"",IFERROR(IF(OR(F690+G690&lt;D690+E690,D690&lt;DATE(2027,1,1),D690&gt;=DATE(2028,1,1)),"CHYBA",""),"CHYBA"))</f>
        <v/>
      </c>
      <c r="U690" s="14">
        <f>IF(OR(V690=0,A690=""),"",IF(COUNTIFS($A$6:$A$1505,A690&amp;"",$B$6:$B$1505,B690&amp;"")&gt;1,"CHYBA",IF(X690="","",IF(X690=0,"",IFERROR(IF(INDEX($A$1:$A$1505,X690)="","",IF(A690=INDEX($A$1:$A$1505,X690)+1,"","PREVERIŤ")),"PREVERIŤ")))))</f>
        <v/>
      </c>
      <c r="V690" s="14">
        <f>IF(OR(A690&lt;&gt;"",B690&lt;&gt;"",C690&lt;&gt;"",D690&lt;&gt;"",E690&lt;&gt;"",F690&lt;&gt;"",G690&lt;&gt;"",H690&lt;&gt;"",I690&lt;&gt;"",J690&lt;&gt;"",K690&lt;&gt;"",L690&lt;&gt;"",N690&lt;&gt;"",O690&lt;&gt;""),1,0)</f>
        <v/>
      </c>
      <c r="W690" s="14">
        <f>IF(OR(V690=0,B690=""),"",COUNTIFS($B$6:B690,B690&amp;""))</f>
        <v/>
      </c>
      <c r="X690" s="14">
        <f>IF(OR(V690=0,B690=""),"",IF(W690=1,0,SUMIFS($Y$5:Y689,$B$5:B689,B690&amp;"",$W$5:W689,W690-1)))</f>
        <v/>
      </c>
      <c r="Y690" s="14">
        <f>IF(V690=0,"",ROW($A690))</f>
        <v/>
      </c>
    </row>
    <row r="691">
      <c r="A691" s="10" t="n"/>
      <c r="B691" s="10" t="n"/>
      <c r="C691" s="10" t="n"/>
      <c r="D691" s="12" t="n"/>
      <c r="E691" s="18" t="n"/>
      <c r="F691" s="12" t="n"/>
      <c r="G691" s="18" t="n"/>
      <c r="H691" s="10" t="n"/>
      <c r="I691" s="10" t="n"/>
      <c r="J691" s="10" t="n"/>
      <c r="K691" s="13" t="n"/>
      <c r="L691" s="13" t="n"/>
      <c r="M691" s="19">
        <f>IF(OR(K691="",L691=""),"",IF(AND(ISNUMBER(K691),ISNUMBER(L691)),L691-K691,"CHYBA"))</f>
        <v/>
      </c>
      <c r="N691" s="10" t="n"/>
      <c r="O691" s="10" t="n"/>
      <c r="P691" s="14">
        <f>IF(M691="","",IF(ISNUMBER(M691),IF(M691&lt;=0,"CHYBA",""),"CHYBA"))</f>
        <v/>
      </c>
      <c r="Q691" s="14">
        <f>IF(OR(V691=0,B691="",K691=""),"",IFERROR(IF(X691=0,IF(AND(COUNTIFS('Vozidlá'!$A$6:$A$6,B691&amp;"",'Vozidlá'!$L$6:$L$6,"&lt;&gt;")=1,ROUND(K691,1)=ROUND(INDEX('Vozidlá'!$L$6:$L$6,MATCH(B691,'Vozidlá'!$A$6:$A$6,0)),1)),"","CHYBA"),IF(AND(INDEX($L$1:$L$1505,X691)&lt;&gt;"",ROUND(K691,1)=ROUND(INDEX($L$1:$L$1505,X691),1)),"","CHYBA")),"CHYBA"))</f>
        <v/>
      </c>
      <c r="R691" s="14">
        <f>IF(V691=0,"",IF(OR(NOT(ISNUMBER(A691)),B691="",C691="",NOT(ISNUMBER(D691)),NOT(ISNUMBER(E691)),NOT(ISNUMBER(F691)),NOT(ISNUMBER(G691)),I691="",J691="",NOT(ISNUMBER(K691)),NOT(ISNUMBER(L691)),AND(N691&lt;&gt;"Podnikateľská",N691&lt;&gt;"Súkromná"),AND(N691="Podnikateľská",H691=""),COUNTIFS('Vodiči'!$C$6:$C$8,C691&amp;"")&lt;&gt;1,COUNTIFS('Vozidlá'!$A$6:$A$6,B691&amp;"",'Vozidlá'!$B$6:$B$6,"&lt;&gt;")&lt;&gt;1,COUNTIFS('Vozidlá'!$A$6:$A$6,B691&amp;"",'Vozidlá'!$C$6:$C$6,"&lt;&gt;")&lt;&gt;1,COUNTIFS('Vozidlá'!$A$6:$A$6,B691&amp;"",'Vozidlá'!$D$6:$D$6,"&lt;&gt;")&lt;&gt;1,COUNTIFS('Vozidlá'!$A$6:$A$6,B691&amp;"",'Vozidlá'!$E$6:$E$6,"&lt;&gt;")&lt;&gt;1,COUNTIFS('Vozidlá'!$A$6:$A$6,B691&amp;"",'Vozidlá'!$K$6:$K$6,"&lt;&gt;")&lt;&gt;1,COUNTIFS('Vozidlá'!$A$6:$A$6,B691&amp;"",'Vozidlá'!$L$6:$L$6,"&lt;&gt;")&lt;&gt;1),"CHYBA",""))</f>
        <v/>
      </c>
      <c r="S691" s="14">
        <f>IF(V691=0,"",IF(N691="Podnikateľská",IF(H691="","",IF(OR(LEN(TRIM(SUBSTITUTE(SUBSTITUTE(H691,".",""),",","")))&lt;12,ISNUMBER(MATCH(TRIM(SUBSTITUTE(SUBSTITUTE(H691,".",""),",","")),'Zoznamy'!$G$2:$G$41,0))),"PREVERIŤ","")),IF(AND(N691="Súkromná",IFERROR(INDEX('Vozidlá'!$O$6:$O$6,MATCH(B691,'Vozidlá'!$A$6:$A$6,0))="áno",FALSE)),"PREVERIŤ","")))</f>
        <v/>
      </c>
      <c r="T691" s="14">
        <f>IF(OR(D691="",E691="",F691="",G691=""),"",IFERROR(IF(OR(F691+G691&lt;D691+E691,D691&lt;DATE(2027,1,1),D691&gt;=DATE(2028,1,1)),"CHYBA",""),"CHYBA"))</f>
        <v/>
      </c>
      <c r="U691" s="14">
        <f>IF(OR(V691=0,A691=""),"",IF(COUNTIFS($A$6:$A$1505,A691&amp;"",$B$6:$B$1505,B691&amp;"")&gt;1,"CHYBA",IF(X691="","",IF(X691=0,"",IFERROR(IF(INDEX($A$1:$A$1505,X691)="","",IF(A691=INDEX($A$1:$A$1505,X691)+1,"","PREVERIŤ")),"PREVERIŤ")))))</f>
        <v/>
      </c>
      <c r="V691" s="14">
        <f>IF(OR(A691&lt;&gt;"",B691&lt;&gt;"",C691&lt;&gt;"",D691&lt;&gt;"",E691&lt;&gt;"",F691&lt;&gt;"",G691&lt;&gt;"",H691&lt;&gt;"",I691&lt;&gt;"",J691&lt;&gt;"",K691&lt;&gt;"",L691&lt;&gt;"",N691&lt;&gt;"",O691&lt;&gt;""),1,0)</f>
        <v/>
      </c>
      <c r="W691" s="14">
        <f>IF(OR(V691=0,B691=""),"",COUNTIFS($B$6:B691,B691&amp;""))</f>
        <v/>
      </c>
      <c r="X691" s="14">
        <f>IF(OR(V691=0,B691=""),"",IF(W691=1,0,SUMIFS($Y$5:Y690,$B$5:B690,B691&amp;"",$W$5:W690,W691-1)))</f>
        <v/>
      </c>
      <c r="Y691" s="14">
        <f>IF(V691=0,"",ROW($A691))</f>
        <v/>
      </c>
    </row>
    <row r="692">
      <c r="A692" s="10" t="n"/>
      <c r="B692" s="10" t="n"/>
      <c r="C692" s="10" t="n"/>
      <c r="D692" s="12" t="n"/>
      <c r="E692" s="18" t="n"/>
      <c r="F692" s="12" t="n"/>
      <c r="G692" s="18" t="n"/>
      <c r="H692" s="10" t="n"/>
      <c r="I692" s="10" t="n"/>
      <c r="J692" s="10" t="n"/>
      <c r="K692" s="13" t="n"/>
      <c r="L692" s="13" t="n"/>
      <c r="M692" s="19">
        <f>IF(OR(K692="",L692=""),"",IF(AND(ISNUMBER(K692),ISNUMBER(L692)),L692-K692,"CHYBA"))</f>
        <v/>
      </c>
      <c r="N692" s="10" t="n"/>
      <c r="O692" s="10" t="n"/>
      <c r="P692" s="14">
        <f>IF(M692="","",IF(ISNUMBER(M692),IF(M692&lt;=0,"CHYBA",""),"CHYBA"))</f>
        <v/>
      </c>
      <c r="Q692" s="14">
        <f>IF(OR(V692=0,B692="",K692=""),"",IFERROR(IF(X692=0,IF(AND(COUNTIFS('Vozidlá'!$A$6:$A$6,B692&amp;"",'Vozidlá'!$L$6:$L$6,"&lt;&gt;")=1,ROUND(K692,1)=ROUND(INDEX('Vozidlá'!$L$6:$L$6,MATCH(B692,'Vozidlá'!$A$6:$A$6,0)),1)),"","CHYBA"),IF(AND(INDEX($L$1:$L$1505,X692)&lt;&gt;"",ROUND(K692,1)=ROUND(INDEX($L$1:$L$1505,X692),1)),"","CHYBA")),"CHYBA"))</f>
        <v/>
      </c>
      <c r="R692" s="14">
        <f>IF(V692=0,"",IF(OR(NOT(ISNUMBER(A692)),B692="",C692="",NOT(ISNUMBER(D692)),NOT(ISNUMBER(E692)),NOT(ISNUMBER(F692)),NOT(ISNUMBER(G692)),I692="",J692="",NOT(ISNUMBER(K692)),NOT(ISNUMBER(L692)),AND(N692&lt;&gt;"Podnikateľská",N692&lt;&gt;"Súkromná"),AND(N692="Podnikateľská",H692=""),COUNTIFS('Vodiči'!$C$6:$C$8,C692&amp;"")&lt;&gt;1,COUNTIFS('Vozidlá'!$A$6:$A$6,B692&amp;"",'Vozidlá'!$B$6:$B$6,"&lt;&gt;")&lt;&gt;1,COUNTIFS('Vozidlá'!$A$6:$A$6,B692&amp;"",'Vozidlá'!$C$6:$C$6,"&lt;&gt;")&lt;&gt;1,COUNTIFS('Vozidlá'!$A$6:$A$6,B692&amp;"",'Vozidlá'!$D$6:$D$6,"&lt;&gt;")&lt;&gt;1,COUNTIFS('Vozidlá'!$A$6:$A$6,B692&amp;"",'Vozidlá'!$E$6:$E$6,"&lt;&gt;")&lt;&gt;1,COUNTIFS('Vozidlá'!$A$6:$A$6,B692&amp;"",'Vozidlá'!$K$6:$K$6,"&lt;&gt;")&lt;&gt;1,COUNTIFS('Vozidlá'!$A$6:$A$6,B692&amp;"",'Vozidlá'!$L$6:$L$6,"&lt;&gt;")&lt;&gt;1),"CHYBA",""))</f>
        <v/>
      </c>
      <c r="S692" s="14">
        <f>IF(V692=0,"",IF(N692="Podnikateľská",IF(H692="","",IF(OR(LEN(TRIM(SUBSTITUTE(SUBSTITUTE(H692,".",""),",","")))&lt;12,ISNUMBER(MATCH(TRIM(SUBSTITUTE(SUBSTITUTE(H692,".",""),",","")),'Zoznamy'!$G$2:$G$41,0))),"PREVERIŤ","")),IF(AND(N692="Súkromná",IFERROR(INDEX('Vozidlá'!$O$6:$O$6,MATCH(B692,'Vozidlá'!$A$6:$A$6,0))="áno",FALSE)),"PREVERIŤ","")))</f>
        <v/>
      </c>
      <c r="T692" s="14">
        <f>IF(OR(D692="",E692="",F692="",G692=""),"",IFERROR(IF(OR(F692+G692&lt;D692+E692,D692&lt;DATE(2027,1,1),D692&gt;=DATE(2028,1,1)),"CHYBA",""),"CHYBA"))</f>
        <v/>
      </c>
      <c r="U692" s="14">
        <f>IF(OR(V692=0,A692=""),"",IF(COUNTIFS($A$6:$A$1505,A692&amp;"",$B$6:$B$1505,B692&amp;"")&gt;1,"CHYBA",IF(X692="","",IF(X692=0,"",IFERROR(IF(INDEX($A$1:$A$1505,X692)="","",IF(A692=INDEX($A$1:$A$1505,X692)+1,"","PREVERIŤ")),"PREVERIŤ")))))</f>
        <v/>
      </c>
      <c r="V692" s="14">
        <f>IF(OR(A692&lt;&gt;"",B692&lt;&gt;"",C692&lt;&gt;"",D692&lt;&gt;"",E692&lt;&gt;"",F692&lt;&gt;"",G692&lt;&gt;"",H692&lt;&gt;"",I692&lt;&gt;"",J692&lt;&gt;"",K692&lt;&gt;"",L692&lt;&gt;"",N692&lt;&gt;"",O692&lt;&gt;""),1,0)</f>
        <v/>
      </c>
      <c r="W692" s="14">
        <f>IF(OR(V692=0,B692=""),"",COUNTIFS($B$6:B692,B692&amp;""))</f>
        <v/>
      </c>
      <c r="X692" s="14">
        <f>IF(OR(V692=0,B692=""),"",IF(W692=1,0,SUMIFS($Y$5:Y691,$B$5:B691,B692&amp;"",$W$5:W691,W692-1)))</f>
        <v/>
      </c>
      <c r="Y692" s="14">
        <f>IF(V692=0,"",ROW($A692))</f>
        <v/>
      </c>
    </row>
    <row r="693">
      <c r="A693" s="10" t="n"/>
      <c r="B693" s="10" t="n"/>
      <c r="C693" s="10" t="n"/>
      <c r="D693" s="12" t="n"/>
      <c r="E693" s="18" t="n"/>
      <c r="F693" s="12" t="n"/>
      <c r="G693" s="18" t="n"/>
      <c r="H693" s="10" t="n"/>
      <c r="I693" s="10" t="n"/>
      <c r="J693" s="10" t="n"/>
      <c r="K693" s="13" t="n"/>
      <c r="L693" s="13" t="n"/>
      <c r="M693" s="19">
        <f>IF(OR(K693="",L693=""),"",IF(AND(ISNUMBER(K693),ISNUMBER(L693)),L693-K693,"CHYBA"))</f>
        <v/>
      </c>
      <c r="N693" s="10" t="n"/>
      <c r="O693" s="10" t="n"/>
      <c r="P693" s="14">
        <f>IF(M693="","",IF(ISNUMBER(M693),IF(M693&lt;=0,"CHYBA",""),"CHYBA"))</f>
        <v/>
      </c>
      <c r="Q693" s="14">
        <f>IF(OR(V693=0,B693="",K693=""),"",IFERROR(IF(X693=0,IF(AND(COUNTIFS('Vozidlá'!$A$6:$A$6,B693&amp;"",'Vozidlá'!$L$6:$L$6,"&lt;&gt;")=1,ROUND(K693,1)=ROUND(INDEX('Vozidlá'!$L$6:$L$6,MATCH(B693,'Vozidlá'!$A$6:$A$6,0)),1)),"","CHYBA"),IF(AND(INDEX($L$1:$L$1505,X693)&lt;&gt;"",ROUND(K693,1)=ROUND(INDEX($L$1:$L$1505,X693),1)),"","CHYBA")),"CHYBA"))</f>
        <v/>
      </c>
      <c r="R693" s="14">
        <f>IF(V693=0,"",IF(OR(NOT(ISNUMBER(A693)),B693="",C693="",NOT(ISNUMBER(D693)),NOT(ISNUMBER(E693)),NOT(ISNUMBER(F693)),NOT(ISNUMBER(G693)),I693="",J693="",NOT(ISNUMBER(K693)),NOT(ISNUMBER(L693)),AND(N693&lt;&gt;"Podnikateľská",N693&lt;&gt;"Súkromná"),AND(N693="Podnikateľská",H693=""),COUNTIFS('Vodiči'!$C$6:$C$8,C693&amp;"")&lt;&gt;1,COUNTIFS('Vozidlá'!$A$6:$A$6,B693&amp;"",'Vozidlá'!$B$6:$B$6,"&lt;&gt;")&lt;&gt;1,COUNTIFS('Vozidlá'!$A$6:$A$6,B693&amp;"",'Vozidlá'!$C$6:$C$6,"&lt;&gt;")&lt;&gt;1,COUNTIFS('Vozidlá'!$A$6:$A$6,B693&amp;"",'Vozidlá'!$D$6:$D$6,"&lt;&gt;")&lt;&gt;1,COUNTIFS('Vozidlá'!$A$6:$A$6,B693&amp;"",'Vozidlá'!$E$6:$E$6,"&lt;&gt;")&lt;&gt;1,COUNTIFS('Vozidlá'!$A$6:$A$6,B693&amp;"",'Vozidlá'!$K$6:$K$6,"&lt;&gt;")&lt;&gt;1,COUNTIFS('Vozidlá'!$A$6:$A$6,B693&amp;"",'Vozidlá'!$L$6:$L$6,"&lt;&gt;")&lt;&gt;1),"CHYBA",""))</f>
        <v/>
      </c>
      <c r="S693" s="14">
        <f>IF(V693=0,"",IF(N693="Podnikateľská",IF(H693="","",IF(OR(LEN(TRIM(SUBSTITUTE(SUBSTITUTE(H693,".",""),",","")))&lt;12,ISNUMBER(MATCH(TRIM(SUBSTITUTE(SUBSTITUTE(H693,".",""),",","")),'Zoznamy'!$G$2:$G$41,0))),"PREVERIŤ","")),IF(AND(N693="Súkromná",IFERROR(INDEX('Vozidlá'!$O$6:$O$6,MATCH(B693,'Vozidlá'!$A$6:$A$6,0))="áno",FALSE)),"PREVERIŤ","")))</f>
        <v/>
      </c>
      <c r="T693" s="14">
        <f>IF(OR(D693="",E693="",F693="",G693=""),"",IFERROR(IF(OR(F693+G693&lt;D693+E693,D693&lt;DATE(2027,1,1),D693&gt;=DATE(2028,1,1)),"CHYBA",""),"CHYBA"))</f>
        <v/>
      </c>
      <c r="U693" s="14">
        <f>IF(OR(V693=0,A693=""),"",IF(COUNTIFS($A$6:$A$1505,A693&amp;"",$B$6:$B$1505,B693&amp;"")&gt;1,"CHYBA",IF(X693="","",IF(X693=0,"",IFERROR(IF(INDEX($A$1:$A$1505,X693)="","",IF(A693=INDEX($A$1:$A$1505,X693)+1,"","PREVERIŤ")),"PREVERIŤ")))))</f>
        <v/>
      </c>
      <c r="V693" s="14">
        <f>IF(OR(A693&lt;&gt;"",B693&lt;&gt;"",C693&lt;&gt;"",D693&lt;&gt;"",E693&lt;&gt;"",F693&lt;&gt;"",G693&lt;&gt;"",H693&lt;&gt;"",I693&lt;&gt;"",J693&lt;&gt;"",K693&lt;&gt;"",L693&lt;&gt;"",N693&lt;&gt;"",O693&lt;&gt;""),1,0)</f>
        <v/>
      </c>
      <c r="W693" s="14">
        <f>IF(OR(V693=0,B693=""),"",COUNTIFS($B$6:B693,B693&amp;""))</f>
        <v/>
      </c>
      <c r="X693" s="14">
        <f>IF(OR(V693=0,B693=""),"",IF(W693=1,0,SUMIFS($Y$5:Y692,$B$5:B692,B693&amp;"",$W$5:W692,W693-1)))</f>
        <v/>
      </c>
      <c r="Y693" s="14">
        <f>IF(V693=0,"",ROW($A693))</f>
        <v/>
      </c>
    </row>
    <row r="694">
      <c r="A694" s="10" t="n"/>
      <c r="B694" s="10" t="n"/>
      <c r="C694" s="10" t="n"/>
      <c r="D694" s="12" t="n"/>
      <c r="E694" s="18" t="n"/>
      <c r="F694" s="12" t="n"/>
      <c r="G694" s="18" t="n"/>
      <c r="H694" s="10" t="n"/>
      <c r="I694" s="10" t="n"/>
      <c r="J694" s="10" t="n"/>
      <c r="K694" s="13" t="n"/>
      <c r="L694" s="13" t="n"/>
      <c r="M694" s="19">
        <f>IF(OR(K694="",L694=""),"",IF(AND(ISNUMBER(K694),ISNUMBER(L694)),L694-K694,"CHYBA"))</f>
        <v/>
      </c>
      <c r="N694" s="10" t="n"/>
      <c r="O694" s="10" t="n"/>
      <c r="P694" s="14">
        <f>IF(M694="","",IF(ISNUMBER(M694),IF(M694&lt;=0,"CHYBA",""),"CHYBA"))</f>
        <v/>
      </c>
      <c r="Q694" s="14">
        <f>IF(OR(V694=0,B694="",K694=""),"",IFERROR(IF(X694=0,IF(AND(COUNTIFS('Vozidlá'!$A$6:$A$6,B694&amp;"",'Vozidlá'!$L$6:$L$6,"&lt;&gt;")=1,ROUND(K694,1)=ROUND(INDEX('Vozidlá'!$L$6:$L$6,MATCH(B694,'Vozidlá'!$A$6:$A$6,0)),1)),"","CHYBA"),IF(AND(INDEX($L$1:$L$1505,X694)&lt;&gt;"",ROUND(K694,1)=ROUND(INDEX($L$1:$L$1505,X694),1)),"","CHYBA")),"CHYBA"))</f>
        <v/>
      </c>
      <c r="R694" s="14">
        <f>IF(V694=0,"",IF(OR(NOT(ISNUMBER(A694)),B694="",C694="",NOT(ISNUMBER(D694)),NOT(ISNUMBER(E694)),NOT(ISNUMBER(F694)),NOT(ISNUMBER(G694)),I694="",J694="",NOT(ISNUMBER(K694)),NOT(ISNUMBER(L694)),AND(N694&lt;&gt;"Podnikateľská",N694&lt;&gt;"Súkromná"),AND(N694="Podnikateľská",H694=""),COUNTIFS('Vodiči'!$C$6:$C$8,C694&amp;"")&lt;&gt;1,COUNTIFS('Vozidlá'!$A$6:$A$6,B694&amp;"",'Vozidlá'!$B$6:$B$6,"&lt;&gt;")&lt;&gt;1,COUNTIFS('Vozidlá'!$A$6:$A$6,B694&amp;"",'Vozidlá'!$C$6:$C$6,"&lt;&gt;")&lt;&gt;1,COUNTIFS('Vozidlá'!$A$6:$A$6,B694&amp;"",'Vozidlá'!$D$6:$D$6,"&lt;&gt;")&lt;&gt;1,COUNTIFS('Vozidlá'!$A$6:$A$6,B694&amp;"",'Vozidlá'!$E$6:$E$6,"&lt;&gt;")&lt;&gt;1,COUNTIFS('Vozidlá'!$A$6:$A$6,B694&amp;"",'Vozidlá'!$K$6:$K$6,"&lt;&gt;")&lt;&gt;1,COUNTIFS('Vozidlá'!$A$6:$A$6,B694&amp;"",'Vozidlá'!$L$6:$L$6,"&lt;&gt;")&lt;&gt;1),"CHYBA",""))</f>
        <v/>
      </c>
      <c r="S694" s="14">
        <f>IF(V694=0,"",IF(N694="Podnikateľská",IF(H694="","",IF(OR(LEN(TRIM(SUBSTITUTE(SUBSTITUTE(H694,".",""),",","")))&lt;12,ISNUMBER(MATCH(TRIM(SUBSTITUTE(SUBSTITUTE(H694,".",""),",","")),'Zoznamy'!$G$2:$G$41,0))),"PREVERIŤ","")),IF(AND(N694="Súkromná",IFERROR(INDEX('Vozidlá'!$O$6:$O$6,MATCH(B694,'Vozidlá'!$A$6:$A$6,0))="áno",FALSE)),"PREVERIŤ","")))</f>
        <v/>
      </c>
      <c r="T694" s="14">
        <f>IF(OR(D694="",E694="",F694="",G694=""),"",IFERROR(IF(OR(F694+G694&lt;D694+E694,D694&lt;DATE(2027,1,1),D694&gt;=DATE(2028,1,1)),"CHYBA",""),"CHYBA"))</f>
        <v/>
      </c>
      <c r="U694" s="14">
        <f>IF(OR(V694=0,A694=""),"",IF(COUNTIFS($A$6:$A$1505,A694&amp;"",$B$6:$B$1505,B694&amp;"")&gt;1,"CHYBA",IF(X694="","",IF(X694=0,"",IFERROR(IF(INDEX($A$1:$A$1505,X694)="","",IF(A694=INDEX($A$1:$A$1505,X694)+1,"","PREVERIŤ")),"PREVERIŤ")))))</f>
        <v/>
      </c>
      <c r="V694" s="14">
        <f>IF(OR(A694&lt;&gt;"",B694&lt;&gt;"",C694&lt;&gt;"",D694&lt;&gt;"",E694&lt;&gt;"",F694&lt;&gt;"",G694&lt;&gt;"",H694&lt;&gt;"",I694&lt;&gt;"",J694&lt;&gt;"",K694&lt;&gt;"",L694&lt;&gt;"",N694&lt;&gt;"",O694&lt;&gt;""),1,0)</f>
        <v/>
      </c>
      <c r="W694" s="14">
        <f>IF(OR(V694=0,B694=""),"",COUNTIFS($B$6:B694,B694&amp;""))</f>
        <v/>
      </c>
      <c r="X694" s="14">
        <f>IF(OR(V694=0,B694=""),"",IF(W694=1,0,SUMIFS($Y$5:Y693,$B$5:B693,B694&amp;"",$W$5:W693,W694-1)))</f>
        <v/>
      </c>
      <c r="Y694" s="14">
        <f>IF(V694=0,"",ROW($A694))</f>
        <v/>
      </c>
    </row>
    <row r="695">
      <c r="A695" s="10" t="n"/>
      <c r="B695" s="10" t="n"/>
      <c r="C695" s="10" t="n"/>
      <c r="D695" s="12" t="n"/>
      <c r="E695" s="18" t="n"/>
      <c r="F695" s="12" t="n"/>
      <c r="G695" s="18" t="n"/>
      <c r="H695" s="10" t="n"/>
      <c r="I695" s="10" t="n"/>
      <c r="J695" s="10" t="n"/>
      <c r="K695" s="13" t="n"/>
      <c r="L695" s="13" t="n"/>
      <c r="M695" s="19">
        <f>IF(OR(K695="",L695=""),"",IF(AND(ISNUMBER(K695),ISNUMBER(L695)),L695-K695,"CHYBA"))</f>
        <v/>
      </c>
      <c r="N695" s="10" t="n"/>
      <c r="O695" s="10" t="n"/>
      <c r="P695" s="14">
        <f>IF(M695="","",IF(ISNUMBER(M695),IF(M695&lt;=0,"CHYBA",""),"CHYBA"))</f>
        <v/>
      </c>
      <c r="Q695" s="14">
        <f>IF(OR(V695=0,B695="",K695=""),"",IFERROR(IF(X695=0,IF(AND(COUNTIFS('Vozidlá'!$A$6:$A$6,B695&amp;"",'Vozidlá'!$L$6:$L$6,"&lt;&gt;")=1,ROUND(K695,1)=ROUND(INDEX('Vozidlá'!$L$6:$L$6,MATCH(B695,'Vozidlá'!$A$6:$A$6,0)),1)),"","CHYBA"),IF(AND(INDEX($L$1:$L$1505,X695)&lt;&gt;"",ROUND(K695,1)=ROUND(INDEX($L$1:$L$1505,X695),1)),"","CHYBA")),"CHYBA"))</f>
        <v/>
      </c>
      <c r="R695" s="14">
        <f>IF(V695=0,"",IF(OR(NOT(ISNUMBER(A695)),B695="",C695="",NOT(ISNUMBER(D695)),NOT(ISNUMBER(E695)),NOT(ISNUMBER(F695)),NOT(ISNUMBER(G695)),I695="",J695="",NOT(ISNUMBER(K695)),NOT(ISNUMBER(L695)),AND(N695&lt;&gt;"Podnikateľská",N695&lt;&gt;"Súkromná"),AND(N695="Podnikateľská",H695=""),COUNTIFS('Vodiči'!$C$6:$C$8,C695&amp;"")&lt;&gt;1,COUNTIFS('Vozidlá'!$A$6:$A$6,B695&amp;"",'Vozidlá'!$B$6:$B$6,"&lt;&gt;")&lt;&gt;1,COUNTIFS('Vozidlá'!$A$6:$A$6,B695&amp;"",'Vozidlá'!$C$6:$C$6,"&lt;&gt;")&lt;&gt;1,COUNTIFS('Vozidlá'!$A$6:$A$6,B695&amp;"",'Vozidlá'!$D$6:$D$6,"&lt;&gt;")&lt;&gt;1,COUNTIFS('Vozidlá'!$A$6:$A$6,B695&amp;"",'Vozidlá'!$E$6:$E$6,"&lt;&gt;")&lt;&gt;1,COUNTIFS('Vozidlá'!$A$6:$A$6,B695&amp;"",'Vozidlá'!$K$6:$K$6,"&lt;&gt;")&lt;&gt;1,COUNTIFS('Vozidlá'!$A$6:$A$6,B695&amp;"",'Vozidlá'!$L$6:$L$6,"&lt;&gt;")&lt;&gt;1),"CHYBA",""))</f>
        <v/>
      </c>
      <c r="S695" s="14">
        <f>IF(V695=0,"",IF(N695="Podnikateľská",IF(H695="","",IF(OR(LEN(TRIM(SUBSTITUTE(SUBSTITUTE(H695,".",""),",","")))&lt;12,ISNUMBER(MATCH(TRIM(SUBSTITUTE(SUBSTITUTE(H695,".",""),",","")),'Zoznamy'!$G$2:$G$41,0))),"PREVERIŤ","")),IF(AND(N695="Súkromná",IFERROR(INDEX('Vozidlá'!$O$6:$O$6,MATCH(B695,'Vozidlá'!$A$6:$A$6,0))="áno",FALSE)),"PREVERIŤ","")))</f>
        <v/>
      </c>
      <c r="T695" s="14">
        <f>IF(OR(D695="",E695="",F695="",G695=""),"",IFERROR(IF(OR(F695+G695&lt;D695+E695,D695&lt;DATE(2027,1,1),D695&gt;=DATE(2028,1,1)),"CHYBA",""),"CHYBA"))</f>
        <v/>
      </c>
      <c r="U695" s="14">
        <f>IF(OR(V695=0,A695=""),"",IF(COUNTIFS($A$6:$A$1505,A695&amp;"",$B$6:$B$1505,B695&amp;"")&gt;1,"CHYBA",IF(X695="","",IF(X695=0,"",IFERROR(IF(INDEX($A$1:$A$1505,X695)="","",IF(A695=INDEX($A$1:$A$1505,X695)+1,"","PREVERIŤ")),"PREVERIŤ")))))</f>
        <v/>
      </c>
      <c r="V695" s="14">
        <f>IF(OR(A695&lt;&gt;"",B695&lt;&gt;"",C695&lt;&gt;"",D695&lt;&gt;"",E695&lt;&gt;"",F695&lt;&gt;"",G695&lt;&gt;"",H695&lt;&gt;"",I695&lt;&gt;"",J695&lt;&gt;"",K695&lt;&gt;"",L695&lt;&gt;"",N695&lt;&gt;"",O695&lt;&gt;""),1,0)</f>
        <v/>
      </c>
      <c r="W695" s="14">
        <f>IF(OR(V695=0,B695=""),"",COUNTIFS($B$6:B695,B695&amp;""))</f>
        <v/>
      </c>
      <c r="X695" s="14">
        <f>IF(OR(V695=0,B695=""),"",IF(W695=1,0,SUMIFS($Y$5:Y694,$B$5:B694,B695&amp;"",$W$5:W694,W695-1)))</f>
        <v/>
      </c>
      <c r="Y695" s="14">
        <f>IF(V695=0,"",ROW($A695))</f>
        <v/>
      </c>
    </row>
    <row r="696">
      <c r="A696" s="10" t="n"/>
      <c r="B696" s="10" t="n"/>
      <c r="C696" s="10" t="n"/>
      <c r="D696" s="12" t="n"/>
      <c r="E696" s="18" t="n"/>
      <c r="F696" s="12" t="n"/>
      <c r="G696" s="18" t="n"/>
      <c r="H696" s="10" t="n"/>
      <c r="I696" s="10" t="n"/>
      <c r="J696" s="10" t="n"/>
      <c r="K696" s="13" t="n"/>
      <c r="L696" s="13" t="n"/>
      <c r="M696" s="19">
        <f>IF(OR(K696="",L696=""),"",IF(AND(ISNUMBER(K696),ISNUMBER(L696)),L696-K696,"CHYBA"))</f>
        <v/>
      </c>
      <c r="N696" s="10" t="n"/>
      <c r="O696" s="10" t="n"/>
      <c r="P696" s="14">
        <f>IF(M696="","",IF(ISNUMBER(M696),IF(M696&lt;=0,"CHYBA",""),"CHYBA"))</f>
        <v/>
      </c>
      <c r="Q696" s="14">
        <f>IF(OR(V696=0,B696="",K696=""),"",IFERROR(IF(X696=0,IF(AND(COUNTIFS('Vozidlá'!$A$6:$A$6,B696&amp;"",'Vozidlá'!$L$6:$L$6,"&lt;&gt;")=1,ROUND(K696,1)=ROUND(INDEX('Vozidlá'!$L$6:$L$6,MATCH(B696,'Vozidlá'!$A$6:$A$6,0)),1)),"","CHYBA"),IF(AND(INDEX($L$1:$L$1505,X696)&lt;&gt;"",ROUND(K696,1)=ROUND(INDEX($L$1:$L$1505,X696),1)),"","CHYBA")),"CHYBA"))</f>
        <v/>
      </c>
      <c r="R696" s="14">
        <f>IF(V696=0,"",IF(OR(NOT(ISNUMBER(A696)),B696="",C696="",NOT(ISNUMBER(D696)),NOT(ISNUMBER(E696)),NOT(ISNUMBER(F696)),NOT(ISNUMBER(G696)),I696="",J696="",NOT(ISNUMBER(K696)),NOT(ISNUMBER(L696)),AND(N696&lt;&gt;"Podnikateľská",N696&lt;&gt;"Súkromná"),AND(N696="Podnikateľská",H696=""),COUNTIFS('Vodiči'!$C$6:$C$8,C696&amp;"")&lt;&gt;1,COUNTIFS('Vozidlá'!$A$6:$A$6,B696&amp;"",'Vozidlá'!$B$6:$B$6,"&lt;&gt;")&lt;&gt;1,COUNTIFS('Vozidlá'!$A$6:$A$6,B696&amp;"",'Vozidlá'!$C$6:$C$6,"&lt;&gt;")&lt;&gt;1,COUNTIFS('Vozidlá'!$A$6:$A$6,B696&amp;"",'Vozidlá'!$D$6:$D$6,"&lt;&gt;")&lt;&gt;1,COUNTIFS('Vozidlá'!$A$6:$A$6,B696&amp;"",'Vozidlá'!$E$6:$E$6,"&lt;&gt;")&lt;&gt;1,COUNTIFS('Vozidlá'!$A$6:$A$6,B696&amp;"",'Vozidlá'!$K$6:$K$6,"&lt;&gt;")&lt;&gt;1,COUNTIFS('Vozidlá'!$A$6:$A$6,B696&amp;"",'Vozidlá'!$L$6:$L$6,"&lt;&gt;")&lt;&gt;1),"CHYBA",""))</f>
        <v/>
      </c>
      <c r="S696" s="14">
        <f>IF(V696=0,"",IF(N696="Podnikateľská",IF(H696="","",IF(OR(LEN(TRIM(SUBSTITUTE(SUBSTITUTE(H696,".",""),",","")))&lt;12,ISNUMBER(MATCH(TRIM(SUBSTITUTE(SUBSTITUTE(H696,".",""),",","")),'Zoznamy'!$G$2:$G$41,0))),"PREVERIŤ","")),IF(AND(N696="Súkromná",IFERROR(INDEX('Vozidlá'!$O$6:$O$6,MATCH(B696,'Vozidlá'!$A$6:$A$6,0))="áno",FALSE)),"PREVERIŤ","")))</f>
        <v/>
      </c>
      <c r="T696" s="14">
        <f>IF(OR(D696="",E696="",F696="",G696=""),"",IFERROR(IF(OR(F696+G696&lt;D696+E696,D696&lt;DATE(2027,1,1),D696&gt;=DATE(2028,1,1)),"CHYBA",""),"CHYBA"))</f>
        <v/>
      </c>
      <c r="U696" s="14">
        <f>IF(OR(V696=0,A696=""),"",IF(COUNTIFS($A$6:$A$1505,A696&amp;"",$B$6:$B$1505,B696&amp;"")&gt;1,"CHYBA",IF(X696="","",IF(X696=0,"",IFERROR(IF(INDEX($A$1:$A$1505,X696)="","",IF(A696=INDEX($A$1:$A$1505,X696)+1,"","PREVERIŤ")),"PREVERIŤ")))))</f>
        <v/>
      </c>
      <c r="V696" s="14">
        <f>IF(OR(A696&lt;&gt;"",B696&lt;&gt;"",C696&lt;&gt;"",D696&lt;&gt;"",E696&lt;&gt;"",F696&lt;&gt;"",G696&lt;&gt;"",H696&lt;&gt;"",I696&lt;&gt;"",J696&lt;&gt;"",K696&lt;&gt;"",L696&lt;&gt;"",N696&lt;&gt;"",O696&lt;&gt;""),1,0)</f>
        <v/>
      </c>
      <c r="W696" s="14">
        <f>IF(OR(V696=0,B696=""),"",COUNTIFS($B$6:B696,B696&amp;""))</f>
        <v/>
      </c>
      <c r="X696" s="14">
        <f>IF(OR(V696=0,B696=""),"",IF(W696=1,0,SUMIFS($Y$5:Y695,$B$5:B695,B696&amp;"",$W$5:W695,W696-1)))</f>
        <v/>
      </c>
      <c r="Y696" s="14">
        <f>IF(V696=0,"",ROW($A696))</f>
        <v/>
      </c>
    </row>
    <row r="697">
      <c r="A697" s="10" t="n"/>
      <c r="B697" s="10" t="n"/>
      <c r="C697" s="10" t="n"/>
      <c r="D697" s="12" t="n"/>
      <c r="E697" s="18" t="n"/>
      <c r="F697" s="12" t="n"/>
      <c r="G697" s="18" t="n"/>
      <c r="H697" s="10" t="n"/>
      <c r="I697" s="10" t="n"/>
      <c r="J697" s="10" t="n"/>
      <c r="K697" s="13" t="n"/>
      <c r="L697" s="13" t="n"/>
      <c r="M697" s="19">
        <f>IF(OR(K697="",L697=""),"",IF(AND(ISNUMBER(K697),ISNUMBER(L697)),L697-K697,"CHYBA"))</f>
        <v/>
      </c>
      <c r="N697" s="10" t="n"/>
      <c r="O697" s="10" t="n"/>
      <c r="P697" s="14">
        <f>IF(M697="","",IF(ISNUMBER(M697),IF(M697&lt;=0,"CHYBA",""),"CHYBA"))</f>
        <v/>
      </c>
      <c r="Q697" s="14">
        <f>IF(OR(V697=0,B697="",K697=""),"",IFERROR(IF(X697=0,IF(AND(COUNTIFS('Vozidlá'!$A$6:$A$6,B697&amp;"",'Vozidlá'!$L$6:$L$6,"&lt;&gt;")=1,ROUND(K697,1)=ROUND(INDEX('Vozidlá'!$L$6:$L$6,MATCH(B697,'Vozidlá'!$A$6:$A$6,0)),1)),"","CHYBA"),IF(AND(INDEX($L$1:$L$1505,X697)&lt;&gt;"",ROUND(K697,1)=ROUND(INDEX($L$1:$L$1505,X697),1)),"","CHYBA")),"CHYBA"))</f>
        <v/>
      </c>
      <c r="R697" s="14">
        <f>IF(V697=0,"",IF(OR(NOT(ISNUMBER(A697)),B697="",C697="",NOT(ISNUMBER(D697)),NOT(ISNUMBER(E697)),NOT(ISNUMBER(F697)),NOT(ISNUMBER(G697)),I697="",J697="",NOT(ISNUMBER(K697)),NOT(ISNUMBER(L697)),AND(N697&lt;&gt;"Podnikateľská",N697&lt;&gt;"Súkromná"),AND(N697="Podnikateľská",H697=""),COUNTIFS('Vodiči'!$C$6:$C$8,C697&amp;"")&lt;&gt;1,COUNTIFS('Vozidlá'!$A$6:$A$6,B697&amp;"",'Vozidlá'!$B$6:$B$6,"&lt;&gt;")&lt;&gt;1,COUNTIFS('Vozidlá'!$A$6:$A$6,B697&amp;"",'Vozidlá'!$C$6:$C$6,"&lt;&gt;")&lt;&gt;1,COUNTIFS('Vozidlá'!$A$6:$A$6,B697&amp;"",'Vozidlá'!$D$6:$D$6,"&lt;&gt;")&lt;&gt;1,COUNTIFS('Vozidlá'!$A$6:$A$6,B697&amp;"",'Vozidlá'!$E$6:$E$6,"&lt;&gt;")&lt;&gt;1,COUNTIFS('Vozidlá'!$A$6:$A$6,B697&amp;"",'Vozidlá'!$K$6:$K$6,"&lt;&gt;")&lt;&gt;1,COUNTIFS('Vozidlá'!$A$6:$A$6,B697&amp;"",'Vozidlá'!$L$6:$L$6,"&lt;&gt;")&lt;&gt;1),"CHYBA",""))</f>
        <v/>
      </c>
      <c r="S697" s="14">
        <f>IF(V697=0,"",IF(N697="Podnikateľská",IF(H697="","",IF(OR(LEN(TRIM(SUBSTITUTE(SUBSTITUTE(H697,".",""),",","")))&lt;12,ISNUMBER(MATCH(TRIM(SUBSTITUTE(SUBSTITUTE(H697,".",""),",","")),'Zoznamy'!$G$2:$G$41,0))),"PREVERIŤ","")),IF(AND(N697="Súkromná",IFERROR(INDEX('Vozidlá'!$O$6:$O$6,MATCH(B697,'Vozidlá'!$A$6:$A$6,0))="áno",FALSE)),"PREVERIŤ","")))</f>
        <v/>
      </c>
      <c r="T697" s="14">
        <f>IF(OR(D697="",E697="",F697="",G697=""),"",IFERROR(IF(OR(F697+G697&lt;D697+E697,D697&lt;DATE(2027,1,1),D697&gt;=DATE(2028,1,1)),"CHYBA",""),"CHYBA"))</f>
        <v/>
      </c>
      <c r="U697" s="14">
        <f>IF(OR(V697=0,A697=""),"",IF(COUNTIFS($A$6:$A$1505,A697&amp;"",$B$6:$B$1505,B697&amp;"")&gt;1,"CHYBA",IF(X697="","",IF(X697=0,"",IFERROR(IF(INDEX($A$1:$A$1505,X697)="","",IF(A697=INDEX($A$1:$A$1505,X697)+1,"","PREVERIŤ")),"PREVERIŤ")))))</f>
        <v/>
      </c>
      <c r="V697" s="14">
        <f>IF(OR(A697&lt;&gt;"",B697&lt;&gt;"",C697&lt;&gt;"",D697&lt;&gt;"",E697&lt;&gt;"",F697&lt;&gt;"",G697&lt;&gt;"",H697&lt;&gt;"",I697&lt;&gt;"",J697&lt;&gt;"",K697&lt;&gt;"",L697&lt;&gt;"",N697&lt;&gt;"",O697&lt;&gt;""),1,0)</f>
        <v/>
      </c>
      <c r="W697" s="14">
        <f>IF(OR(V697=0,B697=""),"",COUNTIFS($B$6:B697,B697&amp;""))</f>
        <v/>
      </c>
      <c r="X697" s="14">
        <f>IF(OR(V697=0,B697=""),"",IF(W697=1,0,SUMIFS($Y$5:Y696,$B$5:B696,B697&amp;"",$W$5:W696,W697-1)))</f>
        <v/>
      </c>
      <c r="Y697" s="14">
        <f>IF(V697=0,"",ROW($A697))</f>
        <v/>
      </c>
    </row>
    <row r="698">
      <c r="A698" s="10" t="n"/>
      <c r="B698" s="10" t="n"/>
      <c r="C698" s="10" t="n"/>
      <c r="D698" s="12" t="n"/>
      <c r="E698" s="18" t="n"/>
      <c r="F698" s="12" t="n"/>
      <c r="G698" s="18" t="n"/>
      <c r="H698" s="10" t="n"/>
      <c r="I698" s="10" t="n"/>
      <c r="J698" s="10" t="n"/>
      <c r="K698" s="13" t="n"/>
      <c r="L698" s="13" t="n"/>
      <c r="M698" s="19">
        <f>IF(OR(K698="",L698=""),"",IF(AND(ISNUMBER(K698),ISNUMBER(L698)),L698-K698,"CHYBA"))</f>
        <v/>
      </c>
      <c r="N698" s="10" t="n"/>
      <c r="O698" s="10" t="n"/>
      <c r="P698" s="14">
        <f>IF(M698="","",IF(ISNUMBER(M698),IF(M698&lt;=0,"CHYBA",""),"CHYBA"))</f>
        <v/>
      </c>
      <c r="Q698" s="14">
        <f>IF(OR(V698=0,B698="",K698=""),"",IFERROR(IF(X698=0,IF(AND(COUNTIFS('Vozidlá'!$A$6:$A$6,B698&amp;"",'Vozidlá'!$L$6:$L$6,"&lt;&gt;")=1,ROUND(K698,1)=ROUND(INDEX('Vozidlá'!$L$6:$L$6,MATCH(B698,'Vozidlá'!$A$6:$A$6,0)),1)),"","CHYBA"),IF(AND(INDEX($L$1:$L$1505,X698)&lt;&gt;"",ROUND(K698,1)=ROUND(INDEX($L$1:$L$1505,X698),1)),"","CHYBA")),"CHYBA"))</f>
        <v/>
      </c>
      <c r="R698" s="14">
        <f>IF(V698=0,"",IF(OR(NOT(ISNUMBER(A698)),B698="",C698="",NOT(ISNUMBER(D698)),NOT(ISNUMBER(E698)),NOT(ISNUMBER(F698)),NOT(ISNUMBER(G698)),I698="",J698="",NOT(ISNUMBER(K698)),NOT(ISNUMBER(L698)),AND(N698&lt;&gt;"Podnikateľská",N698&lt;&gt;"Súkromná"),AND(N698="Podnikateľská",H698=""),COUNTIFS('Vodiči'!$C$6:$C$8,C698&amp;"")&lt;&gt;1,COUNTIFS('Vozidlá'!$A$6:$A$6,B698&amp;"",'Vozidlá'!$B$6:$B$6,"&lt;&gt;")&lt;&gt;1,COUNTIFS('Vozidlá'!$A$6:$A$6,B698&amp;"",'Vozidlá'!$C$6:$C$6,"&lt;&gt;")&lt;&gt;1,COUNTIFS('Vozidlá'!$A$6:$A$6,B698&amp;"",'Vozidlá'!$D$6:$D$6,"&lt;&gt;")&lt;&gt;1,COUNTIFS('Vozidlá'!$A$6:$A$6,B698&amp;"",'Vozidlá'!$E$6:$E$6,"&lt;&gt;")&lt;&gt;1,COUNTIFS('Vozidlá'!$A$6:$A$6,B698&amp;"",'Vozidlá'!$K$6:$K$6,"&lt;&gt;")&lt;&gt;1,COUNTIFS('Vozidlá'!$A$6:$A$6,B698&amp;"",'Vozidlá'!$L$6:$L$6,"&lt;&gt;")&lt;&gt;1),"CHYBA",""))</f>
        <v/>
      </c>
      <c r="S698" s="14">
        <f>IF(V698=0,"",IF(N698="Podnikateľská",IF(H698="","",IF(OR(LEN(TRIM(SUBSTITUTE(SUBSTITUTE(H698,".",""),",","")))&lt;12,ISNUMBER(MATCH(TRIM(SUBSTITUTE(SUBSTITUTE(H698,".",""),",","")),'Zoznamy'!$G$2:$G$41,0))),"PREVERIŤ","")),IF(AND(N698="Súkromná",IFERROR(INDEX('Vozidlá'!$O$6:$O$6,MATCH(B698,'Vozidlá'!$A$6:$A$6,0))="áno",FALSE)),"PREVERIŤ","")))</f>
        <v/>
      </c>
      <c r="T698" s="14">
        <f>IF(OR(D698="",E698="",F698="",G698=""),"",IFERROR(IF(OR(F698+G698&lt;D698+E698,D698&lt;DATE(2027,1,1),D698&gt;=DATE(2028,1,1)),"CHYBA",""),"CHYBA"))</f>
        <v/>
      </c>
      <c r="U698" s="14">
        <f>IF(OR(V698=0,A698=""),"",IF(COUNTIFS($A$6:$A$1505,A698&amp;"",$B$6:$B$1505,B698&amp;"")&gt;1,"CHYBA",IF(X698="","",IF(X698=0,"",IFERROR(IF(INDEX($A$1:$A$1505,X698)="","",IF(A698=INDEX($A$1:$A$1505,X698)+1,"","PREVERIŤ")),"PREVERIŤ")))))</f>
        <v/>
      </c>
      <c r="V698" s="14">
        <f>IF(OR(A698&lt;&gt;"",B698&lt;&gt;"",C698&lt;&gt;"",D698&lt;&gt;"",E698&lt;&gt;"",F698&lt;&gt;"",G698&lt;&gt;"",H698&lt;&gt;"",I698&lt;&gt;"",J698&lt;&gt;"",K698&lt;&gt;"",L698&lt;&gt;"",N698&lt;&gt;"",O698&lt;&gt;""),1,0)</f>
        <v/>
      </c>
      <c r="W698" s="14">
        <f>IF(OR(V698=0,B698=""),"",COUNTIFS($B$6:B698,B698&amp;""))</f>
        <v/>
      </c>
      <c r="X698" s="14">
        <f>IF(OR(V698=0,B698=""),"",IF(W698=1,0,SUMIFS($Y$5:Y697,$B$5:B697,B698&amp;"",$W$5:W697,W698-1)))</f>
        <v/>
      </c>
      <c r="Y698" s="14">
        <f>IF(V698=0,"",ROW($A698))</f>
        <v/>
      </c>
    </row>
    <row r="699">
      <c r="A699" s="10" t="n"/>
      <c r="B699" s="10" t="n"/>
      <c r="C699" s="10" t="n"/>
      <c r="D699" s="12" t="n"/>
      <c r="E699" s="18" t="n"/>
      <c r="F699" s="12" t="n"/>
      <c r="G699" s="18" t="n"/>
      <c r="H699" s="10" t="n"/>
      <c r="I699" s="10" t="n"/>
      <c r="J699" s="10" t="n"/>
      <c r="K699" s="13" t="n"/>
      <c r="L699" s="13" t="n"/>
      <c r="M699" s="19">
        <f>IF(OR(K699="",L699=""),"",IF(AND(ISNUMBER(K699),ISNUMBER(L699)),L699-K699,"CHYBA"))</f>
        <v/>
      </c>
      <c r="N699" s="10" t="n"/>
      <c r="O699" s="10" t="n"/>
      <c r="P699" s="14">
        <f>IF(M699="","",IF(ISNUMBER(M699),IF(M699&lt;=0,"CHYBA",""),"CHYBA"))</f>
        <v/>
      </c>
      <c r="Q699" s="14">
        <f>IF(OR(V699=0,B699="",K699=""),"",IFERROR(IF(X699=0,IF(AND(COUNTIFS('Vozidlá'!$A$6:$A$6,B699&amp;"",'Vozidlá'!$L$6:$L$6,"&lt;&gt;")=1,ROUND(K699,1)=ROUND(INDEX('Vozidlá'!$L$6:$L$6,MATCH(B699,'Vozidlá'!$A$6:$A$6,0)),1)),"","CHYBA"),IF(AND(INDEX($L$1:$L$1505,X699)&lt;&gt;"",ROUND(K699,1)=ROUND(INDEX($L$1:$L$1505,X699),1)),"","CHYBA")),"CHYBA"))</f>
        <v/>
      </c>
      <c r="R699" s="14">
        <f>IF(V699=0,"",IF(OR(NOT(ISNUMBER(A699)),B699="",C699="",NOT(ISNUMBER(D699)),NOT(ISNUMBER(E699)),NOT(ISNUMBER(F699)),NOT(ISNUMBER(G699)),I699="",J699="",NOT(ISNUMBER(K699)),NOT(ISNUMBER(L699)),AND(N699&lt;&gt;"Podnikateľská",N699&lt;&gt;"Súkromná"),AND(N699="Podnikateľská",H699=""),COUNTIFS('Vodiči'!$C$6:$C$8,C699&amp;"")&lt;&gt;1,COUNTIFS('Vozidlá'!$A$6:$A$6,B699&amp;"",'Vozidlá'!$B$6:$B$6,"&lt;&gt;")&lt;&gt;1,COUNTIFS('Vozidlá'!$A$6:$A$6,B699&amp;"",'Vozidlá'!$C$6:$C$6,"&lt;&gt;")&lt;&gt;1,COUNTIFS('Vozidlá'!$A$6:$A$6,B699&amp;"",'Vozidlá'!$D$6:$D$6,"&lt;&gt;")&lt;&gt;1,COUNTIFS('Vozidlá'!$A$6:$A$6,B699&amp;"",'Vozidlá'!$E$6:$E$6,"&lt;&gt;")&lt;&gt;1,COUNTIFS('Vozidlá'!$A$6:$A$6,B699&amp;"",'Vozidlá'!$K$6:$K$6,"&lt;&gt;")&lt;&gt;1,COUNTIFS('Vozidlá'!$A$6:$A$6,B699&amp;"",'Vozidlá'!$L$6:$L$6,"&lt;&gt;")&lt;&gt;1),"CHYBA",""))</f>
        <v/>
      </c>
      <c r="S699" s="14">
        <f>IF(V699=0,"",IF(N699="Podnikateľská",IF(H699="","",IF(OR(LEN(TRIM(SUBSTITUTE(SUBSTITUTE(H699,".",""),",","")))&lt;12,ISNUMBER(MATCH(TRIM(SUBSTITUTE(SUBSTITUTE(H699,".",""),",","")),'Zoznamy'!$G$2:$G$41,0))),"PREVERIŤ","")),IF(AND(N699="Súkromná",IFERROR(INDEX('Vozidlá'!$O$6:$O$6,MATCH(B699,'Vozidlá'!$A$6:$A$6,0))="áno",FALSE)),"PREVERIŤ","")))</f>
        <v/>
      </c>
      <c r="T699" s="14">
        <f>IF(OR(D699="",E699="",F699="",G699=""),"",IFERROR(IF(OR(F699+G699&lt;D699+E699,D699&lt;DATE(2027,1,1),D699&gt;=DATE(2028,1,1)),"CHYBA",""),"CHYBA"))</f>
        <v/>
      </c>
      <c r="U699" s="14">
        <f>IF(OR(V699=0,A699=""),"",IF(COUNTIFS($A$6:$A$1505,A699&amp;"",$B$6:$B$1505,B699&amp;"")&gt;1,"CHYBA",IF(X699="","",IF(X699=0,"",IFERROR(IF(INDEX($A$1:$A$1505,X699)="","",IF(A699=INDEX($A$1:$A$1505,X699)+1,"","PREVERIŤ")),"PREVERIŤ")))))</f>
        <v/>
      </c>
      <c r="V699" s="14">
        <f>IF(OR(A699&lt;&gt;"",B699&lt;&gt;"",C699&lt;&gt;"",D699&lt;&gt;"",E699&lt;&gt;"",F699&lt;&gt;"",G699&lt;&gt;"",H699&lt;&gt;"",I699&lt;&gt;"",J699&lt;&gt;"",K699&lt;&gt;"",L699&lt;&gt;"",N699&lt;&gt;"",O699&lt;&gt;""),1,0)</f>
        <v/>
      </c>
      <c r="W699" s="14">
        <f>IF(OR(V699=0,B699=""),"",COUNTIFS($B$6:B699,B699&amp;""))</f>
        <v/>
      </c>
      <c r="X699" s="14">
        <f>IF(OR(V699=0,B699=""),"",IF(W699=1,0,SUMIFS($Y$5:Y698,$B$5:B698,B699&amp;"",$W$5:W698,W699-1)))</f>
        <v/>
      </c>
      <c r="Y699" s="14">
        <f>IF(V699=0,"",ROW($A699))</f>
        <v/>
      </c>
    </row>
    <row r="700">
      <c r="A700" s="10" t="n"/>
      <c r="B700" s="10" t="n"/>
      <c r="C700" s="10" t="n"/>
      <c r="D700" s="12" t="n"/>
      <c r="E700" s="18" t="n"/>
      <c r="F700" s="12" t="n"/>
      <c r="G700" s="18" t="n"/>
      <c r="H700" s="10" t="n"/>
      <c r="I700" s="10" t="n"/>
      <c r="J700" s="10" t="n"/>
      <c r="K700" s="13" t="n"/>
      <c r="L700" s="13" t="n"/>
      <c r="M700" s="19">
        <f>IF(OR(K700="",L700=""),"",IF(AND(ISNUMBER(K700),ISNUMBER(L700)),L700-K700,"CHYBA"))</f>
        <v/>
      </c>
      <c r="N700" s="10" t="n"/>
      <c r="O700" s="10" t="n"/>
      <c r="P700" s="14">
        <f>IF(M700="","",IF(ISNUMBER(M700),IF(M700&lt;=0,"CHYBA",""),"CHYBA"))</f>
        <v/>
      </c>
      <c r="Q700" s="14">
        <f>IF(OR(V700=0,B700="",K700=""),"",IFERROR(IF(X700=0,IF(AND(COUNTIFS('Vozidlá'!$A$6:$A$6,B700&amp;"",'Vozidlá'!$L$6:$L$6,"&lt;&gt;")=1,ROUND(K700,1)=ROUND(INDEX('Vozidlá'!$L$6:$L$6,MATCH(B700,'Vozidlá'!$A$6:$A$6,0)),1)),"","CHYBA"),IF(AND(INDEX($L$1:$L$1505,X700)&lt;&gt;"",ROUND(K700,1)=ROUND(INDEX($L$1:$L$1505,X700),1)),"","CHYBA")),"CHYBA"))</f>
        <v/>
      </c>
      <c r="R700" s="14">
        <f>IF(V700=0,"",IF(OR(NOT(ISNUMBER(A700)),B700="",C700="",NOT(ISNUMBER(D700)),NOT(ISNUMBER(E700)),NOT(ISNUMBER(F700)),NOT(ISNUMBER(G700)),I700="",J700="",NOT(ISNUMBER(K700)),NOT(ISNUMBER(L700)),AND(N700&lt;&gt;"Podnikateľská",N700&lt;&gt;"Súkromná"),AND(N700="Podnikateľská",H700=""),COUNTIFS('Vodiči'!$C$6:$C$8,C700&amp;"")&lt;&gt;1,COUNTIFS('Vozidlá'!$A$6:$A$6,B700&amp;"",'Vozidlá'!$B$6:$B$6,"&lt;&gt;")&lt;&gt;1,COUNTIFS('Vozidlá'!$A$6:$A$6,B700&amp;"",'Vozidlá'!$C$6:$C$6,"&lt;&gt;")&lt;&gt;1,COUNTIFS('Vozidlá'!$A$6:$A$6,B700&amp;"",'Vozidlá'!$D$6:$D$6,"&lt;&gt;")&lt;&gt;1,COUNTIFS('Vozidlá'!$A$6:$A$6,B700&amp;"",'Vozidlá'!$E$6:$E$6,"&lt;&gt;")&lt;&gt;1,COUNTIFS('Vozidlá'!$A$6:$A$6,B700&amp;"",'Vozidlá'!$K$6:$K$6,"&lt;&gt;")&lt;&gt;1,COUNTIFS('Vozidlá'!$A$6:$A$6,B700&amp;"",'Vozidlá'!$L$6:$L$6,"&lt;&gt;")&lt;&gt;1),"CHYBA",""))</f>
        <v/>
      </c>
      <c r="S700" s="14">
        <f>IF(V700=0,"",IF(N700="Podnikateľská",IF(H700="","",IF(OR(LEN(TRIM(SUBSTITUTE(SUBSTITUTE(H700,".",""),",","")))&lt;12,ISNUMBER(MATCH(TRIM(SUBSTITUTE(SUBSTITUTE(H700,".",""),",","")),'Zoznamy'!$G$2:$G$41,0))),"PREVERIŤ","")),IF(AND(N700="Súkromná",IFERROR(INDEX('Vozidlá'!$O$6:$O$6,MATCH(B700,'Vozidlá'!$A$6:$A$6,0))="áno",FALSE)),"PREVERIŤ","")))</f>
        <v/>
      </c>
      <c r="T700" s="14">
        <f>IF(OR(D700="",E700="",F700="",G700=""),"",IFERROR(IF(OR(F700+G700&lt;D700+E700,D700&lt;DATE(2027,1,1),D700&gt;=DATE(2028,1,1)),"CHYBA",""),"CHYBA"))</f>
        <v/>
      </c>
      <c r="U700" s="14">
        <f>IF(OR(V700=0,A700=""),"",IF(COUNTIFS($A$6:$A$1505,A700&amp;"",$B$6:$B$1505,B700&amp;"")&gt;1,"CHYBA",IF(X700="","",IF(X700=0,"",IFERROR(IF(INDEX($A$1:$A$1505,X700)="","",IF(A700=INDEX($A$1:$A$1505,X700)+1,"","PREVERIŤ")),"PREVERIŤ")))))</f>
        <v/>
      </c>
      <c r="V700" s="14">
        <f>IF(OR(A700&lt;&gt;"",B700&lt;&gt;"",C700&lt;&gt;"",D700&lt;&gt;"",E700&lt;&gt;"",F700&lt;&gt;"",G700&lt;&gt;"",H700&lt;&gt;"",I700&lt;&gt;"",J700&lt;&gt;"",K700&lt;&gt;"",L700&lt;&gt;"",N700&lt;&gt;"",O700&lt;&gt;""),1,0)</f>
        <v/>
      </c>
      <c r="W700" s="14">
        <f>IF(OR(V700=0,B700=""),"",COUNTIFS($B$6:B700,B700&amp;""))</f>
        <v/>
      </c>
      <c r="X700" s="14">
        <f>IF(OR(V700=0,B700=""),"",IF(W700=1,0,SUMIFS($Y$5:Y699,$B$5:B699,B700&amp;"",$W$5:W699,W700-1)))</f>
        <v/>
      </c>
      <c r="Y700" s="14">
        <f>IF(V700=0,"",ROW($A700))</f>
        <v/>
      </c>
    </row>
    <row r="701">
      <c r="A701" s="10" t="n"/>
      <c r="B701" s="10" t="n"/>
      <c r="C701" s="10" t="n"/>
      <c r="D701" s="12" t="n"/>
      <c r="E701" s="18" t="n"/>
      <c r="F701" s="12" t="n"/>
      <c r="G701" s="18" t="n"/>
      <c r="H701" s="10" t="n"/>
      <c r="I701" s="10" t="n"/>
      <c r="J701" s="10" t="n"/>
      <c r="K701" s="13" t="n"/>
      <c r="L701" s="13" t="n"/>
      <c r="M701" s="19">
        <f>IF(OR(K701="",L701=""),"",IF(AND(ISNUMBER(K701),ISNUMBER(L701)),L701-K701,"CHYBA"))</f>
        <v/>
      </c>
      <c r="N701" s="10" t="n"/>
      <c r="O701" s="10" t="n"/>
      <c r="P701" s="14">
        <f>IF(M701="","",IF(ISNUMBER(M701),IF(M701&lt;=0,"CHYBA",""),"CHYBA"))</f>
        <v/>
      </c>
      <c r="Q701" s="14">
        <f>IF(OR(V701=0,B701="",K701=""),"",IFERROR(IF(X701=0,IF(AND(COUNTIFS('Vozidlá'!$A$6:$A$6,B701&amp;"",'Vozidlá'!$L$6:$L$6,"&lt;&gt;")=1,ROUND(K701,1)=ROUND(INDEX('Vozidlá'!$L$6:$L$6,MATCH(B701,'Vozidlá'!$A$6:$A$6,0)),1)),"","CHYBA"),IF(AND(INDEX($L$1:$L$1505,X701)&lt;&gt;"",ROUND(K701,1)=ROUND(INDEX($L$1:$L$1505,X701),1)),"","CHYBA")),"CHYBA"))</f>
        <v/>
      </c>
      <c r="R701" s="14">
        <f>IF(V701=0,"",IF(OR(NOT(ISNUMBER(A701)),B701="",C701="",NOT(ISNUMBER(D701)),NOT(ISNUMBER(E701)),NOT(ISNUMBER(F701)),NOT(ISNUMBER(G701)),I701="",J701="",NOT(ISNUMBER(K701)),NOT(ISNUMBER(L701)),AND(N701&lt;&gt;"Podnikateľská",N701&lt;&gt;"Súkromná"),AND(N701="Podnikateľská",H701=""),COUNTIFS('Vodiči'!$C$6:$C$8,C701&amp;"")&lt;&gt;1,COUNTIFS('Vozidlá'!$A$6:$A$6,B701&amp;"",'Vozidlá'!$B$6:$B$6,"&lt;&gt;")&lt;&gt;1,COUNTIFS('Vozidlá'!$A$6:$A$6,B701&amp;"",'Vozidlá'!$C$6:$C$6,"&lt;&gt;")&lt;&gt;1,COUNTIFS('Vozidlá'!$A$6:$A$6,B701&amp;"",'Vozidlá'!$D$6:$D$6,"&lt;&gt;")&lt;&gt;1,COUNTIFS('Vozidlá'!$A$6:$A$6,B701&amp;"",'Vozidlá'!$E$6:$E$6,"&lt;&gt;")&lt;&gt;1,COUNTIFS('Vozidlá'!$A$6:$A$6,B701&amp;"",'Vozidlá'!$K$6:$K$6,"&lt;&gt;")&lt;&gt;1,COUNTIFS('Vozidlá'!$A$6:$A$6,B701&amp;"",'Vozidlá'!$L$6:$L$6,"&lt;&gt;")&lt;&gt;1),"CHYBA",""))</f>
        <v/>
      </c>
      <c r="S701" s="14">
        <f>IF(V701=0,"",IF(N701="Podnikateľská",IF(H701="","",IF(OR(LEN(TRIM(SUBSTITUTE(SUBSTITUTE(H701,".",""),",","")))&lt;12,ISNUMBER(MATCH(TRIM(SUBSTITUTE(SUBSTITUTE(H701,".",""),",","")),'Zoznamy'!$G$2:$G$41,0))),"PREVERIŤ","")),IF(AND(N701="Súkromná",IFERROR(INDEX('Vozidlá'!$O$6:$O$6,MATCH(B701,'Vozidlá'!$A$6:$A$6,0))="áno",FALSE)),"PREVERIŤ","")))</f>
        <v/>
      </c>
      <c r="T701" s="14">
        <f>IF(OR(D701="",E701="",F701="",G701=""),"",IFERROR(IF(OR(F701+G701&lt;D701+E701,D701&lt;DATE(2027,1,1),D701&gt;=DATE(2028,1,1)),"CHYBA",""),"CHYBA"))</f>
        <v/>
      </c>
      <c r="U701" s="14">
        <f>IF(OR(V701=0,A701=""),"",IF(COUNTIFS($A$6:$A$1505,A701&amp;"",$B$6:$B$1505,B701&amp;"")&gt;1,"CHYBA",IF(X701="","",IF(X701=0,"",IFERROR(IF(INDEX($A$1:$A$1505,X701)="","",IF(A701=INDEX($A$1:$A$1505,X701)+1,"","PREVERIŤ")),"PREVERIŤ")))))</f>
        <v/>
      </c>
      <c r="V701" s="14">
        <f>IF(OR(A701&lt;&gt;"",B701&lt;&gt;"",C701&lt;&gt;"",D701&lt;&gt;"",E701&lt;&gt;"",F701&lt;&gt;"",G701&lt;&gt;"",H701&lt;&gt;"",I701&lt;&gt;"",J701&lt;&gt;"",K701&lt;&gt;"",L701&lt;&gt;"",N701&lt;&gt;"",O701&lt;&gt;""),1,0)</f>
        <v/>
      </c>
      <c r="W701" s="14">
        <f>IF(OR(V701=0,B701=""),"",COUNTIFS($B$6:B701,B701&amp;""))</f>
        <v/>
      </c>
      <c r="X701" s="14">
        <f>IF(OR(V701=0,B701=""),"",IF(W701=1,0,SUMIFS($Y$5:Y700,$B$5:B700,B701&amp;"",$W$5:W700,W701-1)))</f>
        <v/>
      </c>
      <c r="Y701" s="14">
        <f>IF(V701=0,"",ROW($A701))</f>
        <v/>
      </c>
    </row>
    <row r="702">
      <c r="A702" s="10" t="n"/>
      <c r="B702" s="10" t="n"/>
      <c r="C702" s="10" t="n"/>
      <c r="D702" s="12" t="n"/>
      <c r="E702" s="18" t="n"/>
      <c r="F702" s="12" t="n"/>
      <c r="G702" s="18" t="n"/>
      <c r="H702" s="10" t="n"/>
      <c r="I702" s="10" t="n"/>
      <c r="J702" s="10" t="n"/>
      <c r="K702" s="13" t="n"/>
      <c r="L702" s="13" t="n"/>
      <c r="M702" s="19">
        <f>IF(OR(K702="",L702=""),"",IF(AND(ISNUMBER(K702),ISNUMBER(L702)),L702-K702,"CHYBA"))</f>
        <v/>
      </c>
      <c r="N702" s="10" t="n"/>
      <c r="O702" s="10" t="n"/>
      <c r="P702" s="14">
        <f>IF(M702="","",IF(ISNUMBER(M702),IF(M702&lt;=0,"CHYBA",""),"CHYBA"))</f>
        <v/>
      </c>
      <c r="Q702" s="14">
        <f>IF(OR(V702=0,B702="",K702=""),"",IFERROR(IF(X702=0,IF(AND(COUNTIFS('Vozidlá'!$A$6:$A$6,B702&amp;"",'Vozidlá'!$L$6:$L$6,"&lt;&gt;")=1,ROUND(K702,1)=ROUND(INDEX('Vozidlá'!$L$6:$L$6,MATCH(B702,'Vozidlá'!$A$6:$A$6,0)),1)),"","CHYBA"),IF(AND(INDEX($L$1:$L$1505,X702)&lt;&gt;"",ROUND(K702,1)=ROUND(INDEX($L$1:$L$1505,X702),1)),"","CHYBA")),"CHYBA"))</f>
        <v/>
      </c>
      <c r="R702" s="14">
        <f>IF(V702=0,"",IF(OR(NOT(ISNUMBER(A702)),B702="",C702="",NOT(ISNUMBER(D702)),NOT(ISNUMBER(E702)),NOT(ISNUMBER(F702)),NOT(ISNUMBER(G702)),I702="",J702="",NOT(ISNUMBER(K702)),NOT(ISNUMBER(L702)),AND(N702&lt;&gt;"Podnikateľská",N702&lt;&gt;"Súkromná"),AND(N702="Podnikateľská",H702=""),COUNTIFS('Vodiči'!$C$6:$C$8,C702&amp;"")&lt;&gt;1,COUNTIFS('Vozidlá'!$A$6:$A$6,B702&amp;"",'Vozidlá'!$B$6:$B$6,"&lt;&gt;")&lt;&gt;1,COUNTIFS('Vozidlá'!$A$6:$A$6,B702&amp;"",'Vozidlá'!$C$6:$C$6,"&lt;&gt;")&lt;&gt;1,COUNTIFS('Vozidlá'!$A$6:$A$6,B702&amp;"",'Vozidlá'!$D$6:$D$6,"&lt;&gt;")&lt;&gt;1,COUNTIFS('Vozidlá'!$A$6:$A$6,B702&amp;"",'Vozidlá'!$E$6:$E$6,"&lt;&gt;")&lt;&gt;1,COUNTIFS('Vozidlá'!$A$6:$A$6,B702&amp;"",'Vozidlá'!$K$6:$K$6,"&lt;&gt;")&lt;&gt;1,COUNTIFS('Vozidlá'!$A$6:$A$6,B702&amp;"",'Vozidlá'!$L$6:$L$6,"&lt;&gt;")&lt;&gt;1),"CHYBA",""))</f>
        <v/>
      </c>
      <c r="S702" s="14">
        <f>IF(V702=0,"",IF(N702="Podnikateľská",IF(H702="","",IF(OR(LEN(TRIM(SUBSTITUTE(SUBSTITUTE(H702,".",""),",","")))&lt;12,ISNUMBER(MATCH(TRIM(SUBSTITUTE(SUBSTITUTE(H702,".",""),",","")),'Zoznamy'!$G$2:$G$41,0))),"PREVERIŤ","")),IF(AND(N702="Súkromná",IFERROR(INDEX('Vozidlá'!$O$6:$O$6,MATCH(B702,'Vozidlá'!$A$6:$A$6,0))="áno",FALSE)),"PREVERIŤ","")))</f>
        <v/>
      </c>
      <c r="T702" s="14">
        <f>IF(OR(D702="",E702="",F702="",G702=""),"",IFERROR(IF(OR(F702+G702&lt;D702+E702,D702&lt;DATE(2027,1,1),D702&gt;=DATE(2028,1,1)),"CHYBA",""),"CHYBA"))</f>
        <v/>
      </c>
      <c r="U702" s="14">
        <f>IF(OR(V702=0,A702=""),"",IF(COUNTIFS($A$6:$A$1505,A702&amp;"",$B$6:$B$1505,B702&amp;"")&gt;1,"CHYBA",IF(X702="","",IF(X702=0,"",IFERROR(IF(INDEX($A$1:$A$1505,X702)="","",IF(A702=INDEX($A$1:$A$1505,X702)+1,"","PREVERIŤ")),"PREVERIŤ")))))</f>
        <v/>
      </c>
      <c r="V702" s="14">
        <f>IF(OR(A702&lt;&gt;"",B702&lt;&gt;"",C702&lt;&gt;"",D702&lt;&gt;"",E702&lt;&gt;"",F702&lt;&gt;"",G702&lt;&gt;"",H702&lt;&gt;"",I702&lt;&gt;"",J702&lt;&gt;"",K702&lt;&gt;"",L702&lt;&gt;"",N702&lt;&gt;"",O702&lt;&gt;""),1,0)</f>
        <v/>
      </c>
      <c r="W702" s="14">
        <f>IF(OR(V702=0,B702=""),"",COUNTIFS($B$6:B702,B702&amp;""))</f>
        <v/>
      </c>
      <c r="X702" s="14">
        <f>IF(OR(V702=0,B702=""),"",IF(W702=1,0,SUMIFS($Y$5:Y701,$B$5:B701,B702&amp;"",$W$5:W701,W702-1)))</f>
        <v/>
      </c>
      <c r="Y702" s="14">
        <f>IF(V702=0,"",ROW($A702))</f>
        <v/>
      </c>
    </row>
    <row r="703">
      <c r="A703" s="10" t="n"/>
      <c r="B703" s="10" t="n"/>
      <c r="C703" s="10" t="n"/>
      <c r="D703" s="12" t="n"/>
      <c r="E703" s="18" t="n"/>
      <c r="F703" s="12" t="n"/>
      <c r="G703" s="18" t="n"/>
      <c r="H703" s="10" t="n"/>
      <c r="I703" s="10" t="n"/>
      <c r="J703" s="10" t="n"/>
      <c r="K703" s="13" t="n"/>
      <c r="L703" s="13" t="n"/>
      <c r="M703" s="19">
        <f>IF(OR(K703="",L703=""),"",IF(AND(ISNUMBER(K703),ISNUMBER(L703)),L703-K703,"CHYBA"))</f>
        <v/>
      </c>
      <c r="N703" s="10" t="n"/>
      <c r="O703" s="10" t="n"/>
      <c r="P703" s="14">
        <f>IF(M703="","",IF(ISNUMBER(M703),IF(M703&lt;=0,"CHYBA",""),"CHYBA"))</f>
        <v/>
      </c>
      <c r="Q703" s="14">
        <f>IF(OR(V703=0,B703="",K703=""),"",IFERROR(IF(X703=0,IF(AND(COUNTIFS('Vozidlá'!$A$6:$A$6,B703&amp;"",'Vozidlá'!$L$6:$L$6,"&lt;&gt;")=1,ROUND(K703,1)=ROUND(INDEX('Vozidlá'!$L$6:$L$6,MATCH(B703,'Vozidlá'!$A$6:$A$6,0)),1)),"","CHYBA"),IF(AND(INDEX($L$1:$L$1505,X703)&lt;&gt;"",ROUND(K703,1)=ROUND(INDEX($L$1:$L$1505,X703),1)),"","CHYBA")),"CHYBA"))</f>
        <v/>
      </c>
      <c r="R703" s="14">
        <f>IF(V703=0,"",IF(OR(NOT(ISNUMBER(A703)),B703="",C703="",NOT(ISNUMBER(D703)),NOT(ISNUMBER(E703)),NOT(ISNUMBER(F703)),NOT(ISNUMBER(G703)),I703="",J703="",NOT(ISNUMBER(K703)),NOT(ISNUMBER(L703)),AND(N703&lt;&gt;"Podnikateľská",N703&lt;&gt;"Súkromná"),AND(N703="Podnikateľská",H703=""),COUNTIFS('Vodiči'!$C$6:$C$8,C703&amp;"")&lt;&gt;1,COUNTIFS('Vozidlá'!$A$6:$A$6,B703&amp;"",'Vozidlá'!$B$6:$B$6,"&lt;&gt;")&lt;&gt;1,COUNTIFS('Vozidlá'!$A$6:$A$6,B703&amp;"",'Vozidlá'!$C$6:$C$6,"&lt;&gt;")&lt;&gt;1,COUNTIFS('Vozidlá'!$A$6:$A$6,B703&amp;"",'Vozidlá'!$D$6:$D$6,"&lt;&gt;")&lt;&gt;1,COUNTIFS('Vozidlá'!$A$6:$A$6,B703&amp;"",'Vozidlá'!$E$6:$E$6,"&lt;&gt;")&lt;&gt;1,COUNTIFS('Vozidlá'!$A$6:$A$6,B703&amp;"",'Vozidlá'!$K$6:$K$6,"&lt;&gt;")&lt;&gt;1,COUNTIFS('Vozidlá'!$A$6:$A$6,B703&amp;"",'Vozidlá'!$L$6:$L$6,"&lt;&gt;")&lt;&gt;1),"CHYBA",""))</f>
        <v/>
      </c>
      <c r="S703" s="14">
        <f>IF(V703=0,"",IF(N703="Podnikateľská",IF(H703="","",IF(OR(LEN(TRIM(SUBSTITUTE(SUBSTITUTE(H703,".",""),",","")))&lt;12,ISNUMBER(MATCH(TRIM(SUBSTITUTE(SUBSTITUTE(H703,".",""),",","")),'Zoznamy'!$G$2:$G$41,0))),"PREVERIŤ","")),IF(AND(N703="Súkromná",IFERROR(INDEX('Vozidlá'!$O$6:$O$6,MATCH(B703,'Vozidlá'!$A$6:$A$6,0))="áno",FALSE)),"PREVERIŤ","")))</f>
        <v/>
      </c>
      <c r="T703" s="14">
        <f>IF(OR(D703="",E703="",F703="",G703=""),"",IFERROR(IF(OR(F703+G703&lt;D703+E703,D703&lt;DATE(2027,1,1),D703&gt;=DATE(2028,1,1)),"CHYBA",""),"CHYBA"))</f>
        <v/>
      </c>
      <c r="U703" s="14">
        <f>IF(OR(V703=0,A703=""),"",IF(COUNTIFS($A$6:$A$1505,A703&amp;"",$B$6:$B$1505,B703&amp;"")&gt;1,"CHYBA",IF(X703="","",IF(X703=0,"",IFERROR(IF(INDEX($A$1:$A$1505,X703)="","",IF(A703=INDEX($A$1:$A$1505,X703)+1,"","PREVERIŤ")),"PREVERIŤ")))))</f>
        <v/>
      </c>
      <c r="V703" s="14">
        <f>IF(OR(A703&lt;&gt;"",B703&lt;&gt;"",C703&lt;&gt;"",D703&lt;&gt;"",E703&lt;&gt;"",F703&lt;&gt;"",G703&lt;&gt;"",H703&lt;&gt;"",I703&lt;&gt;"",J703&lt;&gt;"",K703&lt;&gt;"",L703&lt;&gt;"",N703&lt;&gt;"",O703&lt;&gt;""),1,0)</f>
        <v/>
      </c>
      <c r="W703" s="14">
        <f>IF(OR(V703=0,B703=""),"",COUNTIFS($B$6:B703,B703&amp;""))</f>
        <v/>
      </c>
      <c r="X703" s="14">
        <f>IF(OR(V703=0,B703=""),"",IF(W703=1,0,SUMIFS($Y$5:Y702,$B$5:B702,B703&amp;"",$W$5:W702,W703-1)))</f>
        <v/>
      </c>
      <c r="Y703" s="14">
        <f>IF(V703=0,"",ROW($A703))</f>
        <v/>
      </c>
    </row>
    <row r="704">
      <c r="A704" s="10" t="n"/>
      <c r="B704" s="10" t="n"/>
      <c r="C704" s="10" t="n"/>
      <c r="D704" s="12" t="n"/>
      <c r="E704" s="18" t="n"/>
      <c r="F704" s="12" t="n"/>
      <c r="G704" s="18" t="n"/>
      <c r="H704" s="10" t="n"/>
      <c r="I704" s="10" t="n"/>
      <c r="J704" s="10" t="n"/>
      <c r="K704" s="13" t="n"/>
      <c r="L704" s="13" t="n"/>
      <c r="M704" s="19">
        <f>IF(OR(K704="",L704=""),"",IF(AND(ISNUMBER(K704),ISNUMBER(L704)),L704-K704,"CHYBA"))</f>
        <v/>
      </c>
      <c r="N704" s="10" t="n"/>
      <c r="O704" s="10" t="n"/>
      <c r="P704" s="14">
        <f>IF(M704="","",IF(ISNUMBER(M704),IF(M704&lt;=0,"CHYBA",""),"CHYBA"))</f>
        <v/>
      </c>
      <c r="Q704" s="14">
        <f>IF(OR(V704=0,B704="",K704=""),"",IFERROR(IF(X704=0,IF(AND(COUNTIFS('Vozidlá'!$A$6:$A$6,B704&amp;"",'Vozidlá'!$L$6:$L$6,"&lt;&gt;")=1,ROUND(K704,1)=ROUND(INDEX('Vozidlá'!$L$6:$L$6,MATCH(B704,'Vozidlá'!$A$6:$A$6,0)),1)),"","CHYBA"),IF(AND(INDEX($L$1:$L$1505,X704)&lt;&gt;"",ROUND(K704,1)=ROUND(INDEX($L$1:$L$1505,X704),1)),"","CHYBA")),"CHYBA"))</f>
        <v/>
      </c>
      <c r="R704" s="14">
        <f>IF(V704=0,"",IF(OR(NOT(ISNUMBER(A704)),B704="",C704="",NOT(ISNUMBER(D704)),NOT(ISNUMBER(E704)),NOT(ISNUMBER(F704)),NOT(ISNUMBER(G704)),I704="",J704="",NOT(ISNUMBER(K704)),NOT(ISNUMBER(L704)),AND(N704&lt;&gt;"Podnikateľská",N704&lt;&gt;"Súkromná"),AND(N704="Podnikateľská",H704=""),COUNTIFS('Vodiči'!$C$6:$C$8,C704&amp;"")&lt;&gt;1,COUNTIFS('Vozidlá'!$A$6:$A$6,B704&amp;"",'Vozidlá'!$B$6:$B$6,"&lt;&gt;")&lt;&gt;1,COUNTIFS('Vozidlá'!$A$6:$A$6,B704&amp;"",'Vozidlá'!$C$6:$C$6,"&lt;&gt;")&lt;&gt;1,COUNTIFS('Vozidlá'!$A$6:$A$6,B704&amp;"",'Vozidlá'!$D$6:$D$6,"&lt;&gt;")&lt;&gt;1,COUNTIFS('Vozidlá'!$A$6:$A$6,B704&amp;"",'Vozidlá'!$E$6:$E$6,"&lt;&gt;")&lt;&gt;1,COUNTIFS('Vozidlá'!$A$6:$A$6,B704&amp;"",'Vozidlá'!$K$6:$K$6,"&lt;&gt;")&lt;&gt;1,COUNTIFS('Vozidlá'!$A$6:$A$6,B704&amp;"",'Vozidlá'!$L$6:$L$6,"&lt;&gt;")&lt;&gt;1),"CHYBA",""))</f>
        <v/>
      </c>
      <c r="S704" s="14">
        <f>IF(V704=0,"",IF(N704="Podnikateľská",IF(H704="","",IF(OR(LEN(TRIM(SUBSTITUTE(SUBSTITUTE(H704,".",""),",","")))&lt;12,ISNUMBER(MATCH(TRIM(SUBSTITUTE(SUBSTITUTE(H704,".",""),",","")),'Zoznamy'!$G$2:$G$41,0))),"PREVERIŤ","")),IF(AND(N704="Súkromná",IFERROR(INDEX('Vozidlá'!$O$6:$O$6,MATCH(B704,'Vozidlá'!$A$6:$A$6,0))="áno",FALSE)),"PREVERIŤ","")))</f>
        <v/>
      </c>
      <c r="T704" s="14">
        <f>IF(OR(D704="",E704="",F704="",G704=""),"",IFERROR(IF(OR(F704+G704&lt;D704+E704,D704&lt;DATE(2027,1,1),D704&gt;=DATE(2028,1,1)),"CHYBA",""),"CHYBA"))</f>
        <v/>
      </c>
      <c r="U704" s="14">
        <f>IF(OR(V704=0,A704=""),"",IF(COUNTIFS($A$6:$A$1505,A704&amp;"",$B$6:$B$1505,B704&amp;"")&gt;1,"CHYBA",IF(X704="","",IF(X704=0,"",IFERROR(IF(INDEX($A$1:$A$1505,X704)="","",IF(A704=INDEX($A$1:$A$1505,X704)+1,"","PREVERIŤ")),"PREVERIŤ")))))</f>
        <v/>
      </c>
      <c r="V704" s="14">
        <f>IF(OR(A704&lt;&gt;"",B704&lt;&gt;"",C704&lt;&gt;"",D704&lt;&gt;"",E704&lt;&gt;"",F704&lt;&gt;"",G704&lt;&gt;"",H704&lt;&gt;"",I704&lt;&gt;"",J704&lt;&gt;"",K704&lt;&gt;"",L704&lt;&gt;"",N704&lt;&gt;"",O704&lt;&gt;""),1,0)</f>
        <v/>
      </c>
      <c r="W704" s="14">
        <f>IF(OR(V704=0,B704=""),"",COUNTIFS($B$6:B704,B704&amp;""))</f>
        <v/>
      </c>
      <c r="X704" s="14">
        <f>IF(OR(V704=0,B704=""),"",IF(W704=1,0,SUMIFS($Y$5:Y703,$B$5:B703,B704&amp;"",$W$5:W703,W704-1)))</f>
        <v/>
      </c>
      <c r="Y704" s="14">
        <f>IF(V704=0,"",ROW($A704))</f>
        <v/>
      </c>
    </row>
    <row r="705">
      <c r="A705" s="10" t="n"/>
      <c r="B705" s="10" t="n"/>
      <c r="C705" s="10" t="n"/>
      <c r="D705" s="12" t="n"/>
      <c r="E705" s="18" t="n"/>
      <c r="F705" s="12" t="n"/>
      <c r="G705" s="18" t="n"/>
      <c r="H705" s="10" t="n"/>
      <c r="I705" s="10" t="n"/>
      <c r="J705" s="10" t="n"/>
      <c r="K705" s="13" t="n"/>
      <c r="L705" s="13" t="n"/>
      <c r="M705" s="19">
        <f>IF(OR(K705="",L705=""),"",IF(AND(ISNUMBER(K705),ISNUMBER(L705)),L705-K705,"CHYBA"))</f>
        <v/>
      </c>
      <c r="N705" s="10" t="n"/>
      <c r="O705" s="10" t="n"/>
      <c r="P705" s="14">
        <f>IF(M705="","",IF(ISNUMBER(M705),IF(M705&lt;=0,"CHYBA",""),"CHYBA"))</f>
        <v/>
      </c>
      <c r="Q705" s="14">
        <f>IF(OR(V705=0,B705="",K705=""),"",IFERROR(IF(X705=0,IF(AND(COUNTIFS('Vozidlá'!$A$6:$A$6,B705&amp;"",'Vozidlá'!$L$6:$L$6,"&lt;&gt;")=1,ROUND(K705,1)=ROUND(INDEX('Vozidlá'!$L$6:$L$6,MATCH(B705,'Vozidlá'!$A$6:$A$6,0)),1)),"","CHYBA"),IF(AND(INDEX($L$1:$L$1505,X705)&lt;&gt;"",ROUND(K705,1)=ROUND(INDEX($L$1:$L$1505,X705),1)),"","CHYBA")),"CHYBA"))</f>
        <v/>
      </c>
      <c r="R705" s="14">
        <f>IF(V705=0,"",IF(OR(NOT(ISNUMBER(A705)),B705="",C705="",NOT(ISNUMBER(D705)),NOT(ISNUMBER(E705)),NOT(ISNUMBER(F705)),NOT(ISNUMBER(G705)),I705="",J705="",NOT(ISNUMBER(K705)),NOT(ISNUMBER(L705)),AND(N705&lt;&gt;"Podnikateľská",N705&lt;&gt;"Súkromná"),AND(N705="Podnikateľská",H705=""),COUNTIFS('Vodiči'!$C$6:$C$8,C705&amp;"")&lt;&gt;1,COUNTIFS('Vozidlá'!$A$6:$A$6,B705&amp;"",'Vozidlá'!$B$6:$B$6,"&lt;&gt;")&lt;&gt;1,COUNTIFS('Vozidlá'!$A$6:$A$6,B705&amp;"",'Vozidlá'!$C$6:$C$6,"&lt;&gt;")&lt;&gt;1,COUNTIFS('Vozidlá'!$A$6:$A$6,B705&amp;"",'Vozidlá'!$D$6:$D$6,"&lt;&gt;")&lt;&gt;1,COUNTIFS('Vozidlá'!$A$6:$A$6,B705&amp;"",'Vozidlá'!$E$6:$E$6,"&lt;&gt;")&lt;&gt;1,COUNTIFS('Vozidlá'!$A$6:$A$6,B705&amp;"",'Vozidlá'!$K$6:$K$6,"&lt;&gt;")&lt;&gt;1,COUNTIFS('Vozidlá'!$A$6:$A$6,B705&amp;"",'Vozidlá'!$L$6:$L$6,"&lt;&gt;")&lt;&gt;1),"CHYBA",""))</f>
        <v/>
      </c>
      <c r="S705" s="14">
        <f>IF(V705=0,"",IF(N705="Podnikateľská",IF(H705="","",IF(OR(LEN(TRIM(SUBSTITUTE(SUBSTITUTE(H705,".",""),",","")))&lt;12,ISNUMBER(MATCH(TRIM(SUBSTITUTE(SUBSTITUTE(H705,".",""),",","")),'Zoznamy'!$G$2:$G$41,0))),"PREVERIŤ","")),IF(AND(N705="Súkromná",IFERROR(INDEX('Vozidlá'!$O$6:$O$6,MATCH(B705,'Vozidlá'!$A$6:$A$6,0))="áno",FALSE)),"PREVERIŤ","")))</f>
        <v/>
      </c>
      <c r="T705" s="14">
        <f>IF(OR(D705="",E705="",F705="",G705=""),"",IFERROR(IF(OR(F705+G705&lt;D705+E705,D705&lt;DATE(2027,1,1),D705&gt;=DATE(2028,1,1)),"CHYBA",""),"CHYBA"))</f>
        <v/>
      </c>
      <c r="U705" s="14">
        <f>IF(OR(V705=0,A705=""),"",IF(COUNTIFS($A$6:$A$1505,A705&amp;"",$B$6:$B$1505,B705&amp;"")&gt;1,"CHYBA",IF(X705="","",IF(X705=0,"",IFERROR(IF(INDEX($A$1:$A$1505,X705)="","",IF(A705=INDEX($A$1:$A$1505,X705)+1,"","PREVERIŤ")),"PREVERIŤ")))))</f>
        <v/>
      </c>
      <c r="V705" s="14">
        <f>IF(OR(A705&lt;&gt;"",B705&lt;&gt;"",C705&lt;&gt;"",D705&lt;&gt;"",E705&lt;&gt;"",F705&lt;&gt;"",G705&lt;&gt;"",H705&lt;&gt;"",I705&lt;&gt;"",J705&lt;&gt;"",K705&lt;&gt;"",L705&lt;&gt;"",N705&lt;&gt;"",O705&lt;&gt;""),1,0)</f>
        <v/>
      </c>
      <c r="W705" s="14">
        <f>IF(OR(V705=0,B705=""),"",COUNTIFS($B$6:B705,B705&amp;""))</f>
        <v/>
      </c>
      <c r="X705" s="14">
        <f>IF(OR(V705=0,B705=""),"",IF(W705=1,0,SUMIFS($Y$5:Y704,$B$5:B704,B705&amp;"",$W$5:W704,W705-1)))</f>
        <v/>
      </c>
      <c r="Y705" s="14">
        <f>IF(V705=0,"",ROW($A705))</f>
        <v/>
      </c>
    </row>
    <row r="706">
      <c r="A706" s="10" t="n"/>
      <c r="B706" s="10" t="n"/>
      <c r="C706" s="10" t="n"/>
      <c r="D706" s="12" t="n"/>
      <c r="E706" s="18" t="n"/>
      <c r="F706" s="12" t="n"/>
      <c r="G706" s="18" t="n"/>
      <c r="H706" s="10" t="n"/>
      <c r="I706" s="10" t="n"/>
      <c r="J706" s="10" t="n"/>
      <c r="K706" s="13" t="n"/>
      <c r="L706" s="13" t="n"/>
      <c r="M706" s="19">
        <f>IF(OR(K706="",L706=""),"",IF(AND(ISNUMBER(K706),ISNUMBER(L706)),L706-K706,"CHYBA"))</f>
        <v/>
      </c>
      <c r="N706" s="10" t="n"/>
      <c r="O706" s="10" t="n"/>
      <c r="P706" s="14">
        <f>IF(M706="","",IF(ISNUMBER(M706),IF(M706&lt;=0,"CHYBA",""),"CHYBA"))</f>
        <v/>
      </c>
      <c r="Q706" s="14">
        <f>IF(OR(V706=0,B706="",K706=""),"",IFERROR(IF(X706=0,IF(AND(COUNTIFS('Vozidlá'!$A$6:$A$6,B706&amp;"",'Vozidlá'!$L$6:$L$6,"&lt;&gt;")=1,ROUND(K706,1)=ROUND(INDEX('Vozidlá'!$L$6:$L$6,MATCH(B706,'Vozidlá'!$A$6:$A$6,0)),1)),"","CHYBA"),IF(AND(INDEX($L$1:$L$1505,X706)&lt;&gt;"",ROUND(K706,1)=ROUND(INDEX($L$1:$L$1505,X706),1)),"","CHYBA")),"CHYBA"))</f>
        <v/>
      </c>
      <c r="R706" s="14">
        <f>IF(V706=0,"",IF(OR(NOT(ISNUMBER(A706)),B706="",C706="",NOT(ISNUMBER(D706)),NOT(ISNUMBER(E706)),NOT(ISNUMBER(F706)),NOT(ISNUMBER(G706)),I706="",J706="",NOT(ISNUMBER(K706)),NOT(ISNUMBER(L706)),AND(N706&lt;&gt;"Podnikateľská",N706&lt;&gt;"Súkromná"),AND(N706="Podnikateľská",H706=""),COUNTIFS('Vodiči'!$C$6:$C$8,C706&amp;"")&lt;&gt;1,COUNTIFS('Vozidlá'!$A$6:$A$6,B706&amp;"",'Vozidlá'!$B$6:$B$6,"&lt;&gt;")&lt;&gt;1,COUNTIFS('Vozidlá'!$A$6:$A$6,B706&amp;"",'Vozidlá'!$C$6:$C$6,"&lt;&gt;")&lt;&gt;1,COUNTIFS('Vozidlá'!$A$6:$A$6,B706&amp;"",'Vozidlá'!$D$6:$D$6,"&lt;&gt;")&lt;&gt;1,COUNTIFS('Vozidlá'!$A$6:$A$6,B706&amp;"",'Vozidlá'!$E$6:$E$6,"&lt;&gt;")&lt;&gt;1,COUNTIFS('Vozidlá'!$A$6:$A$6,B706&amp;"",'Vozidlá'!$K$6:$K$6,"&lt;&gt;")&lt;&gt;1,COUNTIFS('Vozidlá'!$A$6:$A$6,B706&amp;"",'Vozidlá'!$L$6:$L$6,"&lt;&gt;")&lt;&gt;1),"CHYBA",""))</f>
        <v/>
      </c>
      <c r="S706" s="14">
        <f>IF(V706=0,"",IF(N706="Podnikateľská",IF(H706="","",IF(OR(LEN(TRIM(SUBSTITUTE(SUBSTITUTE(H706,".",""),",","")))&lt;12,ISNUMBER(MATCH(TRIM(SUBSTITUTE(SUBSTITUTE(H706,".",""),",","")),'Zoznamy'!$G$2:$G$41,0))),"PREVERIŤ","")),IF(AND(N706="Súkromná",IFERROR(INDEX('Vozidlá'!$O$6:$O$6,MATCH(B706,'Vozidlá'!$A$6:$A$6,0))="áno",FALSE)),"PREVERIŤ","")))</f>
        <v/>
      </c>
      <c r="T706" s="14">
        <f>IF(OR(D706="",E706="",F706="",G706=""),"",IFERROR(IF(OR(F706+G706&lt;D706+E706,D706&lt;DATE(2027,1,1),D706&gt;=DATE(2028,1,1)),"CHYBA",""),"CHYBA"))</f>
        <v/>
      </c>
      <c r="U706" s="14">
        <f>IF(OR(V706=0,A706=""),"",IF(COUNTIFS($A$6:$A$1505,A706&amp;"",$B$6:$B$1505,B706&amp;"")&gt;1,"CHYBA",IF(X706="","",IF(X706=0,"",IFERROR(IF(INDEX($A$1:$A$1505,X706)="","",IF(A706=INDEX($A$1:$A$1505,X706)+1,"","PREVERIŤ")),"PREVERIŤ")))))</f>
        <v/>
      </c>
      <c r="V706" s="14">
        <f>IF(OR(A706&lt;&gt;"",B706&lt;&gt;"",C706&lt;&gt;"",D706&lt;&gt;"",E706&lt;&gt;"",F706&lt;&gt;"",G706&lt;&gt;"",H706&lt;&gt;"",I706&lt;&gt;"",J706&lt;&gt;"",K706&lt;&gt;"",L706&lt;&gt;"",N706&lt;&gt;"",O706&lt;&gt;""),1,0)</f>
        <v/>
      </c>
      <c r="W706" s="14">
        <f>IF(OR(V706=0,B706=""),"",COUNTIFS($B$6:B706,B706&amp;""))</f>
        <v/>
      </c>
      <c r="X706" s="14">
        <f>IF(OR(V706=0,B706=""),"",IF(W706=1,0,SUMIFS($Y$5:Y705,$B$5:B705,B706&amp;"",$W$5:W705,W706-1)))</f>
        <v/>
      </c>
      <c r="Y706" s="14">
        <f>IF(V706=0,"",ROW($A706))</f>
        <v/>
      </c>
    </row>
    <row r="707">
      <c r="A707" s="10" t="n"/>
      <c r="B707" s="10" t="n"/>
      <c r="C707" s="10" t="n"/>
      <c r="D707" s="12" t="n"/>
      <c r="E707" s="18" t="n"/>
      <c r="F707" s="12" t="n"/>
      <c r="G707" s="18" t="n"/>
      <c r="H707" s="10" t="n"/>
      <c r="I707" s="10" t="n"/>
      <c r="J707" s="10" t="n"/>
      <c r="K707" s="13" t="n"/>
      <c r="L707" s="13" t="n"/>
      <c r="M707" s="19">
        <f>IF(OR(K707="",L707=""),"",IF(AND(ISNUMBER(K707),ISNUMBER(L707)),L707-K707,"CHYBA"))</f>
        <v/>
      </c>
      <c r="N707" s="10" t="n"/>
      <c r="O707" s="10" t="n"/>
      <c r="P707" s="14">
        <f>IF(M707="","",IF(ISNUMBER(M707),IF(M707&lt;=0,"CHYBA",""),"CHYBA"))</f>
        <v/>
      </c>
      <c r="Q707" s="14">
        <f>IF(OR(V707=0,B707="",K707=""),"",IFERROR(IF(X707=0,IF(AND(COUNTIFS('Vozidlá'!$A$6:$A$6,B707&amp;"",'Vozidlá'!$L$6:$L$6,"&lt;&gt;")=1,ROUND(K707,1)=ROUND(INDEX('Vozidlá'!$L$6:$L$6,MATCH(B707,'Vozidlá'!$A$6:$A$6,0)),1)),"","CHYBA"),IF(AND(INDEX($L$1:$L$1505,X707)&lt;&gt;"",ROUND(K707,1)=ROUND(INDEX($L$1:$L$1505,X707),1)),"","CHYBA")),"CHYBA"))</f>
        <v/>
      </c>
      <c r="R707" s="14">
        <f>IF(V707=0,"",IF(OR(NOT(ISNUMBER(A707)),B707="",C707="",NOT(ISNUMBER(D707)),NOT(ISNUMBER(E707)),NOT(ISNUMBER(F707)),NOT(ISNUMBER(G707)),I707="",J707="",NOT(ISNUMBER(K707)),NOT(ISNUMBER(L707)),AND(N707&lt;&gt;"Podnikateľská",N707&lt;&gt;"Súkromná"),AND(N707="Podnikateľská",H707=""),COUNTIFS('Vodiči'!$C$6:$C$8,C707&amp;"")&lt;&gt;1,COUNTIFS('Vozidlá'!$A$6:$A$6,B707&amp;"",'Vozidlá'!$B$6:$B$6,"&lt;&gt;")&lt;&gt;1,COUNTIFS('Vozidlá'!$A$6:$A$6,B707&amp;"",'Vozidlá'!$C$6:$C$6,"&lt;&gt;")&lt;&gt;1,COUNTIFS('Vozidlá'!$A$6:$A$6,B707&amp;"",'Vozidlá'!$D$6:$D$6,"&lt;&gt;")&lt;&gt;1,COUNTIFS('Vozidlá'!$A$6:$A$6,B707&amp;"",'Vozidlá'!$E$6:$E$6,"&lt;&gt;")&lt;&gt;1,COUNTIFS('Vozidlá'!$A$6:$A$6,B707&amp;"",'Vozidlá'!$K$6:$K$6,"&lt;&gt;")&lt;&gt;1,COUNTIFS('Vozidlá'!$A$6:$A$6,B707&amp;"",'Vozidlá'!$L$6:$L$6,"&lt;&gt;")&lt;&gt;1),"CHYBA",""))</f>
        <v/>
      </c>
      <c r="S707" s="14">
        <f>IF(V707=0,"",IF(N707="Podnikateľská",IF(H707="","",IF(OR(LEN(TRIM(SUBSTITUTE(SUBSTITUTE(H707,".",""),",","")))&lt;12,ISNUMBER(MATCH(TRIM(SUBSTITUTE(SUBSTITUTE(H707,".",""),",","")),'Zoznamy'!$G$2:$G$41,0))),"PREVERIŤ","")),IF(AND(N707="Súkromná",IFERROR(INDEX('Vozidlá'!$O$6:$O$6,MATCH(B707,'Vozidlá'!$A$6:$A$6,0))="áno",FALSE)),"PREVERIŤ","")))</f>
        <v/>
      </c>
      <c r="T707" s="14">
        <f>IF(OR(D707="",E707="",F707="",G707=""),"",IFERROR(IF(OR(F707+G707&lt;D707+E707,D707&lt;DATE(2027,1,1),D707&gt;=DATE(2028,1,1)),"CHYBA",""),"CHYBA"))</f>
        <v/>
      </c>
      <c r="U707" s="14">
        <f>IF(OR(V707=0,A707=""),"",IF(COUNTIFS($A$6:$A$1505,A707&amp;"",$B$6:$B$1505,B707&amp;"")&gt;1,"CHYBA",IF(X707="","",IF(X707=0,"",IFERROR(IF(INDEX($A$1:$A$1505,X707)="","",IF(A707=INDEX($A$1:$A$1505,X707)+1,"","PREVERIŤ")),"PREVERIŤ")))))</f>
        <v/>
      </c>
      <c r="V707" s="14">
        <f>IF(OR(A707&lt;&gt;"",B707&lt;&gt;"",C707&lt;&gt;"",D707&lt;&gt;"",E707&lt;&gt;"",F707&lt;&gt;"",G707&lt;&gt;"",H707&lt;&gt;"",I707&lt;&gt;"",J707&lt;&gt;"",K707&lt;&gt;"",L707&lt;&gt;"",N707&lt;&gt;"",O707&lt;&gt;""),1,0)</f>
        <v/>
      </c>
      <c r="W707" s="14">
        <f>IF(OR(V707=0,B707=""),"",COUNTIFS($B$6:B707,B707&amp;""))</f>
        <v/>
      </c>
      <c r="X707" s="14">
        <f>IF(OR(V707=0,B707=""),"",IF(W707=1,0,SUMIFS($Y$5:Y706,$B$5:B706,B707&amp;"",$W$5:W706,W707-1)))</f>
        <v/>
      </c>
      <c r="Y707" s="14">
        <f>IF(V707=0,"",ROW($A707))</f>
        <v/>
      </c>
    </row>
    <row r="708">
      <c r="A708" s="10" t="n"/>
      <c r="B708" s="10" t="n"/>
      <c r="C708" s="10" t="n"/>
      <c r="D708" s="12" t="n"/>
      <c r="E708" s="18" t="n"/>
      <c r="F708" s="12" t="n"/>
      <c r="G708" s="18" t="n"/>
      <c r="H708" s="10" t="n"/>
      <c r="I708" s="10" t="n"/>
      <c r="J708" s="10" t="n"/>
      <c r="K708" s="13" t="n"/>
      <c r="L708" s="13" t="n"/>
      <c r="M708" s="19">
        <f>IF(OR(K708="",L708=""),"",IF(AND(ISNUMBER(K708),ISNUMBER(L708)),L708-K708,"CHYBA"))</f>
        <v/>
      </c>
      <c r="N708" s="10" t="n"/>
      <c r="O708" s="10" t="n"/>
      <c r="P708" s="14">
        <f>IF(M708="","",IF(ISNUMBER(M708),IF(M708&lt;=0,"CHYBA",""),"CHYBA"))</f>
        <v/>
      </c>
      <c r="Q708" s="14">
        <f>IF(OR(V708=0,B708="",K708=""),"",IFERROR(IF(X708=0,IF(AND(COUNTIFS('Vozidlá'!$A$6:$A$6,B708&amp;"",'Vozidlá'!$L$6:$L$6,"&lt;&gt;")=1,ROUND(K708,1)=ROUND(INDEX('Vozidlá'!$L$6:$L$6,MATCH(B708,'Vozidlá'!$A$6:$A$6,0)),1)),"","CHYBA"),IF(AND(INDEX($L$1:$L$1505,X708)&lt;&gt;"",ROUND(K708,1)=ROUND(INDEX($L$1:$L$1505,X708),1)),"","CHYBA")),"CHYBA"))</f>
        <v/>
      </c>
      <c r="R708" s="14">
        <f>IF(V708=0,"",IF(OR(NOT(ISNUMBER(A708)),B708="",C708="",NOT(ISNUMBER(D708)),NOT(ISNUMBER(E708)),NOT(ISNUMBER(F708)),NOT(ISNUMBER(G708)),I708="",J708="",NOT(ISNUMBER(K708)),NOT(ISNUMBER(L708)),AND(N708&lt;&gt;"Podnikateľská",N708&lt;&gt;"Súkromná"),AND(N708="Podnikateľská",H708=""),COUNTIFS('Vodiči'!$C$6:$C$8,C708&amp;"")&lt;&gt;1,COUNTIFS('Vozidlá'!$A$6:$A$6,B708&amp;"",'Vozidlá'!$B$6:$B$6,"&lt;&gt;")&lt;&gt;1,COUNTIFS('Vozidlá'!$A$6:$A$6,B708&amp;"",'Vozidlá'!$C$6:$C$6,"&lt;&gt;")&lt;&gt;1,COUNTIFS('Vozidlá'!$A$6:$A$6,B708&amp;"",'Vozidlá'!$D$6:$D$6,"&lt;&gt;")&lt;&gt;1,COUNTIFS('Vozidlá'!$A$6:$A$6,B708&amp;"",'Vozidlá'!$E$6:$E$6,"&lt;&gt;")&lt;&gt;1,COUNTIFS('Vozidlá'!$A$6:$A$6,B708&amp;"",'Vozidlá'!$K$6:$K$6,"&lt;&gt;")&lt;&gt;1,COUNTIFS('Vozidlá'!$A$6:$A$6,B708&amp;"",'Vozidlá'!$L$6:$L$6,"&lt;&gt;")&lt;&gt;1),"CHYBA",""))</f>
        <v/>
      </c>
      <c r="S708" s="14">
        <f>IF(V708=0,"",IF(N708="Podnikateľská",IF(H708="","",IF(OR(LEN(TRIM(SUBSTITUTE(SUBSTITUTE(H708,".",""),",","")))&lt;12,ISNUMBER(MATCH(TRIM(SUBSTITUTE(SUBSTITUTE(H708,".",""),",","")),'Zoznamy'!$G$2:$G$41,0))),"PREVERIŤ","")),IF(AND(N708="Súkromná",IFERROR(INDEX('Vozidlá'!$O$6:$O$6,MATCH(B708,'Vozidlá'!$A$6:$A$6,0))="áno",FALSE)),"PREVERIŤ","")))</f>
        <v/>
      </c>
      <c r="T708" s="14">
        <f>IF(OR(D708="",E708="",F708="",G708=""),"",IFERROR(IF(OR(F708+G708&lt;D708+E708,D708&lt;DATE(2027,1,1),D708&gt;=DATE(2028,1,1)),"CHYBA",""),"CHYBA"))</f>
        <v/>
      </c>
      <c r="U708" s="14">
        <f>IF(OR(V708=0,A708=""),"",IF(COUNTIFS($A$6:$A$1505,A708&amp;"",$B$6:$B$1505,B708&amp;"")&gt;1,"CHYBA",IF(X708="","",IF(X708=0,"",IFERROR(IF(INDEX($A$1:$A$1505,X708)="","",IF(A708=INDEX($A$1:$A$1505,X708)+1,"","PREVERIŤ")),"PREVERIŤ")))))</f>
        <v/>
      </c>
      <c r="V708" s="14">
        <f>IF(OR(A708&lt;&gt;"",B708&lt;&gt;"",C708&lt;&gt;"",D708&lt;&gt;"",E708&lt;&gt;"",F708&lt;&gt;"",G708&lt;&gt;"",H708&lt;&gt;"",I708&lt;&gt;"",J708&lt;&gt;"",K708&lt;&gt;"",L708&lt;&gt;"",N708&lt;&gt;"",O708&lt;&gt;""),1,0)</f>
        <v/>
      </c>
      <c r="W708" s="14">
        <f>IF(OR(V708=0,B708=""),"",COUNTIFS($B$6:B708,B708&amp;""))</f>
        <v/>
      </c>
      <c r="X708" s="14">
        <f>IF(OR(V708=0,B708=""),"",IF(W708=1,0,SUMIFS($Y$5:Y707,$B$5:B707,B708&amp;"",$W$5:W707,W708-1)))</f>
        <v/>
      </c>
      <c r="Y708" s="14">
        <f>IF(V708=0,"",ROW($A708))</f>
        <v/>
      </c>
    </row>
    <row r="709">
      <c r="A709" s="10" t="n"/>
      <c r="B709" s="10" t="n"/>
      <c r="C709" s="10" t="n"/>
      <c r="D709" s="12" t="n"/>
      <c r="E709" s="18" t="n"/>
      <c r="F709" s="12" t="n"/>
      <c r="G709" s="18" t="n"/>
      <c r="H709" s="10" t="n"/>
      <c r="I709" s="10" t="n"/>
      <c r="J709" s="10" t="n"/>
      <c r="K709" s="13" t="n"/>
      <c r="L709" s="13" t="n"/>
      <c r="M709" s="19">
        <f>IF(OR(K709="",L709=""),"",IF(AND(ISNUMBER(K709),ISNUMBER(L709)),L709-K709,"CHYBA"))</f>
        <v/>
      </c>
      <c r="N709" s="10" t="n"/>
      <c r="O709" s="10" t="n"/>
      <c r="P709" s="14">
        <f>IF(M709="","",IF(ISNUMBER(M709),IF(M709&lt;=0,"CHYBA",""),"CHYBA"))</f>
        <v/>
      </c>
      <c r="Q709" s="14">
        <f>IF(OR(V709=0,B709="",K709=""),"",IFERROR(IF(X709=0,IF(AND(COUNTIFS('Vozidlá'!$A$6:$A$6,B709&amp;"",'Vozidlá'!$L$6:$L$6,"&lt;&gt;")=1,ROUND(K709,1)=ROUND(INDEX('Vozidlá'!$L$6:$L$6,MATCH(B709,'Vozidlá'!$A$6:$A$6,0)),1)),"","CHYBA"),IF(AND(INDEX($L$1:$L$1505,X709)&lt;&gt;"",ROUND(K709,1)=ROUND(INDEX($L$1:$L$1505,X709),1)),"","CHYBA")),"CHYBA"))</f>
        <v/>
      </c>
      <c r="R709" s="14">
        <f>IF(V709=0,"",IF(OR(NOT(ISNUMBER(A709)),B709="",C709="",NOT(ISNUMBER(D709)),NOT(ISNUMBER(E709)),NOT(ISNUMBER(F709)),NOT(ISNUMBER(G709)),I709="",J709="",NOT(ISNUMBER(K709)),NOT(ISNUMBER(L709)),AND(N709&lt;&gt;"Podnikateľská",N709&lt;&gt;"Súkromná"),AND(N709="Podnikateľská",H709=""),COUNTIFS('Vodiči'!$C$6:$C$8,C709&amp;"")&lt;&gt;1,COUNTIFS('Vozidlá'!$A$6:$A$6,B709&amp;"",'Vozidlá'!$B$6:$B$6,"&lt;&gt;")&lt;&gt;1,COUNTIFS('Vozidlá'!$A$6:$A$6,B709&amp;"",'Vozidlá'!$C$6:$C$6,"&lt;&gt;")&lt;&gt;1,COUNTIFS('Vozidlá'!$A$6:$A$6,B709&amp;"",'Vozidlá'!$D$6:$D$6,"&lt;&gt;")&lt;&gt;1,COUNTIFS('Vozidlá'!$A$6:$A$6,B709&amp;"",'Vozidlá'!$E$6:$E$6,"&lt;&gt;")&lt;&gt;1,COUNTIFS('Vozidlá'!$A$6:$A$6,B709&amp;"",'Vozidlá'!$K$6:$K$6,"&lt;&gt;")&lt;&gt;1,COUNTIFS('Vozidlá'!$A$6:$A$6,B709&amp;"",'Vozidlá'!$L$6:$L$6,"&lt;&gt;")&lt;&gt;1),"CHYBA",""))</f>
        <v/>
      </c>
      <c r="S709" s="14">
        <f>IF(V709=0,"",IF(N709="Podnikateľská",IF(H709="","",IF(OR(LEN(TRIM(SUBSTITUTE(SUBSTITUTE(H709,".",""),",","")))&lt;12,ISNUMBER(MATCH(TRIM(SUBSTITUTE(SUBSTITUTE(H709,".",""),",","")),'Zoznamy'!$G$2:$G$41,0))),"PREVERIŤ","")),IF(AND(N709="Súkromná",IFERROR(INDEX('Vozidlá'!$O$6:$O$6,MATCH(B709,'Vozidlá'!$A$6:$A$6,0))="áno",FALSE)),"PREVERIŤ","")))</f>
        <v/>
      </c>
      <c r="T709" s="14">
        <f>IF(OR(D709="",E709="",F709="",G709=""),"",IFERROR(IF(OR(F709+G709&lt;D709+E709,D709&lt;DATE(2027,1,1),D709&gt;=DATE(2028,1,1)),"CHYBA",""),"CHYBA"))</f>
        <v/>
      </c>
      <c r="U709" s="14">
        <f>IF(OR(V709=0,A709=""),"",IF(COUNTIFS($A$6:$A$1505,A709&amp;"",$B$6:$B$1505,B709&amp;"")&gt;1,"CHYBA",IF(X709="","",IF(X709=0,"",IFERROR(IF(INDEX($A$1:$A$1505,X709)="","",IF(A709=INDEX($A$1:$A$1505,X709)+1,"","PREVERIŤ")),"PREVERIŤ")))))</f>
        <v/>
      </c>
      <c r="V709" s="14">
        <f>IF(OR(A709&lt;&gt;"",B709&lt;&gt;"",C709&lt;&gt;"",D709&lt;&gt;"",E709&lt;&gt;"",F709&lt;&gt;"",G709&lt;&gt;"",H709&lt;&gt;"",I709&lt;&gt;"",J709&lt;&gt;"",K709&lt;&gt;"",L709&lt;&gt;"",N709&lt;&gt;"",O709&lt;&gt;""),1,0)</f>
        <v/>
      </c>
      <c r="W709" s="14">
        <f>IF(OR(V709=0,B709=""),"",COUNTIFS($B$6:B709,B709&amp;""))</f>
        <v/>
      </c>
      <c r="X709" s="14">
        <f>IF(OR(V709=0,B709=""),"",IF(W709=1,0,SUMIFS($Y$5:Y708,$B$5:B708,B709&amp;"",$W$5:W708,W709-1)))</f>
        <v/>
      </c>
      <c r="Y709" s="14">
        <f>IF(V709=0,"",ROW($A709))</f>
        <v/>
      </c>
    </row>
    <row r="710">
      <c r="A710" s="10" t="n"/>
      <c r="B710" s="10" t="n"/>
      <c r="C710" s="10" t="n"/>
      <c r="D710" s="12" t="n"/>
      <c r="E710" s="18" t="n"/>
      <c r="F710" s="12" t="n"/>
      <c r="G710" s="18" t="n"/>
      <c r="H710" s="10" t="n"/>
      <c r="I710" s="10" t="n"/>
      <c r="J710" s="10" t="n"/>
      <c r="K710" s="13" t="n"/>
      <c r="L710" s="13" t="n"/>
      <c r="M710" s="19">
        <f>IF(OR(K710="",L710=""),"",IF(AND(ISNUMBER(K710),ISNUMBER(L710)),L710-K710,"CHYBA"))</f>
        <v/>
      </c>
      <c r="N710" s="10" t="n"/>
      <c r="O710" s="10" t="n"/>
      <c r="P710" s="14">
        <f>IF(M710="","",IF(ISNUMBER(M710),IF(M710&lt;=0,"CHYBA",""),"CHYBA"))</f>
        <v/>
      </c>
      <c r="Q710" s="14">
        <f>IF(OR(V710=0,B710="",K710=""),"",IFERROR(IF(X710=0,IF(AND(COUNTIFS('Vozidlá'!$A$6:$A$6,B710&amp;"",'Vozidlá'!$L$6:$L$6,"&lt;&gt;")=1,ROUND(K710,1)=ROUND(INDEX('Vozidlá'!$L$6:$L$6,MATCH(B710,'Vozidlá'!$A$6:$A$6,0)),1)),"","CHYBA"),IF(AND(INDEX($L$1:$L$1505,X710)&lt;&gt;"",ROUND(K710,1)=ROUND(INDEX($L$1:$L$1505,X710),1)),"","CHYBA")),"CHYBA"))</f>
        <v/>
      </c>
      <c r="R710" s="14">
        <f>IF(V710=0,"",IF(OR(NOT(ISNUMBER(A710)),B710="",C710="",NOT(ISNUMBER(D710)),NOT(ISNUMBER(E710)),NOT(ISNUMBER(F710)),NOT(ISNUMBER(G710)),I710="",J710="",NOT(ISNUMBER(K710)),NOT(ISNUMBER(L710)),AND(N710&lt;&gt;"Podnikateľská",N710&lt;&gt;"Súkromná"),AND(N710="Podnikateľská",H710=""),COUNTIFS('Vodiči'!$C$6:$C$8,C710&amp;"")&lt;&gt;1,COUNTIFS('Vozidlá'!$A$6:$A$6,B710&amp;"",'Vozidlá'!$B$6:$B$6,"&lt;&gt;")&lt;&gt;1,COUNTIFS('Vozidlá'!$A$6:$A$6,B710&amp;"",'Vozidlá'!$C$6:$C$6,"&lt;&gt;")&lt;&gt;1,COUNTIFS('Vozidlá'!$A$6:$A$6,B710&amp;"",'Vozidlá'!$D$6:$D$6,"&lt;&gt;")&lt;&gt;1,COUNTIFS('Vozidlá'!$A$6:$A$6,B710&amp;"",'Vozidlá'!$E$6:$E$6,"&lt;&gt;")&lt;&gt;1,COUNTIFS('Vozidlá'!$A$6:$A$6,B710&amp;"",'Vozidlá'!$K$6:$K$6,"&lt;&gt;")&lt;&gt;1,COUNTIFS('Vozidlá'!$A$6:$A$6,B710&amp;"",'Vozidlá'!$L$6:$L$6,"&lt;&gt;")&lt;&gt;1),"CHYBA",""))</f>
        <v/>
      </c>
      <c r="S710" s="14">
        <f>IF(V710=0,"",IF(N710="Podnikateľská",IF(H710="","",IF(OR(LEN(TRIM(SUBSTITUTE(SUBSTITUTE(H710,".",""),",","")))&lt;12,ISNUMBER(MATCH(TRIM(SUBSTITUTE(SUBSTITUTE(H710,".",""),",","")),'Zoznamy'!$G$2:$G$41,0))),"PREVERIŤ","")),IF(AND(N710="Súkromná",IFERROR(INDEX('Vozidlá'!$O$6:$O$6,MATCH(B710,'Vozidlá'!$A$6:$A$6,0))="áno",FALSE)),"PREVERIŤ","")))</f>
        <v/>
      </c>
      <c r="T710" s="14">
        <f>IF(OR(D710="",E710="",F710="",G710=""),"",IFERROR(IF(OR(F710+G710&lt;D710+E710,D710&lt;DATE(2027,1,1),D710&gt;=DATE(2028,1,1)),"CHYBA",""),"CHYBA"))</f>
        <v/>
      </c>
      <c r="U710" s="14">
        <f>IF(OR(V710=0,A710=""),"",IF(COUNTIFS($A$6:$A$1505,A710&amp;"",$B$6:$B$1505,B710&amp;"")&gt;1,"CHYBA",IF(X710="","",IF(X710=0,"",IFERROR(IF(INDEX($A$1:$A$1505,X710)="","",IF(A710=INDEX($A$1:$A$1505,X710)+1,"","PREVERIŤ")),"PREVERIŤ")))))</f>
        <v/>
      </c>
      <c r="V710" s="14">
        <f>IF(OR(A710&lt;&gt;"",B710&lt;&gt;"",C710&lt;&gt;"",D710&lt;&gt;"",E710&lt;&gt;"",F710&lt;&gt;"",G710&lt;&gt;"",H710&lt;&gt;"",I710&lt;&gt;"",J710&lt;&gt;"",K710&lt;&gt;"",L710&lt;&gt;"",N710&lt;&gt;"",O710&lt;&gt;""),1,0)</f>
        <v/>
      </c>
      <c r="W710" s="14">
        <f>IF(OR(V710=0,B710=""),"",COUNTIFS($B$6:B710,B710&amp;""))</f>
        <v/>
      </c>
      <c r="X710" s="14">
        <f>IF(OR(V710=0,B710=""),"",IF(W710=1,0,SUMIFS($Y$5:Y709,$B$5:B709,B710&amp;"",$W$5:W709,W710-1)))</f>
        <v/>
      </c>
      <c r="Y710" s="14">
        <f>IF(V710=0,"",ROW($A710))</f>
        <v/>
      </c>
    </row>
    <row r="711">
      <c r="A711" s="10" t="n"/>
      <c r="B711" s="10" t="n"/>
      <c r="C711" s="10" t="n"/>
      <c r="D711" s="12" t="n"/>
      <c r="E711" s="18" t="n"/>
      <c r="F711" s="12" t="n"/>
      <c r="G711" s="18" t="n"/>
      <c r="H711" s="10" t="n"/>
      <c r="I711" s="10" t="n"/>
      <c r="J711" s="10" t="n"/>
      <c r="K711" s="13" t="n"/>
      <c r="L711" s="13" t="n"/>
      <c r="M711" s="19">
        <f>IF(OR(K711="",L711=""),"",IF(AND(ISNUMBER(K711),ISNUMBER(L711)),L711-K711,"CHYBA"))</f>
        <v/>
      </c>
      <c r="N711" s="10" t="n"/>
      <c r="O711" s="10" t="n"/>
      <c r="P711" s="14">
        <f>IF(M711="","",IF(ISNUMBER(M711),IF(M711&lt;=0,"CHYBA",""),"CHYBA"))</f>
        <v/>
      </c>
      <c r="Q711" s="14">
        <f>IF(OR(V711=0,B711="",K711=""),"",IFERROR(IF(X711=0,IF(AND(COUNTIFS('Vozidlá'!$A$6:$A$6,B711&amp;"",'Vozidlá'!$L$6:$L$6,"&lt;&gt;")=1,ROUND(K711,1)=ROUND(INDEX('Vozidlá'!$L$6:$L$6,MATCH(B711,'Vozidlá'!$A$6:$A$6,0)),1)),"","CHYBA"),IF(AND(INDEX($L$1:$L$1505,X711)&lt;&gt;"",ROUND(K711,1)=ROUND(INDEX($L$1:$L$1505,X711),1)),"","CHYBA")),"CHYBA"))</f>
        <v/>
      </c>
      <c r="R711" s="14">
        <f>IF(V711=0,"",IF(OR(NOT(ISNUMBER(A711)),B711="",C711="",NOT(ISNUMBER(D711)),NOT(ISNUMBER(E711)),NOT(ISNUMBER(F711)),NOT(ISNUMBER(G711)),I711="",J711="",NOT(ISNUMBER(K711)),NOT(ISNUMBER(L711)),AND(N711&lt;&gt;"Podnikateľská",N711&lt;&gt;"Súkromná"),AND(N711="Podnikateľská",H711=""),COUNTIFS('Vodiči'!$C$6:$C$8,C711&amp;"")&lt;&gt;1,COUNTIFS('Vozidlá'!$A$6:$A$6,B711&amp;"",'Vozidlá'!$B$6:$B$6,"&lt;&gt;")&lt;&gt;1,COUNTIFS('Vozidlá'!$A$6:$A$6,B711&amp;"",'Vozidlá'!$C$6:$C$6,"&lt;&gt;")&lt;&gt;1,COUNTIFS('Vozidlá'!$A$6:$A$6,B711&amp;"",'Vozidlá'!$D$6:$D$6,"&lt;&gt;")&lt;&gt;1,COUNTIFS('Vozidlá'!$A$6:$A$6,B711&amp;"",'Vozidlá'!$E$6:$E$6,"&lt;&gt;")&lt;&gt;1,COUNTIFS('Vozidlá'!$A$6:$A$6,B711&amp;"",'Vozidlá'!$K$6:$K$6,"&lt;&gt;")&lt;&gt;1,COUNTIFS('Vozidlá'!$A$6:$A$6,B711&amp;"",'Vozidlá'!$L$6:$L$6,"&lt;&gt;")&lt;&gt;1),"CHYBA",""))</f>
        <v/>
      </c>
      <c r="S711" s="14">
        <f>IF(V711=0,"",IF(N711="Podnikateľská",IF(H711="","",IF(OR(LEN(TRIM(SUBSTITUTE(SUBSTITUTE(H711,".",""),",","")))&lt;12,ISNUMBER(MATCH(TRIM(SUBSTITUTE(SUBSTITUTE(H711,".",""),",","")),'Zoznamy'!$G$2:$G$41,0))),"PREVERIŤ","")),IF(AND(N711="Súkromná",IFERROR(INDEX('Vozidlá'!$O$6:$O$6,MATCH(B711,'Vozidlá'!$A$6:$A$6,0))="áno",FALSE)),"PREVERIŤ","")))</f>
        <v/>
      </c>
      <c r="T711" s="14">
        <f>IF(OR(D711="",E711="",F711="",G711=""),"",IFERROR(IF(OR(F711+G711&lt;D711+E711,D711&lt;DATE(2027,1,1),D711&gt;=DATE(2028,1,1)),"CHYBA",""),"CHYBA"))</f>
        <v/>
      </c>
      <c r="U711" s="14">
        <f>IF(OR(V711=0,A711=""),"",IF(COUNTIFS($A$6:$A$1505,A711&amp;"",$B$6:$B$1505,B711&amp;"")&gt;1,"CHYBA",IF(X711="","",IF(X711=0,"",IFERROR(IF(INDEX($A$1:$A$1505,X711)="","",IF(A711=INDEX($A$1:$A$1505,X711)+1,"","PREVERIŤ")),"PREVERIŤ")))))</f>
        <v/>
      </c>
      <c r="V711" s="14">
        <f>IF(OR(A711&lt;&gt;"",B711&lt;&gt;"",C711&lt;&gt;"",D711&lt;&gt;"",E711&lt;&gt;"",F711&lt;&gt;"",G711&lt;&gt;"",H711&lt;&gt;"",I711&lt;&gt;"",J711&lt;&gt;"",K711&lt;&gt;"",L711&lt;&gt;"",N711&lt;&gt;"",O711&lt;&gt;""),1,0)</f>
        <v/>
      </c>
      <c r="W711" s="14">
        <f>IF(OR(V711=0,B711=""),"",COUNTIFS($B$6:B711,B711&amp;""))</f>
        <v/>
      </c>
      <c r="X711" s="14">
        <f>IF(OR(V711=0,B711=""),"",IF(W711=1,0,SUMIFS($Y$5:Y710,$B$5:B710,B711&amp;"",$W$5:W710,W711-1)))</f>
        <v/>
      </c>
      <c r="Y711" s="14">
        <f>IF(V711=0,"",ROW($A711))</f>
        <v/>
      </c>
    </row>
    <row r="712">
      <c r="A712" s="10" t="n"/>
      <c r="B712" s="10" t="n"/>
      <c r="C712" s="10" t="n"/>
      <c r="D712" s="12" t="n"/>
      <c r="E712" s="18" t="n"/>
      <c r="F712" s="12" t="n"/>
      <c r="G712" s="18" t="n"/>
      <c r="H712" s="10" t="n"/>
      <c r="I712" s="10" t="n"/>
      <c r="J712" s="10" t="n"/>
      <c r="K712" s="13" t="n"/>
      <c r="L712" s="13" t="n"/>
      <c r="M712" s="19">
        <f>IF(OR(K712="",L712=""),"",IF(AND(ISNUMBER(K712),ISNUMBER(L712)),L712-K712,"CHYBA"))</f>
        <v/>
      </c>
      <c r="N712" s="10" t="n"/>
      <c r="O712" s="10" t="n"/>
      <c r="P712" s="14">
        <f>IF(M712="","",IF(ISNUMBER(M712),IF(M712&lt;=0,"CHYBA",""),"CHYBA"))</f>
        <v/>
      </c>
      <c r="Q712" s="14">
        <f>IF(OR(V712=0,B712="",K712=""),"",IFERROR(IF(X712=0,IF(AND(COUNTIFS('Vozidlá'!$A$6:$A$6,B712&amp;"",'Vozidlá'!$L$6:$L$6,"&lt;&gt;")=1,ROUND(K712,1)=ROUND(INDEX('Vozidlá'!$L$6:$L$6,MATCH(B712,'Vozidlá'!$A$6:$A$6,0)),1)),"","CHYBA"),IF(AND(INDEX($L$1:$L$1505,X712)&lt;&gt;"",ROUND(K712,1)=ROUND(INDEX($L$1:$L$1505,X712),1)),"","CHYBA")),"CHYBA"))</f>
        <v/>
      </c>
      <c r="R712" s="14">
        <f>IF(V712=0,"",IF(OR(NOT(ISNUMBER(A712)),B712="",C712="",NOT(ISNUMBER(D712)),NOT(ISNUMBER(E712)),NOT(ISNUMBER(F712)),NOT(ISNUMBER(G712)),I712="",J712="",NOT(ISNUMBER(K712)),NOT(ISNUMBER(L712)),AND(N712&lt;&gt;"Podnikateľská",N712&lt;&gt;"Súkromná"),AND(N712="Podnikateľská",H712=""),COUNTIFS('Vodiči'!$C$6:$C$8,C712&amp;"")&lt;&gt;1,COUNTIFS('Vozidlá'!$A$6:$A$6,B712&amp;"",'Vozidlá'!$B$6:$B$6,"&lt;&gt;")&lt;&gt;1,COUNTIFS('Vozidlá'!$A$6:$A$6,B712&amp;"",'Vozidlá'!$C$6:$C$6,"&lt;&gt;")&lt;&gt;1,COUNTIFS('Vozidlá'!$A$6:$A$6,B712&amp;"",'Vozidlá'!$D$6:$D$6,"&lt;&gt;")&lt;&gt;1,COUNTIFS('Vozidlá'!$A$6:$A$6,B712&amp;"",'Vozidlá'!$E$6:$E$6,"&lt;&gt;")&lt;&gt;1,COUNTIFS('Vozidlá'!$A$6:$A$6,B712&amp;"",'Vozidlá'!$K$6:$K$6,"&lt;&gt;")&lt;&gt;1,COUNTIFS('Vozidlá'!$A$6:$A$6,B712&amp;"",'Vozidlá'!$L$6:$L$6,"&lt;&gt;")&lt;&gt;1),"CHYBA",""))</f>
        <v/>
      </c>
      <c r="S712" s="14">
        <f>IF(V712=0,"",IF(N712="Podnikateľská",IF(H712="","",IF(OR(LEN(TRIM(SUBSTITUTE(SUBSTITUTE(H712,".",""),",","")))&lt;12,ISNUMBER(MATCH(TRIM(SUBSTITUTE(SUBSTITUTE(H712,".",""),",","")),'Zoznamy'!$G$2:$G$41,0))),"PREVERIŤ","")),IF(AND(N712="Súkromná",IFERROR(INDEX('Vozidlá'!$O$6:$O$6,MATCH(B712,'Vozidlá'!$A$6:$A$6,0))="áno",FALSE)),"PREVERIŤ","")))</f>
        <v/>
      </c>
      <c r="T712" s="14">
        <f>IF(OR(D712="",E712="",F712="",G712=""),"",IFERROR(IF(OR(F712+G712&lt;D712+E712,D712&lt;DATE(2027,1,1),D712&gt;=DATE(2028,1,1)),"CHYBA",""),"CHYBA"))</f>
        <v/>
      </c>
      <c r="U712" s="14">
        <f>IF(OR(V712=0,A712=""),"",IF(COUNTIFS($A$6:$A$1505,A712&amp;"",$B$6:$B$1505,B712&amp;"")&gt;1,"CHYBA",IF(X712="","",IF(X712=0,"",IFERROR(IF(INDEX($A$1:$A$1505,X712)="","",IF(A712=INDEX($A$1:$A$1505,X712)+1,"","PREVERIŤ")),"PREVERIŤ")))))</f>
        <v/>
      </c>
      <c r="V712" s="14">
        <f>IF(OR(A712&lt;&gt;"",B712&lt;&gt;"",C712&lt;&gt;"",D712&lt;&gt;"",E712&lt;&gt;"",F712&lt;&gt;"",G712&lt;&gt;"",H712&lt;&gt;"",I712&lt;&gt;"",J712&lt;&gt;"",K712&lt;&gt;"",L712&lt;&gt;"",N712&lt;&gt;"",O712&lt;&gt;""),1,0)</f>
        <v/>
      </c>
      <c r="W712" s="14">
        <f>IF(OR(V712=0,B712=""),"",COUNTIFS($B$6:B712,B712&amp;""))</f>
        <v/>
      </c>
      <c r="X712" s="14">
        <f>IF(OR(V712=0,B712=""),"",IF(W712=1,0,SUMIFS($Y$5:Y711,$B$5:B711,B712&amp;"",$W$5:W711,W712-1)))</f>
        <v/>
      </c>
      <c r="Y712" s="14">
        <f>IF(V712=0,"",ROW($A712))</f>
        <v/>
      </c>
    </row>
    <row r="713">
      <c r="A713" s="10" t="n"/>
      <c r="B713" s="10" t="n"/>
      <c r="C713" s="10" t="n"/>
      <c r="D713" s="12" t="n"/>
      <c r="E713" s="18" t="n"/>
      <c r="F713" s="12" t="n"/>
      <c r="G713" s="18" t="n"/>
      <c r="H713" s="10" t="n"/>
      <c r="I713" s="10" t="n"/>
      <c r="J713" s="10" t="n"/>
      <c r="K713" s="13" t="n"/>
      <c r="L713" s="13" t="n"/>
      <c r="M713" s="19">
        <f>IF(OR(K713="",L713=""),"",IF(AND(ISNUMBER(K713),ISNUMBER(L713)),L713-K713,"CHYBA"))</f>
        <v/>
      </c>
      <c r="N713" s="10" t="n"/>
      <c r="O713" s="10" t="n"/>
      <c r="P713" s="14">
        <f>IF(M713="","",IF(ISNUMBER(M713),IF(M713&lt;=0,"CHYBA",""),"CHYBA"))</f>
        <v/>
      </c>
      <c r="Q713" s="14">
        <f>IF(OR(V713=0,B713="",K713=""),"",IFERROR(IF(X713=0,IF(AND(COUNTIFS('Vozidlá'!$A$6:$A$6,B713&amp;"",'Vozidlá'!$L$6:$L$6,"&lt;&gt;")=1,ROUND(K713,1)=ROUND(INDEX('Vozidlá'!$L$6:$L$6,MATCH(B713,'Vozidlá'!$A$6:$A$6,0)),1)),"","CHYBA"),IF(AND(INDEX($L$1:$L$1505,X713)&lt;&gt;"",ROUND(K713,1)=ROUND(INDEX($L$1:$L$1505,X713),1)),"","CHYBA")),"CHYBA"))</f>
        <v/>
      </c>
      <c r="R713" s="14">
        <f>IF(V713=0,"",IF(OR(NOT(ISNUMBER(A713)),B713="",C713="",NOT(ISNUMBER(D713)),NOT(ISNUMBER(E713)),NOT(ISNUMBER(F713)),NOT(ISNUMBER(G713)),I713="",J713="",NOT(ISNUMBER(K713)),NOT(ISNUMBER(L713)),AND(N713&lt;&gt;"Podnikateľská",N713&lt;&gt;"Súkromná"),AND(N713="Podnikateľská",H713=""),COUNTIFS('Vodiči'!$C$6:$C$8,C713&amp;"")&lt;&gt;1,COUNTIFS('Vozidlá'!$A$6:$A$6,B713&amp;"",'Vozidlá'!$B$6:$B$6,"&lt;&gt;")&lt;&gt;1,COUNTIFS('Vozidlá'!$A$6:$A$6,B713&amp;"",'Vozidlá'!$C$6:$C$6,"&lt;&gt;")&lt;&gt;1,COUNTIFS('Vozidlá'!$A$6:$A$6,B713&amp;"",'Vozidlá'!$D$6:$D$6,"&lt;&gt;")&lt;&gt;1,COUNTIFS('Vozidlá'!$A$6:$A$6,B713&amp;"",'Vozidlá'!$E$6:$E$6,"&lt;&gt;")&lt;&gt;1,COUNTIFS('Vozidlá'!$A$6:$A$6,B713&amp;"",'Vozidlá'!$K$6:$K$6,"&lt;&gt;")&lt;&gt;1,COUNTIFS('Vozidlá'!$A$6:$A$6,B713&amp;"",'Vozidlá'!$L$6:$L$6,"&lt;&gt;")&lt;&gt;1),"CHYBA",""))</f>
        <v/>
      </c>
      <c r="S713" s="14">
        <f>IF(V713=0,"",IF(N713="Podnikateľská",IF(H713="","",IF(OR(LEN(TRIM(SUBSTITUTE(SUBSTITUTE(H713,".",""),",","")))&lt;12,ISNUMBER(MATCH(TRIM(SUBSTITUTE(SUBSTITUTE(H713,".",""),",","")),'Zoznamy'!$G$2:$G$41,0))),"PREVERIŤ","")),IF(AND(N713="Súkromná",IFERROR(INDEX('Vozidlá'!$O$6:$O$6,MATCH(B713,'Vozidlá'!$A$6:$A$6,0))="áno",FALSE)),"PREVERIŤ","")))</f>
        <v/>
      </c>
      <c r="T713" s="14">
        <f>IF(OR(D713="",E713="",F713="",G713=""),"",IFERROR(IF(OR(F713+G713&lt;D713+E713,D713&lt;DATE(2027,1,1),D713&gt;=DATE(2028,1,1)),"CHYBA",""),"CHYBA"))</f>
        <v/>
      </c>
      <c r="U713" s="14">
        <f>IF(OR(V713=0,A713=""),"",IF(COUNTIFS($A$6:$A$1505,A713&amp;"",$B$6:$B$1505,B713&amp;"")&gt;1,"CHYBA",IF(X713="","",IF(X713=0,"",IFERROR(IF(INDEX($A$1:$A$1505,X713)="","",IF(A713=INDEX($A$1:$A$1505,X713)+1,"","PREVERIŤ")),"PREVERIŤ")))))</f>
        <v/>
      </c>
      <c r="V713" s="14">
        <f>IF(OR(A713&lt;&gt;"",B713&lt;&gt;"",C713&lt;&gt;"",D713&lt;&gt;"",E713&lt;&gt;"",F713&lt;&gt;"",G713&lt;&gt;"",H713&lt;&gt;"",I713&lt;&gt;"",J713&lt;&gt;"",K713&lt;&gt;"",L713&lt;&gt;"",N713&lt;&gt;"",O713&lt;&gt;""),1,0)</f>
        <v/>
      </c>
      <c r="W713" s="14">
        <f>IF(OR(V713=0,B713=""),"",COUNTIFS($B$6:B713,B713&amp;""))</f>
        <v/>
      </c>
      <c r="X713" s="14">
        <f>IF(OR(V713=0,B713=""),"",IF(W713=1,0,SUMIFS($Y$5:Y712,$B$5:B712,B713&amp;"",$W$5:W712,W713-1)))</f>
        <v/>
      </c>
      <c r="Y713" s="14">
        <f>IF(V713=0,"",ROW($A713))</f>
        <v/>
      </c>
    </row>
    <row r="714">
      <c r="A714" s="10" t="n"/>
      <c r="B714" s="10" t="n"/>
      <c r="C714" s="10" t="n"/>
      <c r="D714" s="12" t="n"/>
      <c r="E714" s="18" t="n"/>
      <c r="F714" s="12" t="n"/>
      <c r="G714" s="18" t="n"/>
      <c r="H714" s="10" t="n"/>
      <c r="I714" s="10" t="n"/>
      <c r="J714" s="10" t="n"/>
      <c r="K714" s="13" t="n"/>
      <c r="L714" s="13" t="n"/>
      <c r="M714" s="19">
        <f>IF(OR(K714="",L714=""),"",IF(AND(ISNUMBER(K714),ISNUMBER(L714)),L714-K714,"CHYBA"))</f>
        <v/>
      </c>
      <c r="N714" s="10" t="n"/>
      <c r="O714" s="10" t="n"/>
      <c r="P714" s="14">
        <f>IF(M714="","",IF(ISNUMBER(M714),IF(M714&lt;=0,"CHYBA",""),"CHYBA"))</f>
        <v/>
      </c>
      <c r="Q714" s="14">
        <f>IF(OR(V714=0,B714="",K714=""),"",IFERROR(IF(X714=0,IF(AND(COUNTIFS('Vozidlá'!$A$6:$A$6,B714&amp;"",'Vozidlá'!$L$6:$L$6,"&lt;&gt;")=1,ROUND(K714,1)=ROUND(INDEX('Vozidlá'!$L$6:$L$6,MATCH(B714,'Vozidlá'!$A$6:$A$6,0)),1)),"","CHYBA"),IF(AND(INDEX($L$1:$L$1505,X714)&lt;&gt;"",ROUND(K714,1)=ROUND(INDEX($L$1:$L$1505,X714),1)),"","CHYBA")),"CHYBA"))</f>
        <v/>
      </c>
      <c r="R714" s="14">
        <f>IF(V714=0,"",IF(OR(NOT(ISNUMBER(A714)),B714="",C714="",NOT(ISNUMBER(D714)),NOT(ISNUMBER(E714)),NOT(ISNUMBER(F714)),NOT(ISNUMBER(G714)),I714="",J714="",NOT(ISNUMBER(K714)),NOT(ISNUMBER(L714)),AND(N714&lt;&gt;"Podnikateľská",N714&lt;&gt;"Súkromná"),AND(N714="Podnikateľská",H714=""),COUNTIFS('Vodiči'!$C$6:$C$8,C714&amp;"")&lt;&gt;1,COUNTIFS('Vozidlá'!$A$6:$A$6,B714&amp;"",'Vozidlá'!$B$6:$B$6,"&lt;&gt;")&lt;&gt;1,COUNTIFS('Vozidlá'!$A$6:$A$6,B714&amp;"",'Vozidlá'!$C$6:$C$6,"&lt;&gt;")&lt;&gt;1,COUNTIFS('Vozidlá'!$A$6:$A$6,B714&amp;"",'Vozidlá'!$D$6:$D$6,"&lt;&gt;")&lt;&gt;1,COUNTIFS('Vozidlá'!$A$6:$A$6,B714&amp;"",'Vozidlá'!$E$6:$E$6,"&lt;&gt;")&lt;&gt;1,COUNTIFS('Vozidlá'!$A$6:$A$6,B714&amp;"",'Vozidlá'!$K$6:$K$6,"&lt;&gt;")&lt;&gt;1,COUNTIFS('Vozidlá'!$A$6:$A$6,B714&amp;"",'Vozidlá'!$L$6:$L$6,"&lt;&gt;")&lt;&gt;1),"CHYBA",""))</f>
        <v/>
      </c>
      <c r="S714" s="14">
        <f>IF(V714=0,"",IF(N714="Podnikateľská",IF(H714="","",IF(OR(LEN(TRIM(SUBSTITUTE(SUBSTITUTE(H714,".",""),",","")))&lt;12,ISNUMBER(MATCH(TRIM(SUBSTITUTE(SUBSTITUTE(H714,".",""),",","")),'Zoznamy'!$G$2:$G$41,0))),"PREVERIŤ","")),IF(AND(N714="Súkromná",IFERROR(INDEX('Vozidlá'!$O$6:$O$6,MATCH(B714,'Vozidlá'!$A$6:$A$6,0))="áno",FALSE)),"PREVERIŤ","")))</f>
        <v/>
      </c>
      <c r="T714" s="14">
        <f>IF(OR(D714="",E714="",F714="",G714=""),"",IFERROR(IF(OR(F714+G714&lt;D714+E714,D714&lt;DATE(2027,1,1),D714&gt;=DATE(2028,1,1)),"CHYBA",""),"CHYBA"))</f>
        <v/>
      </c>
      <c r="U714" s="14">
        <f>IF(OR(V714=0,A714=""),"",IF(COUNTIFS($A$6:$A$1505,A714&amp;"",$B$6:$B$1505,B714&amp;"")&gt;1,"CHYBA",IF(X714="","",IF(X714=0,"",IFERROR(IF(INDEX($A$1:$A$1505,X714)="","",IF(A714=INDEX($A$1:$A$1505,X714)+1,"","PREVERIŤ")),"PREVERIŤ")))))</f>
        <v/>
      </c>
      <c r="V714" s="14">
        <f>IF(OR(A714&lt;&gt;"",B714&lt;&gt;"",C714&lt;&gt;"",D714&lt;&gt;"",E714&lt;&gt;"",F714&lt;&gt;"",G714&lt;&gt;"",H714&lt;&gt;"",I714&lt;&gt;"",J714&lt;&gt;"",K714&lt;&gt;"",L714&lt;&gt;"",N714&lt;&gt;"",O714&lt;&gt;""),1,0)</f>
        <v/>
      </c>
      <c r="W714" s="14">
        <f>IF(OR(V714=0,B714=""),"",COUNTIFS($B$6:B714,B714&amp;""))</f>
        <v/>
      </c>
      <c r="X714" s="14">
        <f>IF(OR(V714=0,B714=""),"",IF(W714=1,0,SUMIFS($Y$5:Y713,$B$5:B713,B714&amp;"",$W$5:W713,W714-1)))</f>
        <v/>
      </c>
      <c r="Y714" s="14">
        <f>IF(V714=0,"",ROW($A714))</f>
        <v/>
      </c>
    </row>
    <row r="715">
      <c r="A715" s="10" t="n"/>
      <c r="B715" s="10" t="n"/>
      <c r="C715" s="10" t="n"/>
      <c r="D715" s="12" t="n"/>
      <c r="E715" s="18" t="n"/>
      <c r="F715" s="12" t="n"/>
      <c r="G715" s="18" t="n"/>
      <c r="H715" s="10" t="n"/>
      <c r="I715" s="10" t="n"/>
      <c r="J715" s="10" t="n"/>
      <c r="K715" s="13" t="n"/>
      <c r="L715" s="13" t="n"/>
      <c r="M715" s="19">
        <f>IF(OR(K715="",L715=""),"",IF(AND(ISNUMBER(K715),ISNUMBER(L715)),L715-K715,"CHYBA"))</f>
        <v/>
      </c>
      <c r="N715" s="10" t="n"/>
      <c r="O715" s="10" t="n"/>
      <c r="P715" s="14">
        <f>IF(M715="","",IF(ISNUMBER(M715),IF(M715&lt;=0,"CHYBA",""),"CHYBA"))</f>
        <v/>
      </c>
      <c r="Q715" s="14">
        <f>IF(OR(V715=0,B715="",K715=""),"",IFERROR(IF(X715=0,IF(AND(COUNTIFS('Vozidlá'!$A$6:$A$6,B715&amp;"",'Vozidlá'!$L$6:$L$6,"&lt;&gt;")=1,ROUND(K715,1)=ROUND(INDEX('Vozidlá'!$L$6:$L$6,MATCH(B715,'Vozidlá'!$A$6:$A$6,0)),1)),"","CHYBA"),IF(AND(INDEX($L$1:$L$1505,X715)&lt;&gt;"",ROUND(K715,1)=ROUND(INDEX($L$1:$L$1505,X715),1)),"","CHYBA")),"CHYBA"))</f>
        <v/>
      </c>
      <c r="R715" s="14">
        <f>IF(V715=0,"",IF(OR(NOT(ISNUMBER(A715)),B715="",C715="",NOT(ISNUMBER(D715)),NOT(ISNUMBER(E715)),NOT(ISNUMBER(F715)),NOT(ISNUMBER(G715)),I715="",J715="",NOT(ISNUMBER(K715)),NOT(ISNUMBER(L715)),AND(N715&lt;&gt;"Podnikateľská",N715&lt;&gt;"Súkromná"),AND(N715="Podnikateľská",H715=""),COUNTIFS('Vodiči'!$C$6:$C$8,C715&amp;"")&lt;&gt;1,COUNTIFS('Vozidlá'!$A$6:$A$6,B715&amp;"",'Vozidlá'!$B$6:$B$6,"&lt;&gt;")&lt;&gt;1,COUNTIFS('Vozidlá'!$A$6:$A$6,B715&amp;"",'Vozidlá'!$C$6:$C$6,"&lt;&gt;")&lt;&gt;1,COUNTIFS('Vozidlá'!$A$6:$A$6,B715&amp;"",'Vozidlá'!$D$6:$D$6,"&lt;&gt;")&lt;&gt;1,COUNTIFS('Vozidlá'!$A$6:$A$6,B715&amp;"",'Vozidlá'!$E$6:$E$6,"&lt;&gt;")&lt;&gt;1,COUNTIFS('Vozidlá'!$A$6:$A$6,B715&amp;"",'Vozidlá'!$K$6:$K$6,"&lt;&gt;")&lt;&gt;1,COUNTIFS('Vozidlá'!$A$6:$A$6,B715&amp;"",'Vozidlá'!$L$6:$L$6,"&lt;&gt;")&lt;&gt;1),"CHYBA",""))</f>
        <v/>
      </c>
      <c r="S715" s="14">
        <f>IF(V715=0,"",IF(N715="Podnikateľská",IF(H715="","",IF(OR(LEN(TRIM(SUBSTITUTE(SUBSTITUTE(H715,".",""),",","")))&lt;12,ISNUMBER(MATCH(TRIM(SUBSTITUTE(SUBSTITUTE(H715,".",""),",","")),'Zoznamy'!$G$2:$G$41,0))),"PREVERIŤ","")),IF(AND(N715="Súkromná",IFERROR(INDEX('Vozidlá'!$O$6:$O$6,MATCH(B715,'Vozidlá'!$A$6:$A$6,0))="áno",FALSE)),"PREVERIŤ","")))</f>
        <v/>
      </c>
      <c r="T715" s="14">
        <f>IF(OR(D715="",E715="",F715="",G715=""),"",IFERROR(IF(OR(F715+G715&lt;D715+E715,D715&lt;DATE(2027,1,1),D715&gt;=DATE(2028,1,1)),"CHYBA",""),"CHYBA"))</f>
        <v/>
      </c>
      <c r="U715" s="14">
        <f>IF(OR(V715=0,A715=""),"",IF(COUNTIFS($A$6:$A$1505,A715&amp;"",$B$6:$B$1505,B715&amp;"")&gt;1,"CHYBA",IF(X715="","",IF(X715=0,"",IFERROR(IF(INDEX($A$1:$A$1505,X715)="","",IF(A715=INDEX($A$1:$A$1505,X715)+1,"","PREVERIŤ")),"PREVERIŤ")))))</f>
        <v/>
      </c>
      <c r="V715" s="14">
        <f>IF(OR(A715&lt;&gt;"",B715&lt;&gt;"",C715&lt;&gt;"",D715&lt;&gt;"",E715&lt;&gt;"",F715&lt;&gt;"",G715&lt;&gt;"",H715&lt;&gt;"",I715&lt;&gt;"",J715&lt;&gt;"",K715&lt;&gt;"",L715&lt;&gt;"",N715&lt;&gt;"",O715&lt;&gt;""),1,0)</f>
        <v/>
      </c>
      <c r="W715" s="14">
        <f>IF(OR(V715=0,B715=""),"",COUNTIFS($B$6:B715,B715&amp;""))</f>
        <v/>
      </c>
      <c r="X715" s="14">
        <f>IF(OR(V715=0,B715=""),"",IF(W715=1,0,SUMIFS($Y$5:Y714,$B$5:B714,B715&amp;"",$W$5:W714,W715-1)))</f>
        <v/>
      </c>
      <c r="Y715" s="14">
        <f>IF(V715=0,"",ROW($A715))</f>
        <v/>
      </c>
    </row>
    <row r="716">
      <c r="A716" s="10" t="n"/>
      <c r="B716" s="10" t="n"/>
      <c r="C716" s="10" t="n"/>
      <c r="D716" s="12" t="n"/>
      <c r="E716" s="18" t="n"/>
      <c r="F716" s="12" t="n"/>
      <c r="G716" s="18" t="n"/>
      <c r="H716" s="10" t="n"/>
      <c r="I716" s="10" t="n"/>
      <c r="J716" s="10" t="n"/>
      <c r="K716" s="13" t="n"/>
      <c r="L716" s="13" t="n"/>
      <c r="M716" s="19">
        <f>IF(OR(K716="",L716=""),"",IF(AND(ISNUMBER(K716),ISNUMBER(L716)),L716-K716,"CHYBA"))</f>
        <v/>
      </c>
      <c r="N716" s="10" t="n"/>
      <c r="O716" s="10" t="n"/>
      <c r="P716" s="14">
        <f>IF(M716="","",IF(ISNUMBER(M716),IF(M716&lt;=0,"CHYBA",""),"CHYBA"))</f>
        <v/>
      </c>
      <c r="Q716" s="14">
        <f>IF(OR(V716=0,B716="",K716=""),"",IFERROR(IF(X716=0,IF(AND(COUNTIFS('Vozidlá'!$A$6:$A$6,B716&amp;"",'Vozidlá'!$L$6:$L$6,"&lt;&gt;")=1,ROUND(K716,1)=ROUND(INDEX('Vozidlá'!$L$6:$L$6,MATCH(B716,'Vozidlá'!$A$6:$A$6,0)),1)),"","CHYBA"),IF(AND(INDEX($L$1:$L$1505,X716)&lt;&gt;"",ROUND(K716,1)=ROUND(INDEX($L$1:$L$1505,X716),1)),"","CHYBA")),"CHYBA"))</f>
        <v/>
      </c>
      <c r="R716" s="14">
        <f>IF(V716=0,"",IF(OR(NOT(ISNUMBER(A716)),B716="",C716="",NOT(ISNUMBER(D716)),NOT(ISNUMBER(E716)),NOT(ISNUMBER(F716)),NOT(ISNUMBER(G716)),I716="",J716="",NOT(ISNUMBER(K716)),NOT(ISNUMBER(L716)),AND(N716&lt;&gt;"Podnikateľská",N716&lt;&gt;"Súkromná"),AND(N716="Podnikateľská",H716=""),COUNTIFS('Vodiči'!$C$6:$C$8,C716&amp;"")&lt;&gt;1,COUNTIFS('Vozidlá'!$A$6:$A$6,B716&amp;"",'Vozidlá'!$B$6:$B$6,"&lt;&gt;")&lt;&gt;1,COUNTIFS('Vozidlá'!$A$6:$A$6,B716&amp;"",'Vozidlá'!$C$6:$C$6,"&lt;&gt;")&lt;&gt;1,COUNTIFS('Vozidlá'!$A$6:$A$6,B716&amp;"",'Vozidlá'!$D$6:$D$6,"&lt;&gt;")&lt;&gt;1,COUNTIFS('Vozidlá'!$A$6:$A$6,B716&amp;"",'Vozidlá'!$E$6:$E$6,"&lt;&gt;")&lt;&gt;1,COUNTIFS('Vozidlá'!$A$6:$A$6,B716&amp;"",'Vozidlá'!$K$6:$K$6,"&lt;&gt;")&lt;&gt;1,COUNTIFS('Vozidlá'!$A$6:$A$6,B716&amp;"",'Vozidlá'!$L$6:$L$6,"&lt;&gt;")&lt;&gt;1),"CHYBA",""))</f>
        <v/>
      </c>
      <c r="S716" s="14">
        <f>IF(V716=0,"",IF(N716="Podnikateľská",IF(H716="","",IF(OR(LEN(TRIM(SUBSTITUTE(SUBSTITUTE(H716,".",""),",","")))&lt;12,ISNUMBER(MATCH(TRIM(SUBSTITUTE(SUBSTITUTE(H716,".",""),",","")),'Zoznamy'!$G$2:$G$41,0))),"PREVERIŤ","")),IF(AND(N716="Súkromná",IFERROR(INDEX('Vozidlá'!$O$6:$O$6,MATCH(B716,'Vozidlá'!$A$6:$A$6,0))="áno",FALSE)),"PREVERIŤ","")))</f>
        <v/>
      </c>
      <c r="T716" s="14">
        <f>IF(OR(D716="",E716="",F716="",G716=""),"",IFERROR(IF(OR(F716+G716&lt;D716+E716,D716&lt;DATE(2027,1,1),D716&gt;=DATE(2028,1,1)),"CHYBA",""),"CHYBA"))</f>
        <v/>
      </c>
      <c r="U716" s="14">
        <f>IF(OR(V716=0,A716=""),"",IF(COUNTIFS($A$6:$A$1505,A716&amp;"",$B$6:$B$1505,B716&amp;"")&gt;1,"CHYBA",IF(X716="","",IF(X716=0,"",IFERROR(IF(INDEX($A$1:$A$1505,X716)="","",IF(A716=INDEX($A$1:$A$1505,X716)+1,"","PREVERIŤ")),"PREVERIŤ")))))</f>
        <v/>
      </c>
      <c r="V716" s="14">
        <f>IF(OR(A716&lt;&gt;"",B716&lt;&gt;"",C716&lt;&gt;"",D716&lt;&gt;"",E716&lt;&gt;"",F716&lt;&gt;"",G716&lt;&gt;"",H716&lt;&gt;"",I716&lt;&gt;"",J716&lt;&gt;"",K716&lt;&gt;"",L716&lt;&gt;"",N716&lt;&gt;"",O716&lt;&gt;""),1,0)</f>
        <v/>
      </c>
      <c r="W716" s="14">
        <f>IF(OR(V716=0,B716=""),"",COUNTIFS($B$6:B716,B716&amp;""))</f>
        <v/>
      </c>
      <c r="X716" s="14">
        <f>IF(OR(V716=0,B716=""),"",IF(W716=1,0,SUMIFS($Y$5:Y715,$B$5:B715,B716&amp;"",$W$5:W715,W716-1)))</f>
        <v/>
      </c>
      <c r="Y716" s="14">
        <f>IF(V716=0,"",ROW($A716))</f>
        <v/>
      </c>
    </row>
    <row r="717">
      <c r="A717" s="10" t="n"/>
      <c r="B717" s="10" t="n"/>
      <c r="C717" s="10" t="n"/>
      <c r="D717" s="12" t="n"/>
      <c r="E717" s="18" t="n"/>
      <c r="F717" s="12" t="n"/>
      <c r="G717" s="18" t="n"/>
      <c r="H717" s="10" t="n"/>
      <c r="I717" s="10" t="n"/>
      <c r="J717" s="10" t="n"/>
      <c r="K717" s="13" t="n"/>
      <c r="L717" s="13" t="n"/>
      <c r="M717" s="19">
        <f>IF(OR(K717="",L717=""),"",IF(AND(ISNUMBER(K717),ISNUMBER(L717)),L717-K717,"CHYBA"))</f>
        <v/>
      </c>
      <c r="N717" s="10" t="n"/>
      <c r="O717" s="10" t="n"/>
      <c r="P717" s="14">
        <f>IF(M717="","",IF(ISNUMBER(M717),IF(M717&lt;=0,"CHYBA",""),"CHYBA"))</f>
        <v/>
      </c>
      <c r="Q717" s="14">
        <f>IF(OR(V717=0,B717="",K717=""),"",IFERROR(IF(X717=0,IF(AND(COUNTIFS('Vozidlá'!$A$6:$A$6,B717&amp;"",'Vozidlá'!$L$6:$L$6,"&lt;&gt;")=1,ROUND(K717,1)=ROUND(INDEX('Vozidlá'!$L$6:$L$6,MATCH(B717,'Vozidlá'!$A$6:$A$6,0)),1)),"","CHYBA"),IF(AND(INDEX($L$1:$L$1505,X717)&lt;&gt;"",ROUND(K717,1)=ROUND(INDEX($L$1:$L$1505,X717),1)),"","CHYBA")),"CHYBA"))</f>
        <v/>
      </c>
      <c r="R717" s="14">
        <f>IF(V717=0,"",IF(OR(NOT(ISNUMBER(A717)),B717="",C717="",NOT(ISNUMBER(D717)),NOT(ISNUMBER(E717)),NOT(ISNUMBER(F717)),NOT(ISNUMBER(G717)),I717="",J717="",NOT(ISNUMBER(K717)),NOT(ISNUMBER(L717)),AND(N717&lt;&gt;"Podnikateľská",N717&lt;&gt;"Súkromná"),AND(N717="Podnikateľská",H717=""),COUNTIFS('Vodiči'!$C$6:$C$8,C717&amp;"")&lt;&gt;1,COUNTIFS('Vozidlá'!$A$6:$A$6,B717&amp;"",'Vozidlá'!$B$6:$B$6,"&lt;&gt;")&lt;&gt;1,COUNTIFS('Vozidlá'!$A$6:$A$6,B717&amp;"",'Vozidlá'!$C$6:$C$6,"&lt;&gt;")&lt;&gt;1,COUNTIFS('Vozidlá'!$A$6:$A$6,B717&amp;"",'Vozidlá'!$D$6:$D$6,"&lt;&gt;")&lt;&gt;1,COUNTIFS('Vozidlá'!$A$6:$A$6,B717&amp;"",'Vozidlá'!$E$6:$E$6,"&lt;&gt;")&lt;&gt;1,COUNTIFS('Vozidlá'!$A$6:$A$6,B717&amp;"",'Vozidlá'!$K$6:$K$6,"&lt;&gt;")&lt;&gt;1,COUNTIFS('Vozidlá'!$A$6:$A$6,B717&amp;"",'Vozidlá'!$L$6:$L$6,"&lt;&gt;")&lt;&gt;1),"CHYBA",""))</f>
        <v/>
      </c>
      <c r="S717" s="14">
        <f>IF(V717=0,"",IF(N717="Podnikateľská",IF(H717="","",IF(OR(LEN(TRIM(SUBSTITUTE(SUBSTITUTE(H717,".",""),",","")))&lt;12,ISNUMBER(MATCH(TRIM(SUBSTITUTE(SUBSTITUTE(H717,".",""),",","")),'Zoznamy'!$G$2:$G$41,0))),"PREVERIŤ","")),IF(AND(N717="Súkromná",IFERROR(INDEX('Vozidlá'!$O$6:$O$6,MATCH(B717,'Vozidlá'!$A$6:$A$6,0))="áno",FALSE)),"PREVERIŤ","")))</f>
        <v/>
      </c>
      <c r="T717" s="14">
        <f>IF(OR(D717="",E717="",F717="",G717=""),"",IFERROR(IF(OR(F717+G717&lt;D717+E717,D717&lt;DATE(2027,1,1),D717&gt;=DATE(2028,1,1)),"CHYBA",""),"CHYBA"))</f>
        <v/>
      </c>
      <c r="U717" s="14">
        <f>IF(OR(V717=0,A717=""),"",IF(COUNTIFS($A$6:$A$1505,A717&amp;"",$B$6:$B$1505,B717&amp;"")&gt;1,"CHYBA",IF(X717="","",IF(X717=0,"",IFERROR(IF(INDEX($A$1:$A$1505,X717)="","",IF(A717=INDEX($A$1:$A$1505,X717)+1,"","PREVERIŤ")),"PREVERIŤ")))))</f>
        <v/>
      </c>
      <c r="V717" s="14">
        <f>IF(OR(A717&lt;&gt;"",B717&lt;&gt;"",C717&lt;&gt;"",D717&lt;&gt;"",E717&lt;&gt;"",F717&lt;&gt;"",G717&lt;&gt;"",H717&lt;&gt;"",I717&lt;&gt;"",J717&lt;&gt;"",K717&lt;&gt;"",L717&lt;&gt;"",N717&lt;&gt;"",O717&lt;&gt;""),1,0)</f>
        <v/>
      </c>
      <c r="W717" s="14">
        <f>IF(OR(V717=0,B717=""),"",COUNTIFS($B$6:B717,B717&amp;""))</f>
        <v/>
      </c>
      <c r="X717" s="14">
        <f>IF(OR(V717=0,B717=""),"",IF(W717=1,0,SUMIFS($Y$5:Y716,$B$5:B716,B717&amp;"",$W$5:W716,W717-1)))</f>
        <v/>
      </c>
      <c r="Y717" s="14">
        <f>IF(V717=0,"",ROW($A717))</f>
        <v/>
      </c>
    </row>
    <row r="718">
      <c r="A718" s="10" t="n"/>
      <c r="B718" s="10" t="n"/>
      <c r="C718" s="10" t="n"/>
      <c r="D718" s="12" t="n"/>
      <c r="E718" s="18" t="n"/>
      <c r="F718" s="12" t="n"/>
      <c r="G718" s="18" t="n"/>
      <c r="H718" s="10" t="n"/>
      <c r="I718" s="10" t="n"/>
      <c r="J718" s="10" t="n"/>
      <c r="K718" s="13" t="n"/>
      <c r="L718" s="13" t="n"/>
      <c r="M718" s="19">
        <f>IF(OR(K718="",L718=""),"",IF(AND(ISNUMBER(K718),ISNUMBER(L718)),L718-K718,"CHYBA"))</f>
        <v/>
      </c>
      <c r="N718" s="10" t="n"/>
      <c r="O718" s="10" t="n"/>
      <c r="P718" s="14">
        <f>IF(M718="","",IF(ISNUMBER(M718),IF(M718&lt;=0,"CHYBA",""),"CHYBA"))</f>
        <v/>
      </c>
      <c r="Q718" s="14">
        <f>IF(OR(V718=0,B718="",K718=""),"",IFERROR(IF(X718=0,IF(AND(COUNTIFS('Vozidlá'!$A$6:$A$6,B718&amp;"",'Vozidlá'!$L$6:$L$6,"&lt;&gt;")=1,ROUND(K718,1)=ROUND(INDEX('Vozidlá'!$L$6:$L$6,MATCH(B718,'Vozidlá'!$A$6:$A$6,0)),1)),"","CHYBA"),IF(AND(INDEX($L$1:$L$1505,X718)&lt;&gt;"",ROUND(K718,1)=ROUND(INDEX($L$1:$L$1505,X718),1)),"","CHYBA")),"CHYBA"))</f>
        <v/>
      </c>
      <c r="R718" s="14">
        <f>IF(V718=0,"",IF(OR(NOT(ISNUMBER(A718)),B718="",C718="",NOT(ISNUMBER(D718)),NOT(ISNUMBER(E718)),NOT(ISNUMBER(F718)),NOT(ISNUMBER(G718)),I718="",J718="",NOT(ISNUMBER(K718)),NOT(ISNUMBER(L718)),AND(N718&lt;&gt;"Podnikateľská",N718&lt;&gt;"Súkromná"),AND(N718="Podnikateľská",H718=""),COUNTIFS('Vodiči'!$C$6:$C$8,C718&amp;"")&lt;&gt;1,COUNTIFS('Vozidlá'!$A$6:$A$6,B718&amp;"",'Vozidlá'!$B$6:$B$6,"&lt;&gt;")&lt;&gt;1,COUNTIFS('Vozidlá'!$A$6:$A$6,B718&amp;"",'Vozidlá'!$C$6:$C$6,"&lt;&gt;")&lt;&gt;1,COUNTIFS('Vozidlá'!$A$6:$A$6,B718&amp;"",'Vozidlá'!$D$6:$D$6,"&lt;&gt;")&lt;&gt;1,COUNTIFS('Vozidlá'!$A$6:$A$6,B718&amp;"",'Vozidlá'!$E$6:$E$6,"&lt;&gt;")&lt;&gt;1,COUNTIFS('Vozidlá'!$A$6:$A$6,B718&amp;"",'Vozidlá'!$K$6:$K$6,"&lt;&gt;")&lt;&gt;1,COUNTIFS('Vozidlá'!$A$6:$A$6,B718&amp;"",'Vozidlá'!$L$6:$L$6,"&lt;&gt;")&lt;&gt;1),"CHYBA",""))</f>
        <v/>
      </c>
      <c r="S718" s="14">
        <f>IF(V718=0,"",IF(N718="Podnikateľská",IF(H718="","",IF(OR(LEN(TRIM(SUBSTITUTE(SUBSTITUTE(H718,".",""),",","")))&lt;12,ISNUMBER(MATCH(TRIM(SUBSTITUTE(SUBSTITUTE(H718,".",""),",","")),'Zoznamy'!$G$2:$G$41,0))),"PREVERIŤ","")),IF(AND(N718="Súkromná",IFERROR(INDEX('Vozidlá'!$O$6:$O$6,MATCH(B718,'Vozidlá'!$A$6:$A$6,0))="áno",FALSE)),"PREVERIŤ","")))</f>
        <v/>
      </c>
      <c r="T718" s="14">
        <f>IF(OR(D718="",E718="",F718="",G718=""),"",IFERROR(IF(OR(F718+G718&lt;D718+E718,D718&lt;DATE(2027,1,1),D718&gt;=DATE(2028,1,1)),"CHYBA",""),"CHYBA"))</f>
        <v/>
      </c>
      <c r="U718" s="14">
        <f>IF(OR(V718=0,A718=""),"",IF(COUNTIFS($A$6:$A$1505,A718&amp;"",$B$6:$B$1505,B718&amp;"")&gt;1,"CHYBA",IF(X718="","",IF(X718=0,"",IFERROR(IF(INDEX($A$1:$A$1505,X718)="","",IF(A718=INDEX($A$1:$A$1505,X718)+1,"","PREVERIŤ")),"PREVERIŤ")))))</f>
        <v/>
      </c>
      <c r="V718" s="14">
        <f>IF(OR(A718&lt;&gt;"",B718&lt;&gt;"",C718&lt;&gt;"",D718&lt;&gt;"",E718&lt;&gt;"",F718&lt;&gt;"",G718&lt;&gt;"",H718&lt;&gt;"",I718&lt;&gt;"",J718&lt;&gt;"",K718&lt;&gt;"",L718&lt;&gt;"",N718&lt;&gt;"",O718&lt;&gt;""),1,0)</f>
        <v/>
      </c>
      <c r="W718" s="14">
        <f>IF(OR(V718=0,B718=""),"",COUNTIFS($B$6:B718,B718&amp;""))</f>
        <v/>
      </c>
      <c r="X718" s="14">
        <f>IF(OR(V718=0,B718=""),"",IF(W718=1,0,SUMIFS($Y$5:Y717,$B$5:B717,B718&amp;"",$W$5:W717,W718-1)))</f>
        <v/>
      </c>
      <c r="Y718" s="14">
        <f>IF(V718=0,"",ROW($A718))</f>
        <v/>
      </c>
    </row>
    <row r="719">
      <c r="A719" s="10" t="n"/>
      <c r="B719" s="10" t="n"/>
      <c r="C719" s="10" t="n"/>
      <c r="D719" s="12" t="n"/>
      <c r="E719" s="18" t="n"/>
      <c r="F719" s="12" t="n"/>
      <c r="G719" s="18" t="n"/>
      <c r="H719" s="10" t="n"/>
      <c r="I719" s="10" t="n"/>
      <c r="J719" s="10" t="n"/>
      <c r="K719" s="13" t="n"/>
      <c r="L719" s="13" t="n"/>
      <c r="M719" s="19">
        <f>IF(OR(K719="",L719=""),"",IF(AND(ISNUMBER(K719),ISNUMBER(L719)),L719-K719,"CHYBA"))</f>
        <v/>
      </c>
      <c r="N719" s="10" t="n"/>
      <c r="O719" s="10" t="n"/>
      <c r="P719" s="14">
        <f>IF(M719="","",IF(ISNUMBER(M719),IF(M719&lt;=0,"CHYBA",""),"CHYBA"))</f>
        <v/>
      </c>
      <c r="Q719" s="14">
        <f>IF(OR(V719=0,B719="",K719=""),"",IFERROR(IF(X719=0,IF(AND(COUNTIFS('Vozidlá'!$A$6:$A$6,B719&amp;"",'Vozidlá'!$L$6:$L$6,"&lt;&gt;")=1,ROUND(K719,1)=ROUND(INDEX('Vozidlá'!$L$6:$L$6,MATCH(B719,'Vozidlá'!$A$6:$A$6,0)),1)),"","CHYBA"),IF(AND(INDEX($L$1:$L$1505,X719)&lt;&gt;"",ROUND(K719,1)=ROUND(INDEX($L$1:$L$1505,X719),1)),"","CHYBA")),"CHYBA"))</f>
        <v/>
      </c>
      <c r="R719" s="14">
        <f>IF(V719=0,"",IF(OR(NOT(ISNUMBER(A719)),B719="",C719="",NOT(ISNUMBER(D719)),NOT(ISNUMBER(E719)),NOT(ISNUMBER(F719)),NOT(ISNUMBER(G719)),I719="",J719="",NOT(ISNUMBER(K719)),NOT(ISNUMBER(L719)),AND(N719&lt;&gt;"Podnikateľská",N719&lt;&gt;"Súkromná"),AND(N719="Podnikateľská",H719=""),COUNTIFS('Vodiči'!$C$6:$C$8,C719&amp;"")&lt;&gt;1,COUNTIFS('Vozidlá'!$A$6:$A$6,B719&amp;"",'Vozidlá'!$B$6:$B$6,"&lt;&gt;")&lt;&gt;1,COUNTIFS('Vozidlá'!$A$6:$A$6,B719&amp;"",'Vozidlá'!$C$6:$C$6,"&lt;&gt;")&lt;&gt;1,COUNTIFS('Vozidlá'!$A$6:$A$6,B719&amp;"",'Vozidlá'!$D$6:$D$6,"&lt;&gt;")&lt;&gt;1,COUNTIFS('Vozidlá'!$A$6:$A$6,B719&amp;"",'Vozidlá'!$E$6:$E$6,"&lt;&gt;")&lt;&gt;1,COUNTIFS('Vozidlá'!$A$6:$A$6,B719&amp;"",'Vozidlá'!$K$6:$K$6,"&lt;&gt;")&lt;&gt;1,COUNTIFS('Vozidlá'!$A$6:$A$6,B719&amp;"",'Vozidlá'!$L$6:$L$6,"&lt;&gt;")&lt;&gt;1),"CHYBA",""))</f>
        <v/>
      </c>
      <c r="S719" s="14">
        <f>IF(V719=0,"",IF(N719="Podnikateľská",IF(H719="","",IF(OR(LEN(TRIM(SUBSTITUTE(SUBSTITUTE(H719,".",""),",","")))&lt;12,ISNUMBER(MATCH(TRIM(SUBSTITUTE(SUBSTITUTE(H719,".",""),",","")),'Zoznamy'!$G$2:$G$41,0))),"PREVERIŤ","")),IF(AND(N719="Súkromná",IFERROR(INDEX('Vozidlá'!$O$6:$O$6,MATCH(B719,'Vozidlá'!$A$6:$A$6,0))="áno",FALSE)),"PREVERIŤ","")))</f>
        <v/>
      </c>
      <c r="T719" s="14">
        <f>IF(OR(D719="",E719="",F719="",G719=""),"",IFERROR(IF(OR(F719+G719&lt;D719+E719,D719&lt;DATE(2027,1,1),D719&gt;=DATE(2028,1,1)),"CHYBA",""),"CHYBA"))</f>
        <v/>
      </c>
      <c r="U719" s="14">
        <f>IF(OR(V719=0,A719=""),"",IF(COUNTIFS($A$6:$A$1505,A719&amp;"",$B$6:$B$1505,B719&amp;"")&gt;1,"CHYBA",IF(X719="","",IF(X719=0,"",IFERROR(IF(INDEX($A$1:$A$1505,X719)="","",IF(A719=INDEX($A$1:$A$1505,X719)+1,"","PREVERIŤ")),"PREVERIŤ")))))</f>
        <v/>
      </c>
      <c r="V719" s="14">
        <f>IF(OR(A719&lt;&gt;"",B719&lt;&gt;"",C719&lt;&gt;"",D719&lt;&gt;"",E719&lt;&gt;"",F719&lt;&gt;"",G719&lt;&gt;"",H719&lt;&gt;"",I719&lt;&gt;"",J719&lt;&gt;"",K719&lt;&gt;"",L719&lt;&gt;"",N719&lt;&gt;"",O719&lt;&gt;""),1,0)</f>
        <v/>
      </c>
      <c r="W719" s="14">
        <f>IF(OR(V719=0,B719=""),"",COUNTIFS($B$6:B719,B719&amp;""))</f>
        <v/>
      </c>
      <c r="X719" s="14">
        <f>IF(OR(V719=0,B719=""),"",IF(W719=1,0,SUMIFS($Y$5:Y718,$B$5:B718,B719&amp;"",$W$5:W718,W719-1)))</f>
        <v/>
      </c>
      <c r="Y719" s="14">
        <f>IF(V719=0,"",ROW($A719))</f>
        <v/>
      </c>
    </row>
    <row r="720">
      <c r="A720" s="10" t="n"/>
      <c r="B720" s="10" t="n"/>
      <c r="C720" s="10" t="n"/>
      <c r="D720" s="12" t="n"/>
      <c r="E720" s="18" t="n"/>
      <c r="F720" s="12" t="n"/>
      <c r="G720" s="18" t="n"/>
      <c r="H720" s="10" t="n"/>
      <c r="I720" s="10" t="n"/>
      <c r="J720" s="10" t="n"/>
      <c r="K720" s="13" t="n"/>
      <c r="L720" s="13" t="n"/>
      <c r="M720" s="19">
        <f>IF(OR(K720="",L720=""),"",IF(AND(ISNUMBER(K720),ISNUMBER(L720)),L720-K720,"CHYBA"))</f>
        <v/>
      </c>
      <c r="N720" s="10" t="n"/>
      <c r="O720" s="10" t="n"/>
      <c r="P720" s="14">
        <f>IF(M720="","",IF(ISNUMBER(M720),IF(M720&lt;=0,"CHYBA",""),"CHYBA"))</f>
        <v/>
      </c>
      <c r="Q720" s="14">
        <f>IF(OR(V720=0,B720="",K720=""),"",IFERROR(IF(X720=0,IF(AND(COUNTIFS('Vozidlá'!$A$6:$A$6,B720&amp;"",'Vozidlá'!$L$6:$L$6,"&lt;&gt;")=1,ROUND(K720,1)=ROUND(INDEX('Vozidlá'!$L$6:$L$6,MATCH(B720,'Vozidlá'!$A$6:$A$6,0)),1)),"","CHYBA"),IF(AND(INDEX($L$1:$L$1505,X720)&lt;&gt;"",ROUND(K720,1)=ROUND(INDEX($L$1:$L$1505,X720),1)),"","CHYBA")),"CHYBA"))</f>
        <v/>
      </c>
      <c r="R720" s="14">
        <f>IF(V720=0,"",IF(OR(NOT(ISNUMBER(A720)),B720="",C720="",NOT(ISNUMBER(D720)),NOT(ISNUMBER(E720)),NOT(ISNUMBER(F720)),NOT(ISNUMBER(G720)),I720="",J720="",NOT(ISNUMBER(K720)),NOT(ISNUMBER(L720)),AND(N720&lt;&gt;"Podnikateľská",N720&lt;&gt;"Súkromná"),AND(N720="Podnikateľská",H720=""),COUNTIFS('Vodiči'!$C$6:$C$8,C720&amp;"")&lt;&gt;1,COUNTIFS('Vozidlá'!$A$6:$A$6,B720&amp;"",'Vozidlá'!$B$6:$B$6,"&lt;&gt;")&lt;&gt;1,COUNTIFS('Vozidlá'!$A$6:$A$6,B720&amp;"",'Vozidlá'!$C$6:$C$6,"&lt;&gt;")&lt;&gt;1,COUNTIFS('Vozidlá'!$A$6:$A$6,B720&amp;"",'Vozidlá'!$D$6:$D$6,"&lt;&gt;")&lt;&gt;1,COUNTIFS('Vozidlá'!$A$6:$A$6,B720&amp;"",'Vozidlá'!$E$6:$E$6,"&lt;&gt;")&lt;&gt;1,COUNTIFS('Vozidlá'!$A$6:$A$6,B720&amp;"",'Vozidlá'!$K$6:$K$6,"&lt;&gt;")&lt;&gt;1,COUNTIFS('Vozidlá'!$A$6:$A$6,B720&amp;"",'Vozidlá'!$L$6:$L$6,"&lt;&gt;")&lt;&gt;1),"CHYBA",""))</f>
        <v/>
      </c>
      <c r="S720" s="14">
        <f>IF(V720=0,"",IF(N720="Podnikateľská",IF(H720="","",IF(OR(LEN(TRIM(SUBSTITUTE(SUBSTITUTE(H720,".",""),",","")))&lt;12,ISNUMBER(MATCH(TRIM(SUBSTITUTE(SUBSTITUTE(H720,".",""),",","")),'Zoznamy'!$G$2:$G$41,0))),"PREVERIŤ","")),IF(AND(N720="Súkromná",IFERROR(INDEX('Vozidlá'!$O$6:$O$6,MATCH(B720,'Vozidlá'!$A$6:$A$6,0))="áno",FALSE)),"PREVERIŤ","")))</f>
        <v/>
      </c>
      <c r="T720" s="14">
        <f>IF(OR(D720="",E720="",F720="",G720=""),"",IFERROR(IF(OR(F720+G720&lt;D720+E720,D720&lt;DATE(2027,1,1),D720&gt;=DATE(2028,1,1)),"CHYBA",""),"CHYBA"))</f>
        <v/>
      </c>
      <c r="U720" s="14">
        <f>IF(OR(V720=0,A720=""),"",IF(COUNTIFS($A$6:$A$1505,A720&amp;"",$B$6:$B$1505,B720&amp;"")&gt;1,"CHYBA",IF(X720="","",IF(X720=0,"",IFERROR(IF(INDEX($A$1:$A$1505,X720)="","",IF(A720=INDEX($A$1:$A$1505,X720)+1,"","PREVERIŤ")),"PREVERIŤ")))))</f>
        <v/>
      </c>
      <c r="V720" s="14">
        <f>IF(OR(A720&lt;&gt;"",B720&lt;&gt;"",C720&lt;&gt;"",D720&lt;&gt;"",E720&lt;&gt;"",F720&lt;&gt;"",G720&lt;&gt;"",H720&lt;&gt;"",I720&lt;&gt;"",J720&lt;&gt;"",K720&lt;&gt;"",L720&lt;&gt;"",N720&lt;&gt;"",O720&lt;&gt;""),1,0)</f>
        <v/>
      </c>
      <c r="W720" s="14">
        <f>IF(OR(V720=0,B720=""),"",COUNTIFS($B$6:B720,B720&amp;""))</f>
        <v/>
      </c>
      <c r="X720" s="14">
        <f>IF(OR(V720=0,B720=""),"",IF(W720=1,0,SUMIFS($Y$5:Y719,$B$5:B719,B720&amp;"",$W$5:W719,W720-1)))</f>
        <v/>
      </c>
      <c r="Y720" s="14">
        <f>IF(V720=0,"",ROW($A720))</f>
        <v/>
      </c>
    </row>
    <row r="721">
      <c r="A721" s="10" t="n"/>
      <c r="B721" s="10" t="n"/>
      <c r="C721" s="10" t="n"/>
      <c r="D721" s="12" t="n"/>
      <c r="E721" s="18" t="n"/>
      <c r="F721" s="12" t="n"/>
      <c r="G721" s="18" t="n"/>
      <c r="H721" s="10" t="n"/>
      <c r="I721" s="10" t="n"/>
      <c r="J721" s="10" t="n"/>
      <c r="K721" s="13" t="n"/>
      <c r="L721" s="13" t="n"/>
      <c r="M721" s="19">
        <f>IF(OR(K721="",L721=""),"",IF(AND(ISNUMBER(K721),ISNUMBER(L721)),L721-K721,"CHYBA"))</f>
        <v/>
      </c>
      <c r="N721" s="10" t="n"/>
      <c r="O721" s="10" t="n"/>
      <c r="P721" s="14">
        <f>IF(M721="","",IF(ISNUMBER(M721),IF(M721&lt;=0,"CHYBA",""),"CHYBA"))</f>
        <v/>
      </c>
      <c r="Q721" s="14">
        <f>IF(OR(V721=0,B721="",K721=""),"",IFERROR(IF(X721=0,IF(AND(COUNTIFS('Vozidlá'!$A$6:$A$6,B721&amp;"",'Vozidlá'!$L$6:$L$6,"&lt;&gt;")=1,ROUND(K721,1)=ROUND(INDEX('Vozidlá'!$L$6:$L$6,MATCH(B721,'Vozidlá'!$A$6:$A$6,0)),1)),"","CHYBA"),IF(AND(INDEX($L$1:$L$1505,X721)&lt;&gt;"",ROUND(K721,1)=ROUND(INDEX($L$1:$L$1505,X721),1)),"","CHYBA")),"CHYBA"))</f>
        <v/>
      </c>
      <c r="R721" s="14">
        <f>IF(V721=0,"",IF(OR(NOT(ISNUMBER(A721)),B721="",C721="",NOT(ISNUMBER(D721)),NOT(ISNUMBER(E721)),NOT(ISNUMBER(F721)),NOT(ISNUMBER(G721)),I721="",J721="",NOT(ISNUMBER(K721)),NOT(ISNUMBER(L721)),AND(N721&lt;&gt;"Podnikateľská",N721&lt;&gt;"Súkromná"),AND(N721="Podnikateľská",H721=""),COUNTIFS('Vodiči'!$C$6:$C$8,C721&amp;"")&lt;&gt;1,COUNTIFS('Vozidlá'!$A$6:$A$6,B721&amp;"",'Vozidlá'!$B$6:$B$6,"&lt;&gt;")&lt;&gt;1,COUNTIFS('Vozidlá'!$A$6:$A$6,B721&amp;"",'Vozidlá'!$C$6:$C$6,"&lt;&gt;")&lt;&gt;1,COUNTIFS('Vozidlá'!$A$6:$A$6,B721&amp;"",'Vozidlá'!$D$6:$D$6,"&lt;&gt;")&lt;&gt;1,COUNTIFS('Vozidlá'!$A$6:$A$6,B721&amp;"",'Vozidlá'!$E$6:$E$6,"&lt;&gt;")&lt;&gt;1,COUNTIFS('Vozidlá'!$A$6:$A$6,B721&amp;"",'Vozidlá'!$K$6:$K$6,"&lt;&gt;")&lt;&gt;1,COUNTIFS('Vozidlá'!$A$6:$A$6,B721&amp;"",'Vozidlá'!$L$6:$L$6,"&lt;&gt;")&lt;&gt;1),"CHYBA",""))</f>
        <v/>
      </c>
      <c r="S721" s="14">
        <f>IF(V721=0,"",IF(N721="Podnikateľská",IF(H721="","",IF(OR(LEN(TRIM(SUBSTITUTE(SUBSTITUTE(H721,".",""),",","")))&lt;12,ISNUMBER(MATCH(TRIM(SUBSTITUTE(SUBSTITUTE(H721,".",""),",","")),'Zoznamy'!$G$2:$G$41,0))),"PREVERIŤ","")),IF(AND(N721="Súkromná",IFERROR(INDEX('Vozidlá'!$O$6:$O$6,MATCH(B721,'Vozidlá'!$A$6:$A$6,0))="áno",FALSE)),"PREVERIŤ","")))</f>
        <v/>
      </c>
      <c r="T721" s="14">
        <f>IF(OR(D721="",E721="",F721="",G721=""),"",IFERROR(IF(OR(F721+G721&lt;D721+E721,D721&lt;DATE(2027,1,1),D721&gt;=DATE(2028,1,1)),"CHYBA",""),"CHYBA"))</f>
        <v/>
      </c>
      <c r="U721" s="14">
        <f>IF(OR(V721=0,A721=""),"",IF(COUNTIFS($A$6:$A$1505,A721&amp;"",$B$6:$B$1505,B721&amp;"")&gt;1,"CHYBA",IF(X721="","",IF(X721=0,"",IFERROR(IF(INDEX($A$1:$A$1505,X721)="","",IF(A721=INDEX($A$1:$A$1505,X721)+1,"","PREVERIŤ")),"PREVERIŤ")))))</f>
        <v/>
      </c>
      <c r="V721" s="14">
        <f>IF(OR(A721&lt;&gt;"",B721&lt;&gt;"",C721&lt;&gt;"",D721&lt;&gt;"",E721&lt;&gt;"",F721&lt;&gt;"",G721&lt;&gt;"",H721&lt;&gt;"",I721&lt;&gt;"",J721&lt;&gt;"",K721&lt;&gt;"",L721&lt;&gt;"",N721&lt;&gt;"",O721&lt;&gt;""),1,0)</f>
        <v/>
      </c>
      <c r="W721" s="14">
        <f>IF(OR(V721=0,B721=""),"",COUNTIFS($B$6:B721,B721&amp;""))</f>
        <v/>
      </c>
      <c r="X721" s="14">
        <f>IF(OR(V721=0,B721=""),"",IF(W721=1,0,SUMIFS($Y$5:Y720,$B$5:B720,B721&amp;"",$W$5:W720,W721-1)))</f>
        <v/>
      </c>
      <c r="Y721" s="14">
        <f>IF(V721=0,"",ROW($A721))</f>
        <v/>
      </c>
    </row>
    <row r="722">
      <c r="A722" s="10" t="n"/>
      <c r="B722" s="10" t="n"/>
      <c r="C722" s="10" t="n"/>
      <c r="D722" s="12" t="n"/>
      <c r="E722" s="18" t="n"/>
      <c r="F722" s="12" t="n"/>
      <c r="G722" s="18" t="n"/>
      <c r="H722" s="10" t="n"/>
      <c r="I722" s="10" t="n"/>
      <c r="J722" s="10" t="n"/>
      <c r="K722" s="13" t="n"/>
      <c r="L722" s="13" t="n"/>
      <c r="M722" s="19">
        <f>IF(OR(K722="",L722=""),"",IF(AND(ISNUMBER(K722),ISNUMBER(L722)),L722-K722,"CHYBA"))</f>
        <v/>
      </c>
      <c r="N722" s="10" t="n"/>
      <c r="O722" s="10" t="n"/>
      <c r="P722" s="14">
        <f>IF(M722="","",IF(ISNUMBER(M722),IF(M722&lt;=0,"CHYBA",""),"CHYBA"))</f>
        <v/>
      </c>
      <c r="Q722" s="14">
        <f>IF(OR(V722=0,B722="",K722=""),"",IFERROR(IF(X722=0,IF(AND(COUNTIFS('Vozidlá'!$A$6:$A$6,B722&amp;"",'Vozidlá'!$L$6:$L$6,"&lt;&gt;")=1,ROUND(K722,1)=ROUND(INDEX('Vozidlá'!$L$6:$L$6,MATCH(B722,'Vozidlá'!$A$6:$A$6,0)),1)),"","CHYBA"),IF(AND(INDEX($L$1:$L$1505,X722)&lt;&gt;"",ROUND(K722,1)=ROUND(INDEX($L$1:$L$1505,X722),1)),"","CHYBA")),"CHYBA"))</f>
        <v/>
      </c>
      <c r="R722" s="14">
        <f>IF(V722=0,"",IF(OR(NOT(ISNUMBER(A722)),B722="",C722="",NOT(ISNUMBER(D722)),NOT(ISNUMBER(E722)),NOT(ISNUMBER(F722)),NOT(ISNUMBER(G722)),I722="",J722="",NOT(ISNUMBER(K722)),NOT(ISNUMBER(L722)),AND(N722&lt;&gt;"Podnikateľská",N722&lt;&gt;"Súkromná"),AND(N722="Podnikateľská",H722=""),COUNTIFS('Vodiči'!$C$6:$C$8,C722&amp;"")&lt;&gt;1,COUNTIFS('Vozidlá'!$A$6:$A$6,B722&amp;"",'Vozidlá'!$B$6:$B$6,"&lt;&gt;")&lt;&gt;1,COUNTIFS('Vozidlá'!$A$6:$A$6,B722&amp;"",'Vozidlá'!$C$6:$C$6,"&lt;&gt;")&lt;&gt;1,COUNTIFS('Vozidlá'!$A$6:$A$6,B722&amp;"",'Vozidlá'!$D$6:$D$6,"&lt;&gt;")&lt;&gt;1,COUNTIFS('Vozidlá'!$A$6:$A$6,B722&amp;"",'Vozidlá'!$E$6:$E$6,"&lt;&gt;")&lt;&gt;1,COUNTIFS('Vozidlá'!$A$6:$A$6,B722&amp;"",'Vozidlá'!$K$6:$K$6,"&lt;&gt;")&lt;&gt;1,COUNTIFS('Vozidlá'!$A$6:$A$6,B722&amp;"",'Vozidlá'!$L$6:$L$6,"&lt;&gt;")&lt;&gt;1),"CHYBA",""))</f>
        <v/>
      </c>
      <c r="S722" s="14">
        <f>IF(V722=0,"",IF(N722="Podnikateľská",IF(H722="","",IF(OR(LEN(TRIM(SUBSTITUTE(SUBSTITUTE(H722,".",""),",","")))&lt;12,ISNUMBER(MATCH(TRIM(SUBSTITUTE(SUBSTITUTE(H722,".",""),",","")),'Zoznamy'!$G$2:$G$41,0))),"PREVERIŤ","")),IF(AND(N722="Súkromná",IFERROR(INDEX('Vozidlá'!$O$6:$O$6,MATCH(B722,'Vozidlá'!$A$6:$A$6,0))="áno",FALSE)),"PREVERIŤ","")))</f>
        <v/>
      </c>
      <c r="T722" s="14">
        <f>IF(OR(D722="",E722="",F722="",G722=""),"",IFERROR(IF(OR(F722+G722&lt;D722+E722,D722&lt;DATE(2027,1,1),D722&gt;=DATE(2028,1,1)),"CHYBA",""),"CHYBA"))</f>
        <v/>
      </c>
      <c r="U722" s="14">
        <f>IF(OR(V722=0,A722=""),"",IF(COUNTIFS($A$6:$A$1505,A722&amp;"",$B$6:$B$1505,B722&amp;"")&gt;1,"CHYBA",IF(X722="","",IF(X722=0,"",IFERROR(IF(INDEX($A$1:$A$1505,X722)="","",IF(A722=INDEX($A$1:$A$1505,X722)+1,"","PREVERIŤ")),"PREVERIŤ")))))</f>
        <v/>
      </c>
      <c r="V722" s="14">
        <f>IF(OR(A722&lt;&gt;"",B722&lt;&gt;"",C722&lt;&gt;"",D722&lt;&gt;"",E722&lt;&gt;"",F722&lt;&gt;"",G722&lt;&gt;"",H722&lt;&gt;"",I722&lt;&gt;"",J722&lt;&gt;"",K722&lt;&gt;"",L722&lt;&gt;"",N722&lt;&gt;"",O722&lt;&gt;""),1,0)</f>
        <v/>
      </c>
      <c r="W722" s="14">
        <f>IF(OR(V722=0,B722=""),"",COUNTIFS($B$6:B722,B722&amp;""))</f>
        <v/>
      </c>
      <c r="X722" s="14">
        <f>IF(OR(V722=0,B722=""),"",IF(W722=1,0,SUMIFS($Y$5:Y721,$B$5:B721,B722&amp;"",$W$5:W721,W722-1)))</f>
        <v/>
      </c>
      <c r="Y722" s="14">
        <f>IF(V722=0,"",ROW($A722))</f>
        <v/>
      </c>
    </row>
    <row r="723">
      <c r="A723" s="10" t="n"/>
      <c r="B723" s="10" t="n"/>
      <c r="C723" s="10" t="n"/>
      <c r="D723" s="12" t="n"/>
      <c r="E723" s="18" t="n"/>
      <c r="F723" s="12" t="n"/>
      <c r="G723" s="18" t="n"/>
      <c r="H723" s="10" t="n"/>
      <c r="I723" s="10" t="n"/>
      <c r="J723" s="10" t="n"/>
      <c r="K723" s="13" t="n"/>
      <c r="L723" s="13" t="n"/>
      <c r="M723" s="19">
        <f>IF(OR(K723="",L723=""),"",IF(AND(ISNUMBER(K723),ISNUMBER(L723)),L723-K723,"CHYBA"))</f>
        <v/>
      </c>
      <c r="N723" s="10" t="n"/>
      <c r="O723" s="10" t="n"/>
      <c r="P723" s="14">
        <f>IF(M723="","",IF(ISNUMBER(M723),IF(M723&lt;=0,"CHYBA",""),"CHYBA"))</f>
        <v/>
      </c>
      <c r="Q723" s="14">
        <f>IF(OR(V723=0,B723="",K723=""),"",IFERROR(IF(X723=0,IF(AND(COUNTIFS('Vozidlá'!$A$6:$A$6,B723&amp;"",'Vozidlá'!$L$6:$L$6,"&lt;&gt;")=1,ROUND(K723,1)=ROUND(INDEX('Vozidlá'!$L$6:$L$6,MATCH(B723,'Vozidlá'!$A$6:$A$6,0)),1)),"","CHYBA"),IF(AND(INDEX($L$1:$L$1505,X723)&lt;&gt;"",ROUND(K723,1)=ROUND(INDEX($L$1:$L$1505,X723),1)),"","CHYBA")),"CHYBA"))</f>
        <v/>
      </c>
      <c r="R723" s="14">
        <f>IF(V723=0,"",IF(OR(NOT(ISNUMBER(A723)),B723="",C723="",NOT(ISNUMBER(D723)),NOT(ISNUMBER(E723)),NOT(ISNUMBER(F723)),NOT(ISNUMBER(G723)),I723="",J723="",NOT(ISNUMBER(K723)),NOT(ISNUMBER(L723)),AND(N723&lt;&gt;"Podnikateľská",N723&lt;&gt;"Súkromná"),AND(N723="Podnikateľská",H723=""),COUNTIFS('Vodiči'!$C$6:$C$8,C723&amp;"")&lt;&gt;1,COUNTIFS('Vozidlá'!$A$6:$A$6,B723&amp;"",'Vozidlá'!$B$6:$B$6,"&lt;&gt;")&lt;&gt;1,COUNTIFS('Vozidlá'!$A$6:$A$6,B723&amp;"",'Vozidlá'!$C$6:$C$6,"&lt;&gt;")&lt;&gt;1,COUNTIFS('Vozidlá'!$A$6:$A$6,B723&amp;"",'Vozidlá'!$D$6:$D$6,"&lt;&gt;")&lt;&gt;1,COUNTIFS('Vozidlá'!$A$6:$A$6,B723&amp;"",'Vozidlá'!$E$6:$E$6,"&lt;&gt;")&lt;&gt;1,COUNTIFS('Vozidlá'!$A$6:$A$6,B723&amp;"",'Vozidlá'!$K$6:$K$6,"&lt;&gt;")&lt;&gt;1,COUNTIFS('Vozidlá'!$A$6:$A$6,B723&amp;"",'Vozidlá'!$L$6:$L$6,"&lt;&gt;")&lt;&gt;1),"CHYBA",""))</f>
        <v/>
      </c>
      <c r="S723" s="14">
        <f>IF(V723=0,"",IF(N723="Podnikateľská",IF(H723="","",IF(OR(LEN(TRIM(SUBSTITUTE(SUBSTITUTE(H723,".",""),",","")))&lt;12,ISNUMBER(MATCH(TRIM(SUBSTITUTE(SUBSTITUTE(H723,".",""),",","")),'Zoznamy'!$G$2:$G$41,0))),"PREVERIŤ","")),IF(AND(N723="Súkromná",IFERROR(INDEX('Vozidlá'!$O$6:$O$6,MATCH(B723,'Vozidlá'!$A$6:$A$6,0))="áno",FALSE)),"PREVERIŤ","")))</f>
        <v/>
      </c>
      <c r="T723" s="14">
        <f>IF(OR(D723="",E723="",F723="",G723=""),"",IFERROR(IF(OR(F723+G723&lt;D723+E723,D723&lt;DATE(2027,1,1),D723&gt;=DATE(2028,1,1)),"CHYBA",""),"CHYBA"))</f>
        <v/>
      </c>
      <c r="U723" s="14">
        <f>IF(OR(V723=0,A723=""),"",IF(COUNTIFS($A$6:$A$1505,A723&amp;"",$B$6:$B$1505,B723&amp;"")&gt;1,"CHYBA",IF(X723="","",IF(X723=0,"",IFERROR(IF(INDEX($A$1:$A$1505,X723)="","",IF(A723=INDEX($A$1:$A$1505,X723)+1,"","PREVERIŤ")),"PREVERIŤ")))))</f>
        <v/>
      </c>
      <c r="V723" s="14">
        <f>IF(OR(A723&lt;&gt;"",B723&lt;&gt;"",C723&lt;&gt;"",D723&lt;&gt;"",E723&lt;&gt;"",F723&lt;&gt;"",G723&lt;&gt;"",H723&lt;&gt;"",I723&lt;&gt;"",J723&lt;&gt;"",K723&lt;&gt;"",L723&lt;&gt;"",N723&lt;&gt;"",O723&lt;&gt;""),1,0)</f>
        <v/>
      </c>
      <c r="W723" s="14">
        <f>IF(OR(V723=0,B723=""),"",COUNTIFS($B$6:B723,B723&amp;""))</f>
        <v/>
      </c>
      <c r="X723" s="14">
        <f>IF(OR(V723=0,B723=""),"",IF(W723=1,0,SUMIFS($Y$5:Y722,$B$5:B722,B723&amp;"",$W$5:W722,W723-1)))</f>
        <v/>
      </c>
      <c r="Y723" s="14">
        <f>IF(V723=0,"",ROW($A723))</f>
        <v/>
      </c>
    </row>
    <row r="724">
      <c r="A724" s="10" t="n"/>
      <c r="B724" s="10" t="n"/>
      <c r="C724" s="10" t="n"/>
      <c r="D724" s="12" t="n"/>
      <c r="E724" s="18" t="n"/>
      <c r="F724" s="12" t="n"/>
      <c r="G724" s="18" t="n"/>
      <c r="H724" s="10" t="n"/>
      <c r="I724" s="10" t="n"/>
      <c r="J724" s="10" t="n"/>
      <c r="K724" s="13" t="n"/>
      <c r="L724" s="13" t="n"/>
      <c r="M724" s="19">
        <f>IF(OR(K724="",L724=""),"",IF(AND(ISNUMBER(K724),ISNUMBER(L724)),L724-K724,"CHYBA"))</f>
        <v/>
      </c>
      <c r="N724" s="10" t="n"/>
      <c r="O724" s="10" t="n"/>
      <c r="P724" s="14">
        <f>IF(M724="","",IF(ISNUMBER(M724),IF(M724&lt;=0,"CHYBA",""),"CHYBA"))</f>
        <v/>
      </c>
      <c r="Q724" s="14">
        <f>IF(OR(V724=0,B724="",K724=""),"",IFERROR(IF(X724=0,IF(AND(COUNTIFS('Vozidlá'!$A$6:$A$6,B724&amp;"",'Vozidlá'!$L$6:$L$6,"&lt;&gt;")=1,ROUND(K724,1)=ROUND(INDEX('Vozidlá'!$L$6:$L$6,MATCH(B724,'Vozidlá'!$A$6:$A$6,0)),1)),"","CHYBA"),IF(AND(INDEX($L$1:$L$1505,X724)&lt;&gt;"",ROUND(K724,1)=ROUND(INDEX($L$1:$L$1505,X724),1)),"","CHYBA")),"CHYBA"))</f>
        <v/>
      </c>
      <c r="R724" s="14">
        <f>IF(V724=0,"",IF(OR(NOT(ISNUMBER(A724)),B724="",C724="",NOT(ISNUMBER(D724)),NOT(ISNUMBER(E724)),NOT(ISNUMBER(F724)),NOT(ISNUMBER(G724)),I724="",J724="",NOT(ISNUMBER(K724)),NOT(ISNUMBER(L724)),AND(N724&lt;&gt;"Podnikateľská",N724&lt;&gt;"Súkromná"),AND(N724="Podnikateľská",H724=""),COUNTIFS('Vodiči'!$C$6:$C$8,C724&amp;"")&lt;&gt;1,COUNTIFS('Vozidlá'!$A$6:$A$6,B724&amp;"",'Vozidlá'!$B$6:$B$6,"&lt;&gt;")&lt;&gt;1,COUNTIFS('Vozidlá'!$A$6:$A$6,B724&amp;"",'Vozidlá'!$C$6:$C$6,"&lt;&gt;")&lt;&gt;1,COUNTIFS('Vozidlá'!$A$6:$A$6,B724&amp;"",'Vozidlá'!$D$6:$D$6,"&lt;&gt;")&lt;&gt;1,COUNTIFS('Vozidlá'!$A$6:$A$6,B724&amp;"",'Vozidlá'!$E$6:$E$6,"&lt;&gt;")&lt;&gt;1,COUNTIFS('Vozidlá'!$A$6:$A$6,B724&amp;"",'Vozidlá'!$K$6:$K$6,"&lt;&gt;")&lt;&gt;1,COUNTIFS('Vozidlá'!$A$6:$A$6,B724&amp;"",'Vozidlá'!$L$6:$L$6,"&lt;&gt;")&lt;&gt;1),"CHYBA",""))</f>
        <v/>
      </c>
      <c r="S724" s="14">
        <f>IF(V724=0,"",IF(N724="Podnikateľská",IF(H724="","",IF(OR(LEN(TRIM(SUBSTITUTE(SUBSTITUTE(H724,".",""),",","")))&lt;12,ISNUMBER(MATCH(TRIM(SUBSTITUTE(SUBSTITUTE(H724,".",""),",","")),'Zoznamy'!$G$2:$G$41,0))),"PREVERIŤ","")),IF(AND(N724="Súkromná",IFERROR(INDEX('Vozidlá'!$O$6:$O$6,MATCH(B724,'Vozidlá'!$A$6:$A$6,0))="áno",FALSE)),"PREVERIŤ","")))</f>
        <v/>
      </c>
      <c r="T724" s="14">
        <f>IF(OR(D724="",E724="",F724="",G724=""),"",IFERROR(IF(OR(F724+G724&lt;D724+E724,D724&lt;DATE(2027,1,1),D724&gt;=DATE(2028,1,1)),"CHYBA",""),"CHYBA"))</f>
        <v/>
      </c>
      <c r="U724" s="14">
        <f>IF(OR(V724=0,A724=""),"",IF(COUNTIFS($A$6:$A$1505,A724&amp;"",$B$6:$B$1505,B724&amp;"")&gt;1,"CHYBA",IF(X724="","",IF(X724=0,"",IFERROR(IF(INDEX($A$1:$A$1505,X724)="","",IF(A724=INDEX($A$1:$A$1505,X724)+1,"","PREVERIŤ")),"PREVERIŤ")))))</f>
        <v/>
      </c>
      <c r="V724" s="14">
        <f>IF(OR(A724&lt;&gt;"",B724&lt;&gt;"",C724&lt;&gt;"",D724&lt;&gt;"",E724&lt;&gt;"",F724&lt;&gt;"",G724&lt;&gt;"",H724&lt;&gt;"",I724&lt;&gt;"",J724&lt;&gt;"",K724&lt;&gt;"",L724&lt;&gt;"",N724&lt;&gt;"",O724&lt;&gt;""),1,0)</f>
        <v/>
      </c>
      <c r="W724" s="14">
        <f>IF(OR(V724=0,B724=""),"",COUNTIFS($B$6:B724,B724&amp;""))</f>
        <v/>
      </c>
      <c r="X724" s="14">
        <f>IF(OR(V724=0,B724=""),"",IF(W724=1,0,SUMIFS($Y$5:Y723,$B$5:B723,B724&amp;"",$W$5:W723,W724-1)))</f>
        <v/>
      </c>
      <c r="Y724" s="14">
        <f>IF(V724=0,"",ROW($A724))</f>
        <v/>
      </c>
    </row>
    <row r="725">
      <c r="A725" s="10" t="n"/>
      <c r="B725" s="10" t="n"/>
      <c r="C725" s="10" t="n"/>
      <c r="D725" s="12" t="n"/>
      <c r="E725" s="18" t="n"/>
      <c r="F725" s="12" t="n"/>
      <c r="G725" s="18" t="n"/>
      <c r="H725" s="10" t="n"/>
      <c r="I725" s="10" t="n"/>
      <c r="J725" s="10" t="n"/>
      <c r="K725" s="13" t="n"/>
      <c r="L725" s="13" t="n"/>
      <c r="M725" s="19">
        <f>IF(OR(K725="",L725=""),"",IF(AND(ISNUMBER(K725),ISNUMBER(L725)),L725-K725,"CHYBA"))</f>
        <v/>
      </c>
      <c r="N725" s="10" t="n"/>
      <c r="O725" s="10" t="n"/>
      <c r="P725" s="14">
        <f>IF(M725="","",IF(ISNUMBER(M725),IF(M725&lt;=0,"CHYBA",""),"CHYBA"))</f>
        <v/>
      </c>
      <c r="Q725" s="14">
        <f>IF(OR(V725=0,B725="",K725=""),"",IFERROR(IF(X725=0,IF(AND(COUNTIFS('Vozidlá'!$A$6:$A$6,B725&amp;"",'Vozidlá'!$L$6:$L$6,"&lt;&gt;")=1,ROUND(K725,1)=ROUND(INDEX('Vozidlá'!$L$6:$L$6,MATCH(B725,'Vozidlá'!$A$6:$A$6,0)),1)),"","CHYBA"),IF(AND(INDEX($L$1:$L$1505,X725)&lt;&gt;"",ROUND(K725,1)=ROUND(INDEX($L$1:$L$1505,X725),1)),"","CHYBA")),"CHYBA"))</f>
        <v/>
      </c>
      <c r="R725" s="14">
        <f>IF(V725=0,"",IF(OR(NOT(ISNUMBER(A725)),B725="",C725="",NOT(ISNUMBER(D725)),NOT(ISNUMBER(E725)),NOT(ISNUMBER(F725)),NOT(ISNUMBER(G725)),I725="",J725="",NOT(ISNUMBER(K725)),NOT(ISNUMBER(L725)),AND(N725&lt;&gt;"Podnikateľská",N725&lt;&gt;"Súkromná"),AND(N725="Podnikateľská",H725=""),COUNTIFS('Vodiči'!$C$6:$C$8,C725&amp;"")&lt;&gt;1,COUNTIFS('Vozidlá'!$A$6:$A$6,B725&amp;"",'Vozidlá'!$B$6:$B$6,"&lt;&gt;")&lt;&gt;1,COUNTIFS('Vozidlá'!$A$6:$A$6,B725&amp;"",'Vozidlá'!$C$6:$C$6,"&lt;&gt;")&lt;&gt;1,COUNTIFS('Vozidlá'!$A$6:$A$6,B725&amp;"",'Vozidlá'!$D$6:$D$6,"&lt;&gt;")&lt;&gt;1,COUNTIFS('Vozidlá'!$A$6:$A$6,B725&amp;"",'Vozidlá'!$E$6:$E$6,"&lt;&gt;")&lt;&gt;1,COUNTIFS('Vozidlá'!$A$6:$A$6,B725&amp;"",'Vozidlá'!$K$6:$K$6,"&lt;&gt;")&lt;&gt;1,COUNTIFS('Vozidlá'!$A$6:$A$6,B725&amp;"",'Vozidlá'!$L$6:$L$6,"&lt;&gt;")&lt;&gt;1),"CHYBA",""))</f>
        <v/>
      </c>
      <c r="S725" s="14">
        <f>IF(V725=0,"",IF(N725="Podnikateľská",IF(H725="","",IF(OR(LEN(TRIM(SUBSTITUTE(SUBSTITUTE(H725,".",""),",","")))&lt;12,ISNUMBER(MATCH(TRIM(SUBSTITUTE(SUBSTITUTE(H725,".",""),",","")),'Zoznamy'!$G$2:$G$41,0))),"PREVERIŤ","")),IF(AND(N725="Súkromná",IFERROR(INDEX('Vozidlá'!$O$6:$O$6,MATCH(B725,'Vozidlá'!$A$6:$A$6,0))="áno",FALSE)),"PREVERIŤ","")))</f>
        <v/>
      </c>
      <c r="T725" s="14">
        <f>IF(OR(D725="",E725="",F725="",G725=""),"",IFERROR(IF(OR(F725+G725&lt;D725+E725,D725&lt;DATE(2027,1,1),D725&gt;=DATE(2028,1,1)),"CHYBA",""),"CHYBA"))</f>
        <v/>
      </c>
      <c r="U725" s="14">
        <f>IF(OR(V725=0,A725=""),"",IF(COUNTIFS($A$6:$A$1505,A725&amp;"",$B$6:$B$1505,B725&amp;"")&gt;1,"CHYBA",IF(X725="","",IF(X725=0,"",IFERROR(IF(INDEX($A$1:$A$1505,X725)="","",IF(A725=INDEX($A$1:$A$1505,X725)+1,"","PREVERIŤ")),"PREVERIŤ")))))</f>
        <v/>
      </c>
      <c r="V725" s="14">
        <f>IF(OR(A725&lt;&gt;"",B725&lt;&gt;"",C725&lt;&gt;"",D725&lt;&gt;"",E725&lt;&gt;"",F725&lt;&gt;"",G725&lt;&gt;"",H725&lt;&gt;"",I725&lt;&gt;"",J725&lt;&gt;"",K725&lt;&gt;"",L725&lt;&gt;"",N725&lt;&gt;"",O725&lt;&gt;""),1,0)</f>
        <v/>
      </c>
      <c r="W725" s="14">
        <f>IF(OR(V725=0,B725=""),"",COUNTIFS($B$6:B725,B725&amp;""))</f>
        <v/>
      </c>
      <c r="X725" s="14">
        <f>IF(OR(V725=0,B725=""),"",IF(W725=1,0,SUMIFS($Y$5:Y724,$B$5:B724,B725&amp;"",$W$5:W724,W725-1)))</f>
        <v/>
      </c>
      <c r="Y725" s="14">
        <f>IF(V725=0,"",ROW($A725))</f>
        <v/>
      </c>
    </row>
    <row r="726">
      <c r="A726" s="10" t="n"/>
      <c r="B726" s="10" t="n"/>
      <c r="C726" s="10" t="n"/>
      <c r="D726" s="12" t="n"/>
      <c r="E726" s="18" t="n"/>
      <c r="F726" s="12" t="n"/>
      <c r="G726" s="18" t="n"/>
      <c r="H726" s="10" t="n"/>
      <c r="I726" s="10" t="n"/>
      <c r="J726" s="10" t="n"/>
      <c r="K726" s="13" t="n"/>
      <c r="L726" s="13" t="n"/>
      <c r="M726" s="19">
        <f>IF(OR(K726="",L726=""),"",IF(AND(ISNUMBER(K726),ISNUMBER(L726)),L726-K726,"CHYBA"))</f>
        <v/>
      </c>
      <c r="N726" s="10" t="n"/>
      <c r="O726" s="10" t="n"/>
      <c r="P726" s="14">
        <f>IF(M726="","",IF(ISNUMBER(M726),IF(M726&lt;=0,"CHYBA",""),"CHYBA"))</f>
        <v/>
      </c>
      <c r="Q726" s="14">
        <f>IF(OR(V726=0,B726="",K726=""),"",IFERROR(IF(X726=0,IF(AND(COUNTIFS('Vozidlá'!$A$6:$A$6,B726&amp;"",'Vozidlá'!$L$6:$L$6,"&lt;&gt;")=1,ROUND(K726,1)=ROUND(INDEX('Vozidlá'!$L$6:$L$6,MATCH(B726,'Vozidlá'!$A$6:$A$6,0)),1)),"","CHYBA"),IF(AND(INDEX($L$1:$L$1505,X726)&lt;&gt;"",ROUND(K726,1)=ROUND(INDEX($L$1:$L$1505,X726),1)),"","CHYBA")),"CHYBA"))</f>
        <v/>
      </c>
      <c r="R726" s="14">
        <f>IF(V726=0,"",IF(OR(NOT(ISNUMBER(A726)),B726="",C726="",NOT(ISNUMBER(D726)),NOT(ISNUMBER(E726)),NOT(ISNUMBER(F726)),NOT(ISNUMBER(G726)),I726="",J726="",NOT(ISNUMBER(K726)),NOT(ISNUMBER(L726)),AND(N726&lt;&gt;"Podnikateľská",N726&lt;&gt;"Súkromná"),AND(N726="Podnikateľská",H726=""),COUNTIFS('Vodiči'!$C$6:$C$8,C726&amp;"")&lt;&gt;1,COUNTIFS('Vozidlá'!$A$6:$A$6,B726&amp;"",'Vozidlá'!$B$6:$B$6,"&lt;&gt;")&lt;&gt;1,COUNTIFS('Vozidlá'!$A$6:$A$6,B726&amp;"",'Vozidlá'!$C$6:$C$6,"&lt;&gt;")&lt;&gt;1,COUNTIFS('Vozidlá'!$A$6:$A$6,B726&amp;"",'Vozidlá'!$D$6:$D$6,"&lt;&gt;")&lt;&gt;1,COUNTIFS('Vozidlá'!$A$6:$A$6,B726&amp;"",'Vozidlá'!$E$6:$E$6,"&lt;&gt;")&lt;&gt;1,COUNTIFS('Vozidlá'!$A$6:$A$6,B726&amp;"",'Vozidlá'!$K$6:$K$6,"&lt;&gt;")&lt;&gt;1,COUNTIFS('Vozidlá'!$A$6:$A$6,B726&amp;"",'Vozidlá'!$L$6:$L$6,"&lt;&gt;")&lt;&gt;1),"CHYBA",""))</f>
        <v/>
      </c>
      <c r="S726" s="14">
        <f>IF(V726=0,"",IF(N726="Podnikateľská",IF(H726="","",IF(OR(LEN(TRIM(SUBSTITUTE(SUBSTITUTE(H726,".",""),",","")))&lt;12,ISNUMBER(MATCH(TRIM(SUBSTITUTE(SUBSTITUTE(H726,".",""),",","")),'Zoznamy'!$G$2:$G$41,0))),"PREVERIŤ","")),IF(AND(N726="Súkromná",IFERROR(INDEX('Vozidlá'!$O$6:$O$6,MATCH(B726,'Vozidlá'!$A$6:$A$6,0))="áno",FALSE)),"PREVERIŤ","")))</f>
        <v/>
      </c>
      <c r="T726" s="14">
        <f>IF(OR(D726="",E726="",F726="",G726=""),"",IFERROR(IF(OR(F726+G726&lt;D726+E726,D726&lt;DATE(2027,1,1),D726&gt;=DATE(2028,1,1)),"CHYBA",""),"CHYBA"))</f>
        <v/>
      </c>
      <c r="U726" s="14">
        <f>IF(OR(V726=0,A726=""),"",IF(COUNTIFS($A$6:$A$1505,A726&amp;"",$B$6:$B$1505,B726&amp;"")&gt;1,"CHYBA",IF(X726="","",IF(X726=0,"",IFERROR(IF(INDEX($A$1:$A$1505,X726)="","",IF(A726=INDEX($A$1:$A$1505,X726)+1,"","PREVERIŤ")),"PREVERIŤ")))))</f>
        <v/>
      </c>
      <c r="V726" s="14">
        <f>IF(OR(A726&lt;&gt;"",B726&lt;&gt;"",C726&lt;&gt;"",D726&lt;&gt;"",E726&lt;&gt;"",F726&lt;&gt;"",G726&lt;&gt;"",H726&lt;&gt;"",I726&lt;&gt;"",J726&lt;&gt;"",K726&lt;&gt;"",L726&lt;&gt;"",N726&lt;&gt;"",O726&lt;&gt;""),1,0)</f>
        <v/>
      </c>
      <c r="W726" s="14">
        <f>IF(OR(V726=0,B726=""),"",COUNTIFS($B$6:B726,B726&amp;""))</f>
        <v/>
      </c>
      <c r="X726" s="14">
        <f>IF(OR(V726=0,B726=""),"",IF(W726=1,0,SUMIFS($Y$5:Y725,$B$5:B725,B726&amp;"",$W$5:W725,W726-1)))</f>
        <v/>
      </c>
      <c r="Y726" s="14">
        <f>IF(V726=0,"",ROW($A726))</f>
        <v/>
      </c>
    </row>
    <row r="727">
      <c r="A727" s="10" t="n"/>
      <c r="B727" s="10" t="n"/>
      <c r="C727" s="10" t="n"/>
      <c r="D727" s="12" t="n"/>
      <c r="E727" s="18" t="n"/>
      <c r="F727" s="12" t="n"/>
      <c r="G727" s="18" t="n"/>
      <c r="H727" s="10" t="n"/>
      <c r="I727" s="10" t="n"/>
      <c r="J727" s="10" t="n"/>
      <c r="K727" s="13" t="n"/>
      <c r="L727" s="13" t="n"/>
      <c r="M727" s="19">
        <f>IF(OR(K727="",L727=""),"",IF(AND(ISNUMBER(K727),ISNUMBER(L727)),L727-K727,"CHYBA"))</f>
        <v/>
      </c>
      <c r="N727" s="10" t="n"/>
      <c r="O727" s="10" t="n"/>
      <c r="P727" s="14">
        <f>IF(M727="","",IF(ISNUMBER(M727),IF(M727&lt;=0,"CHYBA",""),"CHYBA"))</f>
        <v/>
      </c>
      <c r="Q727" s="14">
        <f>IF(OR(V727=0,B727="",K727=""),"",IFERROR(IF(X727=0,IF(AND(COUNTIFS('Vozidlá'!$A$6:$A$6,B727&amp;"",'Vozidlá'!$L$6:$L$6,"&lt;&gt;")=1,ROUND(K727,1)=ROUND(INDEX('Vozidlá'!$L$6:$L$6,MATCH(B727,'Vozidlá'!$A$6:$A$6,0)),1)),"","CHYBA"),IF(AND(INDEX($L$1:$L$1505,X727)&lt;&gt;"",ROUND(K727,1)=ROUND(INDEX($L$1:$L$1505,X727),1)),"","CHYBA")),"CHYBA"))</f>
        <v/>
      </c>
      <c r="R727" s="14">
        <f>IF(V727=0,"",IF(OR(NOT(ISNUMBER(A727)),B727="",C727="",NOT(ISNUMBER(D727)),NOT(ISNUMBER(E727)),NOT(ISNUMBER(F727)),NOT(ISNUMBER(G727)),I727="",J727="",NOT(ISNUMBER(K727)),NOT(ISNUMBER(L727)),AND(N727&lt;&gt;"Podnikateľská",N727&lt;&gt;"Súkromná"),AND(N727="Podnikateľská",H727=""),COUNTIFS('Vodiči'!$C$6:$C$8,C727&amp;"")&lt;&gt;1,COUNTIFS('Vozidlá'!$A$6:$A$6,B727&amp;"",'Vozidlá'!$B$6:$B$6,"&lt;&gt;")&lt;&gt;1,COUNTIFS('Vozidlá'!$A$6:$A$6,B727&amp;"",'Vozidlá'!$C$6:$C$6,"&lt;&gt;")&lt;&gt;1,COUNTIFS('Vozidlá'!$A$6:$A$6,B727&amp;"",'Vozidlá'!$D$6:$D$6,"&lt;&gt;")&lt;&gt;1,COUNTIFS('Vozidlá'!$A$6:$A$6,B727&amp;"",'Vozidlá'!$E$6:$E$6,"&lt;&gt;")&lt;&gt;1,COUNTIFS('Vozidlá'!$A$6:$A$6,B727&amp;"",'Vozidlá'!$K$6:$K$6,"&lt;&gt;")&lt;&gt;1,COUNTIFS('Vozidlá'!$A$6:$A$6,B727&amp;"",'Vozidlá'!$L$6:$L$6,"&lt;&gt;")&lt;&gt;1),"CHYBA",""))</f>
        <v/>
      </c>
      <c r="S727" s="14">
        <f>IF(V727=0,"",IF(N727="Podnikateľská",IF(H727="","",IF(OR(LEN(TRIM(SUBSTITUTE(SUBSTITUTE(H727,".",""),",","")))&lt;12,ISNUMBER(MATCH(TRIM(SUBSTITUTE(SUBSTITUTE(H727,".",""),",","")),'Zoznamy'!$G$2:$G$41,0))),"PREVERIŤ","")),IF(AND(N727="Súkromná",IFERROR(INDEX('Vozidlá'!$O$6:$O$6,MATCH(B727,'Vozidlá'!$A$6:$A$6,0))="áno",FALSE)),"PREVERIŤ","")))</f>
        <v/>
      </c>
      <c r="T727" s="14">
        <f>IF(OR(D727="",E727="",F727="",G727=""),"",IFERROR(IF(OR(F727+G727&lt;D727+E727,D727&lt;DATE(2027,1,1),D727&gt;=DATE(2028,1,1)),"CHYBA",""),"CHYBA"))</f>
        <v/>
      </c>
      <c r="U727" s="14">
        <f>IF(OR(V727=0,A727=""),"",IF(COUNTIFS($A$6:$A$1505,A727&amp;"",$B$6:$B$1505,B727&amp;"")&gt;1,"CHYBA",IF(X727="","",IF(X727=0,"",IFERROR(IF(INDEX($A$1:$A$1505,X727)="","",IF(A727=INDEX($A$1:$A$1505,X727)+1,"","PREVERIŤ")),"PREVERIŤ")))))</f>
        <v/>
      </c>
      <c r="V727" s="14">
        <f>IF(OR(A727&lt;&gt;"",B727&lt;&gt;"",C727&lt;&gt;"",D727&lt;&gt;"",E727&lt;&gt;"",F727&lt;&gt;"",G727&lt;&gt;"",H727&lt;&gt;"",I727&lt;&gt;"",J727&lt;&gt;"",K727&lt;&gt;"",L727&lt;&gt;"",N727&lt;&gt;"",O727&lt;&gt;""),1,0)</f>
        <v/>
      </c>
      <c r="W727" s="14">
        <f>IF(OR(V727=0,B727=""),"",COUNTIFS($B$6:B727,B727&amp;""))</f>
        <v/>
      </c>
      <c r="X727" s="14">
        <f>IF(OR(V727=0,B727=""),"",IF(W727=1,0,SUMIFS($Y$5:Y726,$B$5:B726,B727&amp;"",$W$5:W726,W727-1)))</f>
        <v/>
      </c>
      <c r="Y727" s="14">
        <f>IF(V727=0,"",ROW($A727))</f>
        <v/>
      </c>
    </row>
    <row r="728">
      <c r="A728" s="10" t="n"/>
      <c r="B728" s="10" t="n"/>
      <c r="C728" s="10" t="n"/>
      <c r="D728" s="12" t="n"/>
      <c r="E728" s="18" t="n"/>
      <c r="F728" s="12" t="n"/>
      <c r="G728" s="18" t="n"/>
      <c r="H728" s="10" t="n"/>
      <c r="I728" s="10" t="n"/>
      <c r="J728" s="10" t="n"/>
      <c r="K728" s="13" t="n"/>
      <c r="L728" s="13" t="n"/>
      <c r="M728" s="19">
        <f>IF(OR(K728="",L728=""),"",IF(AND(ISNUMBER(K728),ISNUMBER(L728)),L728-K728,"CHYBA"))</f>
        <v/>
      </c>
      <c r="N728" s="10" t="n"/>
      <c r="O728" s="10" t="n"/>
      <c r="P728" s="14">
        <f>IF(M728="","",IF(ISNUMBER(M728),IF(M728&lt;=0,"CHYBA",""),"CHYBA"))</f>
        <v/>
      </c>
      <c r="Q728" s="14">
        <f>IF(OR(V728=0,B728="",K728=""),"",IFERROR(IF(X728=0,IF(AND(COUNTIFS('Vozidlá'!$A$6:$A$6,B728&amp;"",'Vozidlá'!$L$6:$L$6,"&lt;&gt;")=1,ROUND(K728,1)=ROUND(INDEX('Vozidlá'!$L$6:$L$6,MATCH(B728,'Vozidlá'!$A$6:$A$6,0)),1)),"","CHYBA"),IF(AND(INDEX($L$1:$L$1505,X728)&lt;&gt;"",ROUND(K728,1)=ROUND(INDEX($L$1:$L$1505,X728),1)),"","CHYBA")),"CHYBA"))</f>
        <v/>
      </c>
      <c r="R728" s="14">
        <f>IF(V728=0,"",IF(OR(NOT(ISNUMBER(A728)),B728="",C728="",NOT(ISNUMBER(D728)),NOT(ISNUMBER(E728)),NOT(ISNUMBER(F728)),NOT(ISNUMBER(G728)),I728="",J728="",NOT(ISNUMBER(K728)),NOT(ISNUMBER(L728)),AND(N728&lt;&gt;"Podnikateľská",N728&lt;&gt;"Súkromná"),AND(N728="Podnikateľská",H728=""),COUNTIFS('Vodiči'!$C$6:$C$8,C728&amp;"")&lt;&gt;1,COUNTIFS('Vozidlá'!$A$6:$A$6,B728&amp;"",'Vozidlá'!$B$6:$B$6,"&lt;&gt;")&lt;&gt;1,COUNTIFS('Vozidlá'!$A$6:$A$6,B728&amp;"",'Vozidlá'!$C$6:$C$6,"&lt;&gt;")&lt;&gt;1,COUNTIFS('Vozidlá'!$A$6:$A$6,B728&amp;"",'Vozidlá'!$D$6:$D$6,"&lt;&gt;")&lt;&gt;1,COUNTIFS('Vozidlá'!$A$6:$A$6,B728&amp;"",'Vozidlá'!$E$6:$E$6,"&lt;&gt;")&lt;&gt;1,COUNTIFS('Vozidlá'!$A$6:$A$6,B728&amp;"",'Vozidlá'!$K$6:$K$6,"&lt;&gt;")&lt;&gt;1,COUNTIFS('Vozidlá'!$A$6:$A$6,B728&amp;"",'Vozidlá'!$L$6:$L$6,"&lt;&gt;")&lt;&gt;1),"CHYBA",""))</f>
        <v/>
      </c>
      <c r="S728" s="14">
        <f>IF(V728=0,"",IF(N728="Podnikateľská",IF(H728="","",IF(OR(LEN(TRIM(SUBSTITUTE(SUBSTITUTE(H728,".",""),",","")))&lt;12,ISNUMBER(MATCH(TRIM(SUBSTITUTE(SUBSTITUTE(H728,".",""),",","")),'Zoznamy'!$G$2:$G$41,0))),"PREVERIŤ","")),IF(AND(N728="Súkromná",IFERROR(INDEX('Vozidlá'!$O$6:$O$6,MATCH(B728,'Vozidlá'!$A$6:$A$6,0))="áno",FALSE)),"PREVERIŤ","")))</f>
        <v/>
      </c>
      <c r="T728" s="14">
        <f>IF(OR(D728="",E728="",F728="",G728=""),"",IFERROR(IF(OR(F728+G728&lt;D728+E728,D728&lt;DATE(2027,1,1),D728&gt;=DATE(2028,1,1)),"CHYBA",""),"CHYBA"))</f>
        <v/>
      </c>
      <c r="U728" s="14">
        <f>IF(OR(V728=0,A728=""),"",IF(COUNTIFS($A$6:$A$1505,A728&amp;"",$B$6:$B$1505,B728&amp;"")&gt;1,"CHYBA",IF(X728="","",IF(X728=0,"",IFERROR(IF(INDEX($A$1:$A$1505,X728)="","",IF(A728=INDEX($A$1:$A$1505,X728)+1,"","PREVERIŤ")),"PREVERIŤ")))))</f>
        <v/>
      </c>
      <c r="V728" s="14">
        <f>IF(OR(A728&lt;&gt;"",B728&lt;&gt;"",C728&lt;&gt;"",D728&lt;&gt;"",E728&lt;&gt;"",F728&lt;&gt;"",G728&lt;&gt;"",H728&lt;&gt;"",I728&lt;&gt;"",J728&lt;&gt;"",K728&lt;&gt;"",L728&lt;&gt;"",N728&lt;&gt;"",O728&lt;&gt;""),1,0)</f>
        <v/>
      </c>
      <c r="W728" s="14">
        <f>IF(OR(V728=0,B728=""),"",COUNTIFS($B$6:B728,B728&amp;""))</f>
        <v/>
      </c>
      <c r="X728" s="14">
        <f>IF(OR(V728=0,B728=""),"",IF(W728=1,0,SUMIFS($Y$5:Y727,$B$5:B727,B728&amp;"",$W$5:W727,W728-1)))</f>
        <v/>
      </c>
      <c r="Y728" s="14">
        <f>IF(V728=0,"",ROW($A728))</f>
        <v/>
      </c>
    </row>
    <row r="729">
      <c r="A729" s="10" t="n"/>
      <c r="B729" s="10" t="n"/>
      <c r="C729" s="10" t="n"/>
      <c r="D729" s="12" t="n"/>
      <c r="E729" s="18" t="n"/>
      <c r="F729" s="12" t="n"/>
      <c r="G729" s="18" t="n"/>
      <c r="H729" s="10" t="n"/>
      <c r="I729" s="10" t="n"/>
      <c r="J729" s="10" t="n"/>
      <c r="K729" s="13" t="n"/>
      <c r="L729" s="13" t="n"/>
      <c r="M729" s="19">
        <f>IF(OR(K729="",L729=""),"",IF(AND(ISNUMBER(K729),ISNUMBER(L729)),L729-K729,"CHYBA"))</f>
        <v/>
      </c>
      <c r="N729" s="10" t="n"/>
      <c r="O729" s="10" t="n"/>
      <c r="P729" s="14">
        <f>IF(M729="","",IF(ISNUMBER(M729),IF(M729&lt;=0,"CHYBA",""),"CHYBA"))</f>
        <v/>
      </c>
      <c r="Q729" s="14">
        <f>IF(OR(V729=0,B729="",K729=""),"",IFERROR(IF(X729=0,IF(AND(COUNTIFS('Vozidlá'!$A$6:$A$6,B729&amp;"",'Vozidlá'!$L$6:$L$6,"&lt;&gt;")=1,ROUND(K729,1)=ROUND(INDEX('Vozidlá'!$L$6:$L$6,MATCH(B729,'Vozidlá'!$A$6:$A$6,0)),1)),"","CHYBA"),IF(AND(INDEX($L$1:$L$1505,X729)&lt;&gt;"",ROUND(K729,1)=ROUND(INDEX($L$1:$L$1505,X729),1)),"","CHYBA")),"CHYBA"))</f>
        <v/>
      </c>
      <c r="R729" s="14">
        <f>IF(V729=0,"",IF(OR(NOT(ISNUMBER(A729)),B729="",C729="",NOT(ISNUMBER(D729)),NOT(ISNUMBER(E729)),NOT(ISNUMBER(F729)),NOT(ISNUMBER(G729)),I729="",J729="",NOT(ISNUMBER(K729)),NOT(ISNUMBER(L729)),AND(N729&lt;&gt;"Podnikateľská",N729&lt;&gt;"Súkromná"),AND(N729="Podnikateľská",H729=""),COUNTIFS('Vodiči'!$C$6:$C$8,C729&amp;"")&lt;&gt;1,COUNTIFS('Vozidlá'!$A$6:$A$6,B729&amp;"",'Vozidlá'!$B$6:$B$6,"&lt;&gt;")&lt;&gt;1,COUNTIFS('Vozidlá'!$A$6:$A$6,B729&amp;"",'Vozidlá'!$C$6:$C$6,"&lt;&gt;")&lt;&gt;1,COUNTIFS('Vozidlá'!$A$6:$A$6,B729&amp;"",'Vozidlá'!$D$6:$D$6,"&lt;&gt;")&lt;&gt;1,COUNTIFS('Vozidlá'!$A$6:$A$6,B729&amp;"",'Vozidlá'!$E$6:$E$6,"&lt;&gt;")&lt;&gt;1,COUNTIFS('Vozidlá'!$A$6:$A$6,B729&amp;"",'Vozidlá'!$K$6:$K$6,"&lt;&gt;")&lt;&gt;1,COUNTIFS('Vozidlá'!$A$6:$A$6,B729&amp;"",'Vozidlá'!$L$6:$L$6,"&lt;&gt;")&lt;&gt;1),"CHYBA",""))</f>
        <v/>
      </c>
      <c r="S729" s="14">
        <f>IF(V729=0,"",IF(N729="Podnikateľská",IF(H729="","",IF(OR(LEN(TRIM(SUBSTITUTE(SUBSTITUTE(H729,".",""),",","")))&lt;12,ISNUMBER(MATCH(TRIM(SUBSTITUTE(SUBSTITUTE(H729,".",""),",","")),'Zoznamy'!$G$2:$G$41,0))),"PREVERIŤ","")),IF(AND(N729="Súkromná",IFERROR(INDEX('Vozidlá'!$O$6:$O$6,MATCH(B729,'Vozidlá'!$A$6:$A$6,0))="áno",FALSE)),"PREVERIŤ","")))</f>
        <v/>
      </c>
      <c r="T729" s="14">
        <f>IF(OR(D729="",E729="",F729="",G729=""),"",IFERROR(IF(OR(F729+G729&lt;D729+E729,D729&lt;DATE(2027,1,1),D729&gt;=DATE(2028,1,1)),"CHYBA",""),"CHYBA"))</f>
        <v/>
      </c>
      <c r="U729" s="14">
        <f>IF(OR(V729=0,A729=""),"",IF(COUNTIFS($A$6:$A$1505,A729&amp;"",$B$6:$B$1505,B729&amp;"")&gt;1,"CHYBA",IF(X729="","",IF(X729=0,"",IFERROR(IF(INDEX($A$1:$A$1505,X729)="","",IF(A729=INDEX($A$1:$A$1505,X729)+1,"","PREVERIŤ")),"PREVERIŤ")))))</f>
        <v/>
      </c>
      <c r="V729" s="14">
        <f>IF(OR(A729&lt;&gt;"",B729&lt;&gt;"",C729&lt;&gt;"",D729&lt;&gt;"",E729&lt;&gt;"",F729&lt;&gt;"",G729&lt;&gt;"",H729&lt;&gt;"",I729&lt;&gt;"",J729&lt;&gt;"",K729&lt;&gt;"",L729&lt;&gt;"",N729&lt;&gt;"",O729&lt;&gt;""),1,0)</f>
        <v/>
      </c>
      <c r="W729" s="14">
        <f>IF(OR(V729=0,B729=""),"",COUNTIFS($B$6:B729,B729&amp;""))</f>
        <v/>
      </c>
      <c r="X729" s="14">
        <f>IF(OR(V729=0,B729=""),"",IF(W729=1,0,SUMIFS($Y$5:Y728,$B$5:B728,B729&amp;"",$W$5:W728,W729-1)))</f>
        <v/>
      </c>
      <c r="Y729" s="14">
        <f>IF(V729=0,"",ROW($A729))</f>
        <v/>
      </c>
    </row>
    <row r="730">
      <c r="A730" s="10" t="n"/>
      <c r="B730" s="10" t="n"/>
      <c r="C730" s="10" t="n"/>
      <c r="D730" s="12" t="n"/>
      <c r="E730" s="18" t="n"/>
      <c r="F730" s="12" t="n"/>
      <c r="G730" s="18" t="n"/>
      <c r="H730" s="10" t="n"/>
      <c r="I730" s="10" t="n"/>
      <c r="J730" s="10" t="n"/>
      <c r="K730" s="13" t="n"/>
      <c r="L730" s="13" t="n"/>
      <c r="M730" s="19">
        <f>IF(OR(K730="",L730=""),"",IF(AND(ISNUMBER(K730),ISNUMBER(L730)),L730-K730,"CHYBA"))</f>
        <v/>
      </c>
      <c r="N730" s="10" t="n"/>
      <c r="O730" s="10" t="n"/>
      <c r="P730" s="14">
        <f>IF(M730="","",IF(ISNUMBER(M730),IF(M730&lt;=0,"CHYBA",""),"CHYBA"))</f>
        <v/>
      </c>
      <c r="Q730" s="14">
        <f>IF(OR(V730=0,B730="",K730=""),"",IFERROR(IF(X730=0,IF(AND(COUNTIFS('Vozidlá'!$A$6:$A$6,B730&amp;"",'Vozidlá'!$L$6:$L$6,"&lt;&gt;")=1,ROUND(K730,1)=ROUND(INDEX('Vozidlá'!$L$6:$L$6,MATCH(B730,'Vozidlá'!$A$6:$A$6,0)),1)),"","CHYBA"),IF(AND(INDEX($L$1:$L$1505,X730)&lt;&gt;"",ROUND(K730,1)=ROUND(INDEX($L$1:$L$1505,X730),1)),"","CHYBA")),"CHYBA"))</f>
        <v/>
      </c>
      <c r="R730" s="14">
        <f>IF(V730=0,"",IF(OR(NOT(ISNUMBER(A730)),B730="",C730="",NOT(ISNUMBER(D730)),NOT(ISNUMBER(E730)),NOT(ISNUMBER(F730)),NOT(ISNUMBER(G730)),I730="",J730="",NOT(ISNUMBER(K730)),NOT(ISNUMBER(L730)),AND(N730&lt;&gt;"Podnikateľská",N730&lt;&gt;"Súkromná"),AND(N730="Podnikateľská",H730=""),COUNTIFS('Vodiči'!$C$6:$C$8,C730&amp;"")&lt;&gt;1,COUNTIFS('Vozidlá'!$A$6:$A$6,B730&amp;"",'Vozidlá'!$B$6:$B$6,"&lt;&gt;")&lt;&gt;1,COUNTIFS('Vozidlá'!$A$6:$A$6,B730&amp;"",'Vozidlá'!$C$6:$C$6,"&lt;&gt;")&lt;&gt;1,COUNTIFS('Vozidlá'!$A$6:$A$6,B730&amp;"",'Vozidlá'!$D$6:$D$6,"&lt;&gt;")&lt;&gt;1,COUNTIFS('Vozidlá'!$A$6:$A$6,B730&amp;"",'Vozidlá'!$E$6:$E$6,"&lt;&gt;")&lt;&gt;1,COUNTIFS('Vozidlá'!$A$6:$A$6,B730&amp;"",'Vozidlá'!$K$6:$K$6,"&lt;&gt;")&lt;&gt;1,COUNTIFS('Vozidlá'!$A$6:$A$6,B730&amp;"",'Vozidlá'!$L$6:$L$6,"&lt;&gt;")&lt;&gt;1),"CHYBA",""))</f>
        <v/>
      </c>
      <c r="S730" s="14">
        <f>IF(V730=0,"",IF(N730="Podnikateľská",IF(H730="","",IF(OR(LEN(TRIM(SUBSTITUTE(SUBSTITUTE(H730,".",""),",","")))&lt;12,ISNUMBER(MATCH(TRIM(SUBSTITUTE(SUBSTITUTE(H730,".",""),",","")),'Zoznamy'!$G$2:$G$41,0))),"PREVERIŤ","")),IF(AND(N730="Súkromná",IFERROR(INDEX('Vozidlá'!$O$6:$O$6,MATCH(B730,'Vozidlá'!$A$6:$A$6,0))="áno",FALSE)),"PREVERIŤ","")))</f>
        <v/>
      </c>
      <c r="T730" s="14">
        <f>IF(OR(D730="",E730="",F730="",G730=""),"",IFERROR(IF(OR(F730+G730&lt;D730+E730,D730&lt;DATE(2027,1,1),D730&gt;=DATE(2028,1,1)),"CHYBA",""),"CHYBA"))</f>
        <v/>
      </c>
      <c r="U730" s="14">
        <f>IF(OR(V730=0,A730=""),"",IF(COUNTIFS($A$6:$A$1505,A730&amp;"",$B$6:$B$1505,B730&amp;"")&gt;1,"CHYBA",IF(X730="","",IF(X730=0,"",IFERROR(IF(INDEX($A$1:$A$1505,X730)="","",IF(A730=INDEX($A$1:$A$1505,X730)+1,"","PREVERIŤ")),"PREVERIŤ")))))</f>
        <v/>
      </c>
      <c r="V730" s="14">
        <f>IF(OR(A730&lt;&gt;"",B730&lt;&gt;"",C730&lt;&gt;"",D730&lt;&gt;"",E730&lt;&gt;"",F730&lt;&gt;"",G730&lt;&gt;"",H730&lt;&gt;"",I730&lt;&gt;"",J730&lt;&gt;"",K730&lt;&gt;"",L730&lt;&gt;"",N730&lt;&gt;"",O730&lt;&gt;""),1,0)</f>
        <v/>
      </c>
      <c r="W730" s="14">
        <f>IF(OR(V730=0,B730=""),"",COUNTIFS($B$6:B730,B730&amp;""))</f>
        <v/>
      </c>
      <c r="X730" s="14">
        <f>IF(OR(V730=0,B730=""),"",IF(W730=1,0,SUMIFS($Y$5:Y729,$B$5:B729,B730&amp;"",$W$5:W729,W730-1)))</f>
        <v/>
      </c>
      <c r="Y730" s="14">
        <f>IF(V730=0,"",ROW($A730))</f>
        <v/>
      </c>
    </row>
    <row r="731">
      <c r="A731" s="10" t="n"/>
      <c r="B731" s="10" t="n"/>
      <c r="C731" s="10" t="n"/>
      <c r="D731" s="12" t="n"/>
      <c r="E731" s="18" t="n"/>
      <c r="F731" s="12" t="n"/>
      <c r="G731" s="18" t="n"/>
      <c r="H731" s="10" t="n"/>
      <c r="I731" s="10" t="n"/>
      <c r="J731" s="10" t="n"/>
      <c r="K731" s="13" t="n"/>
      <c r="L731" s="13" t="n"/>
      <c r="M731" s="19">
        <f>IF(OR(K731="",L731=""),"",IF(AND(ISNUMBER(K731),ISNUMBER(L731)),L731-K731,"CHYBA"))</f>
        <v/>
      </c>
      <c r="N731" s="10" t="n"/>
      <c r="O731" s="10" t="n"/>
      <c r="P731" s="14">
        <f>IF(M731="","",IF(ISNUMBER(M731),IF(M731&lt;=0,"CHYBA",""),"CHYBA"))</f>
        <v/>
      </c>
      <c r="Q731" s="14">
        <f>IF(OR(V731=0,B731="",K731=""),"",IFERROR(IF(X731=0,IF(AND(COUNTIFS('Vozidlá'!$A$6:$A$6,B731&amp;"",'Vozidlá'!$L$6:$L$6,"&lt;&gt;")=1,ROUND(K731,1)=ROUND(INDEX('Vozidlá'!$L$6:$L$6,MATCH(B731,'Vozidlá'!$A$6:$A$6,0)),1)),"","CHYBA"),IF(AND(INDEX($L$1:$L$1505,X731)&lt;&gt;"",ROUND(K731,1)=ROUND(INDEX($L$1:$L$1505,X731),1)),"","CHYBA")),"CHYBA"))</f>
        <v/>
      </c>
      <c r="R731" s="14">
        <f>IF(V731=0,"",IF(OR(NOT(ISNUMBER(A731)),B731="",C731="",NOT(ISNUMBER(D731)),NOT(ISNUMBER(E731)),NOT(ISNUMBER(F731)),NOT(ISNUMBER(G731)),I731="",J731="",NOT(ISNUMBER(K731)),NOT(ISNUMBER(L731)),AND(N731&lt;&gt;"Podnikateľská",N731&lt;&gt;"Súkromná"),AND(N731="Podnikateľská",H731=""),COUNTIFS('Vodiči'!$C$6:$C$8,C731&amp;"")&lt;&gt;1,COUNTIFS('Vozidlá'!$A$6:$A$6,B731&amp;"",'Vozidlá'!$B$6:$B$6,"&lt;&gt;")&lt;&gt;1,COUNTIFS('Vozidlá'!$A$6:$A$6,B731&amp;"",'Vozidlá'!$C$6:$C$6,"&lt;&gt;")&lt;&gt;1,COUNTIFS('Vozidlá'!$A$6:$A$6,B731&amp;"",'Vozidlá'!$D$6:$D$6,"&lt;&gt;")&lt;&gt;1,COUNTIFS('Vozidlá'!$A$6:$A$6,B731&amp;"",'Vozidlá'!$E$6:$E$6,"&lt;&gt;")&lt;&gt;1,COUNTIFS('Vozidlá'!$A$6:$A$6,B731&amp;"",'Vozidlá'!$K$6:$K$6,"&lt;&gt;")&lt;&gt;1,COUNTIFS('Vozidlá'!$A$6:$A$6,B731&amp;"",'Vozidlá'!$L$6:$L$6,"&lt;&gt;")&lt;&gt;1),"CHYBA",""))</f>
        <v/>
      </c>
      <c r="S731" s="14">
        <f>IF(V731=0,"",IF(N731="Podnikateľská",IF(H731="","",IF(OR(LEN(TRIM(SUBSTITUTE(SUBSTITUTE(H731,".",""),",","")))&lt;12,ISNUMBER(MATCH(TRIM(SUBSTITUTE(SUBSTITUTE(H731,".",""),",","")),'Zoznamy'!$G$2:$G$41,0))),"PREVERIŤ","")),IF(AND(N731="Súkromná",IFERROR(INDEX('Vozidlá'!$O$6:$O$6,MATCH(B731,'Vozidlá'!$A$6:$A$6,0))="áno",FALSE)),"PREVERIŤ","")))</f>
        <v/>
      </c>
      <c r="T731" s="14">
        <f>IF(OR(D731="",E731="",F731="",G731=""),"",IFERROR(IF(OR(F731+G731&lt;D731+E731,D731&lt;DATE(2027,1,1),D731&gt;=DATE(2028,1,1)),"CHYBA",""),"CHYBA"))</f>
        <v/>
      </c>
      <c r="U731" s="14">
        <f>IF(OR(V731=0,A731=""),"",IF(COUNTIFS($A$6:$A$1505,A731&amp;"",$B$6:$B$1505,B731&amp;"")&gt;1,"CHYBA",IF(X731="","",IF(X731=0,"",IFERROR(IF(INDEX($A$1:$A$1505,X731)="","",IF(A731=INDEX($A$1:$A$1505,X731)+1,"","PREVERIŤ")),"PREVERIŤ")))))</f>
        <v/>
      </c>
      <c r="V731" s="14">
        <f>IF(OR(A731&lt;&gt;"",B731&lt;&gt;"",C731&lt;&gt;"",D731&lt;&gt;"",E731&lt;&gt;"",F731&lt;&gt;"",G731&lt;&gt;"",H731&lt;&gt;"",I731&lt;&gt;"",J731&lt;&gt;"",K731&lt;&gt;"",L731&lt;&gt;"",N731&lt;&gt;"",O731&lt;&gt;""),1,0)</f>
        <v/>
      </c>
      <c r="W731" s="14">
        <f>IF(OR(V731=0,B731=""),"",COUNTIFS($B$6:B731,B731&amp;""))</f>
        <v/>
      </c>
      <c r="X731" s="14">
        <f>IF(OR(V731=0,B731=""),"",IF(W731=1,0,SUMIFS($Y$5:Y730,$B$5:B730,B731&amp;"",$W$5:W730,W731-1)))</f>
        <v/>
      </c>
      <c r="Y731" s="14">
        <f>IF(V731=0,"",ROW($A731))</f>
        <v/>
      </c>
    </row>
    <row r="732">
      <c r="A732" s="10" t="n"/>
      <c r="B732" s="10" t="n"/>
      <c r="C732" s="10" t="n"/>
      <c r="D732" s="12" t="n"/>
      <c r="E732" s="18" t="n"/>
      <c r="F732" s="12" t="n"/>
      <c r="G732" s="18" t="n"/>
      <c r="H732" s="10" t="n"/>
      <c r="I732" s="10" t="n"/>
      <c r="J732" s="10" t="n"/>
      <c r="K732" s="13" t="n"/>
      <c r="L732" s="13" t="n"/>
      <c r="M732" s="19">
        <f>IF(OR(K732="",L732=""),"",IF(AND(ISNUMBER(K732),ISNUMBER(L732)),L732-K732,"CHYBA"))</f>
        <v/>
      </c>
      <c r="N732" s="10" t="n"/>
      <c r="O732" s="10" t="n"/>
      <c r="P732" s="14">
        <f>IF(M732="","",IF(ISNUMBER(M732),IF(M732&lt;=0,"CHYBA",""),"CHYBA"))</f>
        <v/>
      </c>
      <c r="Q732" s="14">
        <f>IF(OR(V732=0,B732="",K732=""),"",IFERROR(IF(X732=0,IF(AND(COUNTIFS('Vozidlá'!$A$6:$A$6,B732&amp;"",'Vozidlá'!$L$6:$L$6,"&lt;&gt;")=1,ROUND(K732,1)=ROUND(INDEX('Vozidlá'!$L$6:$L$6,MATCH(B732,'Vozidlá'!$A$6:$A$6,0)),1)),"","CHYBA"),IF(AND(INDEX($L$1:$L$1505,X732)&lt;&gt;"",ROUND(K732,1)=ROUND(INDEX($L$1:$L$1505,X732),1)),"","CHYBA")),"CHYBA"))</f>
        <v/>
      </c>
      <c r="R732" s="14">
        <f>IF(V732=0,"",IF(OR(NOT(ISNUMBER(A732)),B732="",C732="",NOT(ISNUMBER(D732)),NOT(ISNUMBER(E732)),NOT(ISNUMBER(F732)),NOT(ISNUMBER(G732)),I732="",J732="",NOT(ISNUMBER(K732)),NOT(ISNUMBER(L732)),AND(N732&lt;&gt;"Podnikateľská",N732&lt;&gt;"Súkromná"),AND(N732="Podnikateľská",H732=""),COUNTIFS('Vodiči'!$C$6:$C$8,C732&amp;"")&lt;&gt;1,COUNTIFS('Vozidlá'!$A$6:$A$6,B732&amp;"",'Vozidlá'!$B$6:$B$6,"&lt;&gt;")&lt;&gt;1,COUNTIFS('Vozidlá'!$A$6:$A$6,B732&amp;"",'Vozidlá'!$C$6:$C$6,"&lt;&gt;")&lt;&gt;1,COUNTIFS('Vozidlá'!$A$6:$A$6,B732&amp;"",'Vozidlá'!$D$6:$D$6,"&lt;&gt;")&lt;&gt;1,COUNTIFS('Vozidlá'!$A$6:$A$6,B732&amp;"",'Vozidlá'!$E$6:$E$6,"&lt;&gt;")&lt;&gt;1,COUNTIFS('Vozidlá'!$A$6:$A$6,B732&amp;"",'Vozidlá'!$K$6:$K$6,"&lt;&gt;")&lt;&gt;1,COUNTIFS('Vozidlá'!$A$6:$A$6,B732&amp;"",'Vozidlá'!$L$6:$L$6,"&lt;&gt;")&lt;&gt;1),"CHYBA",""))</f>
        <v/>
      </c>
      <c r="S732" s="14">
        <f>IF(V732=0,"",IF(N732="Podnikateľská",IF(H732="","",IF(OR(LEN(TRIM(SUBSTITUTE(SUBSTITUTE(H732,".",""),",","")))&lt;12,ISNUMBER(MATCH(TRIM(SUBSTITUTE(SUBSTITUTE(H732,".",""),",","")),'Zoznamy'!$G$2:$G$41,0))),"PREVERIŤ","")),IF(AND(N732="Súkromná",IFERROR(INDEX('Vozidlá'!$O$6:$O$6,MATCH(B732,'Vozidlá'!$A$6:$A$6,0))="áno",FALSE)),"PREVERIŤ","")))</f>
        <v/>
      </c>
      <c r="T732" s="14">
        <f>IF(OR(D732="",E732="",F732="",G732=""),"",IFERROR(IF(OR(F732+G732&lt;D732+E732,D732&lt;DATE(2027,1,1),D732&gt;=DATE(2028,1,1)),"CHYBA",""),"CHYBA"))</f>
        <v/>
      </c>
      <c r="U732" s="14">
        <f>IF(OR(V732=0,A732=""),"",IF(COUNTIFS($A$6:$A$1505,A732&amp;"",$B$6:$B$1505,B732&amp;"")&gt;1,"CHYBA",IF(X732="","",IF(X732=0,"",IFERROR(IF(INDEX($A$1:$A$1505,X732)="","",IF(A732=INDEX($A$1:$A$1505,X732)+1,"","PREVERIŤ")),"PREVERIŤ")))))</f>
        <v/>
      </c>
      <c r="V732" s="14">
        <f>IF(OR(A732&lt;&gt;"",B732&lt;&gt;"",C732&lt;&gt;"",D732&lt;&gt;"",E732&lt;&gt;"",F732&lt;&gt;"",G732&lt;&gt;"",H732&lt;&gt;"",I732&lt;&gt;"",J732&lt;&gt;"",K732&lt;&gt;"",L732&lt;&gt;"",N732&lt;&gt;"",O732&lt;&gt;""),1,0)</f>
        <v/>
      </c>
      <c r="W732" s="14">
        <f>IF(OR(V732=0,B732=""),"",COUNTIFS($B$6:B732,B732&amp;""))</f>
        <v/>
      </c>
      <c r="X732" s="14">
        <f>IF(OR(V732=0,B732=""),"",IF(W732=1,0,SUMIFS($Y$5:Y731,$B$5:B731,B732&amp;"",$W$5:W731,W732-1)))</f>
        <v/>
      </c>
      <c r="Y732" s="14">
        <f>IF(V732=0,"",ROW($A732))</f>
        <v/>
      </c>
    </row>
    <row r="733">
      <c r="A733" s="10" t="n"/>
      <c r="B733" s="10" t="n"/>
      <c r="C733" s="10" t="n"/>
      <c r="D733" s="12" t="n"/>
      <c r="E733" s="18" t="n"/>
      <c r="F733" s="12" t="n"/>
      <c r="G733" s="18" t="n"/>
      <c r="H733" s="10" t="n"/>
      <c r="I733" s="10" t="n"/>
      <c r="J733" s="10" t="n"/>
      <c r="K733" s="13" t="n"/>
      <c r="L733" s="13" t="n"/>
      <c r="M733" s="19">
        <f>IF(OR(K733="",L733=""),"",IF(AND(ISNUMBER(K733),ISNUMBER(L733)),L733-K733,"CHYBA"))</f>
        <v/>
      </c>
      <c r="N733" s="10" t="n"/>
      <c r="O733" s="10" t="n"/>
      <c r="P733" s="14">
        <f>IF(M733="","",IF(ISNUMBER(M733),IF(M733&lt;=0,"CHYBA",""),"CHYBA"))</f>
        <v/>
      </c>
      <c r="Q733" s="14">
        <f>IF(OR(V733=0,B733="",K733=""),"",IFERROR(IF(X733=0,IF(AND(COUNTIFS('Vozidlá'!$A$6:$A$6,B733&amp;"",'Vozidlá'!$L$6:$L$6,"&lt;&gt;")=1,ROUND(K733,1)=ROUND(INDEX('Vozidlá'!$L$6:$L$6,MATCH(B733,'Vozidlá'!$A$6:$A$6,0)),1)),"","CHYBA"),IF(AND(INDEX($L$1:$L$1505,X733)&lt;&gt;"",ROUND(K733,1)=ROUND(INDEX($L$1:$L$1505,X733),1)),"","CHYBA")),"CHYBA"))</f>
        <v/>
      </c>
      <c r="R733" s="14">
        <f>IF(V733=0,"",IF(OR(NOT(ISNUMBER(A733)),B733="",C733="",NOT(ISNUMBER(D733)),NOT(ISNUMBER(E733)),NOT(ISNUMBER(F733)),NOT(ISNUMBER(G733)),I733="",J733="",NOT(ISNUMBER(K733)),NOT(ISNUMBER(L733)),AND(N733&lt;&gt;"Podnikateľská",N733&lt;&gt;"Súkromná"),AND(N733="Podnikateľská",H733=""),COUNTIFS('Vodiči'!$C$6:$C$8,C733&amp;"")&lt;&gt;1,COUNTIFS('Vozidlá'!$A$6:$A$6,B733&amp;"",'Vozidlá'!$B$6:$B$6,"&lt;&gt;")&lt;&gt;1,COUNTIFS('Vozidlá'!$A$6:$A$6,B733&amp;"",'Vozidlá'!$C$6:$C$6,"&lt;&gt;")&lt;&gt;1,COUNTIFS('Vozidlá'!$A$6:$A$6,B733&amp;"",'Vozidlá'!$D$6:$D$6,"&lt;&gt;")&lt;&gt;1,COUNTIFS('Vozidlá'!$A$6:$A$6,B733&amp;"",'Vozidlá'!$E$6:$E$6,"&lt;&gt;")&lt;&gt;1,COUNTIFS('Vozidlá'!$A$6:$A$6,B733&amp;"",'Vozidlá'!$K$6:$K$6,"&lt;&gt;")&lt;&gt;1,COUNTIFS('Vozidlá'!$A$6:$A$6,B733&amp;"",'Vozidlá'!$L$6:$L$6,"&lt;&gt;")&lt;&gt;1),"CHYBA",""))</f>
        <v/>
      </c>
      <c r="S733" s="14">
        <f>IF(V733=0,"",IF(N733="Podnikateľská",IF(H733="","",IF(OR(LEN(TRIM(SUBSTITUTE(SUBSTITUTE(H733,".",""),",","")))&lt;12,ISNUMBER(MATCH(TRIM(SUBSTITUTE(SUBSTITUTE(H733,".",""),",","")),'Zoznamy'!$G$2:$G$41,0))),"PREVERIŤ","")),IF(AND(N733="Súkromná",IFERROR(INDEX('Vozidlá'!$O$6:$O$6,MATCH(B733,'Vozidlá'!$A$6:$A$6,0))="áno",FALSE)),"PREVERIŤ","")))</f>
        <v/>
      </c>
      <c r="T733" s="14">
        <f>IF(OR(D733="",E733="",F733="",G733=""),"",IFERROR(IF(OR(F733+G733&lt;D733+E733,D733&lt;DATE(2027,1,1),D733&gt;=DATE(2028,1,1)),"CHYBA",""),"CHYBA"))</f>
        <v/>
      </c>
      <c r="U733" s="14">
        <f>IF(OR(V733=0,A733=""),"",IF(COUNTIFS($A$6:$A$1505,A733&amp;"",$B$6:$B$1505,B733&amp;"")&gt;1,"CHYBA",IF(X733="","",IF(X733=0,"",IFERROR(IF(INDEX($A$1:$A$1505,X733)="","",IF(A733=INDEX($A$1:$A$1505,X733)+1,"","PREVERIŤ")),"PREVERIŤ")))))</f>
        <v/>
      </c>
      <c r="V733" s="14">
        <f>IF(OR(A733&lt;&gt;"",B733&lt;&gt;"",C733&lt;&gt;"",D733&lt;&gt;"",E733&lt;&gt;"",F733&lt;&gt;"",G733&lt;&gt;"",H733&lt;&gt;"",I733&lt;&gt;"",J733&lt;&gt;"",K733&lt;&gt;"",L733&lt;&gt;"",N733&lt;&gt;"",O733&lt;&gt;""),1,0)</f>
        <v/>
      </c>
      <c r="W733" s="14">
        <f>IF(OR(V733=0,B733=""),"",COUNTIFS($B$6:B733,B733&amp;""))</f>
        <v/>
      </c>
      <c r="X733" s="14">
        <f>IF(OR(V733=0,B733=""),"",IF(W733=1,0,SUMIFS($Y$5:Y732,$B$5:B732,B733&amp;"",$W$5:W732,W733-1)))</f>
        <v/>
      </c>
      <c r="Y733" s="14">
        <f>IF(V733=0,"",ROW($A733))</f>
        <v/>
      </c>
    </row>
    <row r="734">
      <c r="A734" s="10" t="n"/>
      <c r="B734" s="10" t="n"/>
      <c r="C734" s="10" t="n"/>
      <c r="D734" s="12" t="n"/>
      <c r="E734" s="18" t="n"/>
      <c r="F734" s="12" t="n"/>
      <c r="G734" s="18" t="n"/>
      <c r="H734" s="10" t="n"/>
      <c r="I734" s="10" t="n"/>
      <c r="J734" s="10" t="n"/>
      <c r="K734" s="13" t="n"/>
      <c r="L734" s="13" t="n"/>
      <c r="M734" s="19">
        <f>IF(OR(K734="",L734=""),"",IF(AND(ISNUMBER(K734),ISNUMBER(L734)),L734-K734,"CHYBA"))</f>
        <v/>
      </c>
      <c r="N734" s="10" t="n"/>
      <c r="O734" s="10" t="n"/>
      <c r="P734" s="14">
        <f>IF(M734="","",IF(ISNUMBER(M734),IF(M734&lt;=0,"CHYBA",""),"CHYBA"))</f>
        <v/>
      </c>
      <c r="Q734" s="14">
        <f>IF(OR(V734=0,B734="",K734=""),"",IFERROR(IF(X734=0,IF(AND(COUNTIFS('Vozidlá'!$A$6:$A$6,B734&amp;"",'Vozidlá'!$L$6:$L$6,"&lt;&gt;")=1,ROUND(K734,1)=ROUND(INDEX('Vozidlá'!$L$6:$L$6,MATCH(B734,'Vozidlá'!$A$6:$A$6,0)),1)),"","CHYBA"),IF(AND(INDEX($L$1:$L$1505,X734)&lt;&gt;"",ROUND(K734,1)=ROUND(INDEX($L$1:$L$1505,X734),1)),"","CHYBA")),"CHYBA"))</f>
        <v/>
      </c>
      <c r="R734" s="14">
        <f>IF(V734=0,"",IF(OR(NOT(ISNUMBER(A734)),B734="",C734="",NOT(ISNUMBER(D734)),NOT(ISNUMBER(E734)),NOT(ISNUMBER(F734)),NOT(ISNUMBER(G734)),I734="",J734="",NOT(ISNUMBER(K734)),NOT(ISNUMBER(L734)),AND(N734&lt;&gt;"Podnikateľská",N734&lt;&gt;"Súkromná"),AND(N734="Podnikateľská",H734=""),COUNTIFS('Vodiči'!$C$6:$C$8,C734&amp;"")&lt;&gt;1,COUNTIFS('Vozidlá'!$A$6:$A$6,B734&amp;"",'Vozidlá'!$B$6:$B$6,"&lt;&gt;")&lt;&gt;1,COUNTIFS('Vozidlá'!$A$6:$A$6,B734&amp;"",'Vozidlá'!$C$6:$C$6,"&lt;&gt;")&lt;&gt;1,COUNTIFS('Vozidlá'!$A$6:$A$6,B734&amp;"",'Vozidlá'!$D$6:$D$6,"&lt;&gt;")&lt;&gt;1,COUNTIFS('Vozidlá'!$A$6:$A$6,B734&amp;"",'Vozidlá'!$E$6:$E$6,"&lt;&gt;")&lt;&gt;1,COUNTIFS('Vozidlá'!$A$6:$A$6,B734&amp;"",'Vozidlá'!$K$6:$K$6,"&lt;&gt;")&lt;&gt;1,COUNTIFS('Vozidlá'!$A$6:$A$6,B734&amp;"",'Vozidlá'!$L$6:$L$6,"&lt;&gt;")&lt;&gt;1),"CHYBA",""))</f>
        <v/>
      </c>
      <c r="S734" s="14">
        <f>IF(V734=0,"",IF(N734="Podnikateľská",IF(H734="","",IF(OR(LEN(TRIM(SUBSTITUTE(SUBSTITUTE(H734,".",""),",","")))&lt;12,ISNUMBER(MATCH(TRIM(SUBSTITUTE(SUBSTITUTE(H734,".",""),",","")),'Zoznamy'!$G$2:$G$41,0))),"PREVERIŤ","")),IF(AND(N734="Súkromná",IFERROR(INDEX('Vozidlá'!$O$6:$O$6,MATCH(B734,'Vozidlá'!$A$6:$A$6,0))="áno",FALSE)),"PREVERIŤ","")))</f>
        <v/>
      </c>
      <c r="T734" s="14">
        <f>IF(OR(D734="",E734="",F734="",G734=""),"",IFERROR(IF(OR(F734+G734&lt;D734+E734,D734&lt;DATE(2027,1,1),D734&gt;=DATE(2028,1,1)),"CHYBA",""),"CHYBA"))</f>
        <v/>
      </c>
      <c r="U734" s="14">
        <f>IF(OR(V734=0,A734=""),"",IF(COUNTIFS($A$6:$A$1505,A734&amp;"",$B$6:$B$1505,B734&amp;"")&gt;1,"CHYBA",IF(X734="","",IF(X734=0,"",IFERROR(IF(INDEX($A$1:$A$1505,X734)="","",IF(A734=INDEX($A$1:$A$1505,X734)+1,"","PREVERIŤ")),"PREVERIŤ")))))</f>
        <v/>
      </c>
      <c r="V734" s="14">
        <f>IF(OR(A734&lt;&gt;"",B734&lt;&gt;"",C734&lt;&gt;"",D734&lt;&gt;"",E734&lt;&gt;"",F734&lt;&gt;"",G734&lt;&gt;"",H734&lt;&gt;"",I734&lt;&gt;"",J734&lt;&gt;"",K734&lt;&gt;"",L734&lt;&gt;"",N734&lt;&gt;"",O734&lt;&gt;""),1,0)</f>
        <v/>
      </c>
      <c r="W734" s="14">
        <f>IF(OR(V734=0,B734=""),"",COUNTIFS($B$6:B734,B734&amp;""))</f>
        <v/>
      </c>
      <c r="X734" s="14">
        <f>IF(OR(V734=0,B734=""),"",IF(W734=1,0,SUMIFS($Y$5:Y733,$B$5:B733,B734&amp;"",$W$5:W733,W734-1)))</f>
        <v/>
      </c>
      <c r="Y734" s="14">
        <f>IF(V734=0,"",ROW($A734))</f>
        <v/>
      </c>
    </row>
    <row r="735">
      <c r="A735" s="10" t="n"/>
      <c r="B735" s="10" t="n"/>
      <c r="C735" s="10" t="n"/>
      <c r="D735" s="12" t="n"/>
      <c r="E735" s="18" t="n"/>
      <c r="F735" s="12" t="n"/>
      <c r="G735" s="18" t="n"/>
      <c r="H735" s="10" t="n"/>
      <c r="I735" s="10" t="n"/>
      <c r="J735" s="10" t="n"/>
      <c r="K735" s="13" t="n"/>
      <c r="L735" s="13" t="n"/>
      <c r="M735" s="19">
        <f>IF(OR(K735="",L735=""),"",IF(AND(ISNUMBER(K735),ISNUMBER(L735)),L735-K735,"CHYBA"))</f>
        <v/>
      </c>
      <c r="N735" s="10" t="n"/>
      <c r="O735" s="10" t="n"/>
      <c r="P735" s="14">
        <f>IF(M735="","",IF(ISNUMBER(M735),IF(M735&lt;=0,"CHYBA",""),"CHYBA"))</f>
        <v/>
      </c>
      <c r="Q735" s="14">
        <f>IF(OR(V735=0,B735="",K735=""),"",IFERROR(IF(X735=0,IF(AND(COUNTIFS('Vozidlá'!$A$6:$A$6,B735&amp;"",'Vozidlá'!$L$6:$L$6,"&lt;&gt;")=1,ROUND(K735,1)=ROUND(INDEX('Vozidlá'!$L$6:$L$6,MATCH(B735,'Vozidlá'!$A$6:$A$6,0)),1)),"","CHYBA"),IF(AND(INDEX($L$1:$L$1505,X735)&lt;&gt;"",ROUND(K735,1)=ROUND(INDEX($L$1:$L$1505,X735),1)),"","CHYBA")),"CHYBA"))</f>
        <v/>
      </c>
      <c r="R735" s="14">
        <f>IF(V735=0,"",IF(OR(NOT(ISNUMBER(A735)),B735="",C735="",NOT(ISNUMBER(D735)),NOT(ISNUMBER(E735)),NOT(ISNUMBER(F735)),NOT(ISNUMBER(G735)),I735="",J735="",NOT(ISNUMBER(K735)),NOT(ISNUMBER(L735)),AND(N735&lt;&gt;"Podnikateľská",N735&lt;&gt;"Súkromná"),AND(N735="Podnikateľská",H735=""),COUNTIFS('Vodiči'!$C$6:$C$8,C735&amp;"")&lt;&gt;1,COUNTIFS('Vozidlá'!$A$6:$A$6,B735&amp;"",'Vozidlá'!$B$6:$B$6,"&lt;&gt;")&lt;&gt;1,COUNTIFS('Vozidlá'!$A$6:$A$6,B735&amp;"",'Vozidlá'!$C$6:$C$6,"&lt;&gt;")&lt;&gt;1,COUNTIFS('Vozidlá'!$A$6:$A$6,B735&amp;"",'Vozidlá'!$D$6:$D$6,"&lt;&gt;")&lt;&gt;1,COUNTIFS('Vozidlá'!$A$6:$A$6,B735&amp;"",'Vozidlá'!$E$6:$E$6,"&lt;&gt;")&lt;&gt;1,COUNTIFS('Vozidlá'!$A$6:$A$6,B735&amp;"",'Vozidlá'!$K$6:$K$6,"&lt;&gt;")&lt;&gt;1,COUNTIFS('Vozidlá'!$A$6:$A$6,B735&amp;"",'Vozidlá'!$L$6:$L$6,"&lt;&gt;")&lt;&gt;1),"CHYBA",""))</f>
        <v/>
      </c>
      <c r="S735" s="14">
        <f>IF(V735=0,"",IF(N735="Podnikateľská",IF(H735="","",IF(OR(LEN(TRIM(SUBSTITUTE(SUBSTITUTE(H735,".",""),",","")))&lt;12,ISNUMBER(MATCH(TRIM(SUBSTITUTE(SUBSTITUTE(H735,".",""),",","")),'Zoznamy'!$G$2:$G$41,0))),"PREVERIŤ","")),IF(AND(N735="Súkromná",IFERROR(INDEX('Vozidlá'!$O$6:$O$6,MATCH(B735,'Vozidlá'!$A$6:$A$6,0))="áno",FALSE)),"PREVERIŤ","")))</f>
        <v/>
      </c>
      <c r="T735" s="14">
        <f>IF(OR(D735="",E735="",F735="",G735=""),"",IFERROR(IF(OR(F735+G735&lt;D735+E735,D735&lt;DATE(2027,1,1),D735&gt;=DATE(2028,1,1)),"CHYBA",""),"CHYBA"))</f>
        <v/>
      </c>
      <c r="U735" s="14">
        <f>IF(OR(V735=0,A735=""),"",IF(COUNTIFS($A$6:$A$1505,A735&amp;"",$B$6:$B$1505,B735&amp;"")&gt;1,"CHYBA",IF(X735="","",IF(X735=0,"",IFERROR(IF(INDEX($A$1:$A$1505,X735)="","",IF(A735=INDEX($A$1:$A$1505,X735)+1,"","PREVERIŤ")),"PREVERIŤ")))))</f>
        <v/>
      </c>
      <c r="V735" s="14">
        <f>IF(OR(A735&lt;&gt;"",B735&lt;&gt;"",C735&lt;&gt;"",D735&lt;&gt;"",E735&lt;&gt;"",F735&lt;&gt;"",G735&lt;&gt;"",H735&lt;&gt;"",I735&lt;&gt;"",J735&lt;&gt;"",K735&lt;&gt;"",L735&lt;&gt;"",N735&lt;&gt;"",O735&lt;&gt;""),1,0)</f>
        <v/>
      </c>
      <c r="W735" s="14">
        <f>IF(OR(V735=0,B735=""),"",COUNTIFS($B$6:B735,B735&amp;""))</f>
        <v/>
      </c>
      <c r="X735" s="14">
        <f>IF(OR(V735=0,B735=""),"",IF(W735=1,0,SUMIFS($Y$5:Y734,$B$5:B734,B735&amp;"",$W$5:W734,W735-1)))</f>
        <v/>
      </c>
      <c r="Y735" s="14">
        <f>IF(V735=0,"",ROW($A735))</f>
        <v/>
      </c>
    </row>
    <row r="736">
      <c r="A736" s="10" t="n"/>
      <c r="B736" s="10" t="n"/>
      <c r="C736" s="10" t="n"/>
      <c r="D736" s="12" t="n"/>
      <c r="E736" s="18" t="n"/>
      <c r="F736" s="12" t="n"/>
      <c r="G736" s="18" t="n"/>
      <c r="H736" s="10" t="n"/>
      <c r="I736" s="10" t="n"/>
      <c r="J736" s="10" t="n"/>
      <c r="K736" s="13" t="n"/>
      <c r="L736" s="13" t="n"/>
      <c r="M736" s="19">
        <f>IF(OR(K736="",L736=""),"",IF(AND(ISNUMBER(K736),ISNUMBER(L736)),L736-K736,"CHYBA"))</f>
        <v/>
      </c>
      <c r="N736" s="10" t="n"/>
      <c r="O736" s="10" t="n"/>
      <c r="P736" s="14">
        <f>IF(M736="","",IF(ISNUMBER(M736),IF(M736&lt;=0,"CHYBA",""),"CHYBA"))</f>
        <v/>
      </c>
      <c r="Q736" s="14">
        <f>IF(OR(V736=0,B736="",K736=""),"",IFERROR(IF(X736=0,IF(AND(COUNTIFS('Vozidlá'!$A$6:$A$6,B736&amp;"",'Vozidlá'!$L$6:$L$6,"&lt;&gt;")=1,ROUND(K736,1)=ROUND(INDEX('Vozidlá'!$L$6:$L$6,MATCH(B736,'Vozidlá'!$A$6:$A$6,0)),1)),"","CHYBA"),IF(AND(INDEX($L$1:$L$1505,X736)&lt;&gt;"",ROUND(K736,1)=ROUND(INDEX($L$1:$L$1505,X736),1)),"","CHYBA")),"CHYBA"))</f>
        <v/>
      </c>
      <c r="R736" s="14">
        <f>IF(V736=0,"",IF(OR(NOT(ISNUMBER(A736)),B736="",C736="",NOT(ISNUMBER(D736)),NOT(ISNUMBER(E736)),NOT(ISNUMBER(F736)),NOT(ISNUMBER(G736)),I736="",J736="",NOT(ISNUMBER(K736)),NOT(ISNUMBER(L736)),AND(N736&lt;&gt;"Podnikateľská",N736&lt;&gt;"Súkromná"),AND(N736="Podnikateľská",H736=""),COUNTIFS('Vodiči'!$C$6:$C$8,C736&amp;"")&lt;&gt;1,COUNTIFS('Vozidlá'!$A$6:$A$6,B736&amp;"",'Vozidlá'!$B$6:$B$6,"&lt;&gt;")&lt;&gt;1,COUNTIFS('Vozidlá'!$A$6:$A$6,B736&amp;"",'Vozidlá'!$C$6:$C$6,"&lt;&gt;")&lt;&gt;1,COUNTIFS('Vozidlá'!$A$6:$A$6,B736&amp;"",'Vozidlá'!$D$6:$D$6,"&lt;&gt;")&lt;&gt;1,COUNTIFS('Vozidlá'!$A$6:$A$6,B736&amp;"",'Vozidlá'!$E$6:$E$6,"&lt;&gt;")&lt;&gt;1,COUNTIFS('Vozidlá'!$A$6:$A$6,B736&amp;"",'Vozidlá'!$K$6:$K$6,"&lt;&gt;")&lt;&gt;1,COUNTIFS('Vozidlá'!$A$6:$A$6,B736&amp;"",'Vozidlá'!$L$6:$L$6,"&lt;&gt;")&lt;&gt;1),"CHYBA",""))</f>
        <v/>
      </c>
      <c r="S736" s="14">
        <f>IF(V736=0,"",IF(N736="Podnikateľská",IF(H736="","",IF(OR(LEN(TRIM(SUBSTITUTE(SUBSTITUTE(H736,".",""),",","")))&lt;12,ISNUMBER(MATCH(TRIM(SUBSTITUTE(SUBSTITUTE(H736,".",""),",","")),'Zoznamy'!$G$2:$G$41,0))),"PREVERIŤ","")),IF(AND(N736="Súkromná",IFERROR(INDEX('Vozidlá'!$O$6:$O$6,MATCH(B736,'Vozidlá'!$A$6:$A$6,0))="áno",FALSE)),"PREVERIŤ","")))</f>
        <v/>
      </c>
      <c r="T736" s="14">
        <f>IF(OR(D736="",E736="",F736="",G736=""),"",IFERROR(IF(OR(F736+G736&lt;D736+E736,D736&lt;DATE(2027,1,1),D736&gt;=DATE(2028,1,1)),"CHYBA",""),"CHYBA"))</f>
        <v/>
      </c>
      <c r="U736" s="14">
        <f>IF(OR(V736=0,A736=""),"",IF(COUNTIFS($A$6:$A$1505,A736&amp;"",$B$6:$B$1505,B736&amp;"")&gt;1,"CHYBA",IF(X736="","",IF(X736=0,"",IFERROR(IF(INDEX($A$1:$A$1505,X736)="","",IF(A736=INDEX($A$1:$A$1505,X736)+1,"","PREVERIŤ")),"PREVERIŤ")))))</f>
        <v/>
      </c>
      <c r="V736" s="14">
        <f>IF(OR(A736&lt;&gt;"",B736&lt;&gt;"",C736&lt;&gt;"",D736&lt;&gt;"",E736&lt;&gt;"",F736&lt;&gt;"",G736&lt;&gt;"",H736&lt;&gt;"",I736&lt;&gt;"",J736&lt;&gt;"",K736&lt;&gt;"",L736&lt;&gt;"",N736&lt;&gt;"",O736&lt;&gt;""),1,0)</f>
        <v/>
      </c>
      <c r="W736" s="14">
        <f>IF(OR(V736=0,B736=""),"",COUNTIFS($B$6:B736,B736&amp;""))</f>
        <v/>
      </c>
      <c r="X736" s="14">
        <f>IF(OR(V736=0,B736=""),"",IF(W736=1,0,SUMIFS($Y$5:Y735,$B$5:B735,B736&amp;"",$W$5:W735,W736-1)))</f>
        <v/>
      </c>
      <c r="Y736" s="14">
        <f>IF(V736=0,"",ROW($A736))</f>
        <v/>
      </c>
    </row>
    <row r="737">
      <c r="A737" s="10" t="n"/>
      <c r="B737" s="10" t="n"/>
      <c r="C737" s="10" t="n"/>
      <c r="D737" s="12" t="n"/>
      <c r="E737" s="18" t="n"/>
      <c r="F737" s="12" t="n"/>
      <c r="G737" s="18" t="n"/>
      <c r="H737" s="10" t="n"/>
      <c r="I737" s="10" t="n"/>
      <c r="J737" s="10" t="n"/>
      <c r="K737" s="13" t="n"/>
      <c r="L737" s="13" t="n"/>
      <c r="M737" s="19">
        <f>IF(OR(K737="",L737=""),"",IF(AND(ISNUMBER(K737),ISNUMBER(L737)),L737-K737,"CHYBA"))</f>
        <v/>
      </c>
      <c r="N737" s="10" t="n"/>
      <c r="O737" s="10" t="n"/>
      <c r="P737" s="14">
        <f>IF(M737="","",IF(ISNUMBER(M737),IF(M737&lt;=0,"CHYBA",""),"CHYBA"))</f>
        <v/>
      </c>
      <c r="Q737" s="14">
        <f>IF(OR(V737=0,B737="",K737=""),"",IFERROR(IF(X737=0,IF(AND(COUNTIFS('Vozidlá'!$A$6:$A$6,B737&amp;"",'Vozidlá'!$L$6:$L$6,"&lt;&gt;")=1,ROUND(K737,1)=ROUND(INDEX('Vozidlá'!$L$6:$L$6,MATCH(B737,'Vozidlá'!$A$6:$A$6,0)),1)),"","CHYBA"),IF(AND(INDEX($L$1:$L$1505,X737)&lt;&gt;"",ROUND(K737,1)=ROUND(INDEX($L$1:$L$1505,X737),1)),"","CHYBA")),"CHYBA"))</f>
        <v/>
      </c>
      <c r="R737" s="14">
        <f>IF(V737=0,"",IF(OR(NOT(ISNUMBER(A737)),B737="",C737="",NOT(ISNUMBER(D737)),NOT(ISNUMBER(E737)),NOT(ISNUMBER(F737)),NOT(ISNUMBER(G737)),I737="",J737="",NOT(ISNUMBER(K737)),NOT(ISNUMBER(L737)),AND(N737&lt;&gt;"Podnikateľská",N737&lt;&gt;"Súkromná"),AND(N737="Podnikateľská",H737=""),COUNTIFS('Vodiči'!$C$6:$C$8,C737&amp;"")&lt;&gt;1,COUNTIFS('Vozidlá'!$A$6:$A$6,B737&amp;"",'Vozidlá'!$B$6:$B$6,"&lt;&gt;")&lt;&gt;1,COUNTIFS('Vozidlá'!$A$6:$A$6,B737&amp;"",'Vozidlá'!$C$6:$C$6,"&lt;&gt;")&lt;&gt;1,COUNTIFS('Vozidlá'!$A$6:$A$6,B737&amp;"",'Vozidlá'!$D$6:$D$6,"&lt;&gt;")&lt;&gt;1,COUNTIFS('Vozidlá'!$A$6:$A$6,B737&amp;"",'Vozidlá'!$E$6:$E$6,"&lt;&gt;")&lt;&gt;1,COUNTIFS('Vozidlá'!$A$6:$A$6,B737&amp;"",'Vozidlá'!$K$6:$K$6,"&lt;&gt;")&lt;&gt;1,COUNTIFS('Vozidlá'!$A$6:$A$6,B737&amp;"",'Vozidlá'!$L$6:$L$6,"&lt;&gt;")&lt;&gt;1),"CHYBA",""))</f>
        <v/>
      </c>
      <c r="S737" s="14">
        <f>IF(V737=0,"",IF(N737="Podnikateľská",IF(H737="","",IF(OR(LEN(TRIM(SUBSTITUTE(SUBSTITUTE(H737,".",""),",","")))&lt;12,ISNUMBER(MATCH(TRIM(SUBSTITUTE(SUBSTITUTE(H737,".",""),",","")),'Zoznamy'!$G$2:$G$41,0))),"PREVERIŤ","")),IF(AND(N737="Súkromná",IFERROR(INDEX('Vozidlá'!$O$6:$O$6,MATCH(B737,'Vozidlá'!$A$6:$A$6,0))="áno",FALSE)),"PREVERIŤ","")))</f>
        <v/>
      </c>
      <c r="T737" s="14">
        <f>IF(OR(D737="",E737="",F737="",G737=""),"",IFERROR(IF(OR(F737+G737&lt;D737+E737,D737&lt;DATE(2027,1,1),D737&gt;=DATE(2028,1,1)),"CHYBA",""),"CHYBA"))</f>
        <v/>
      </c>
      <c r="U737" s="14">
        <f>IF(OR(V737=0,A737=""),"",IF(COUNTIFS($A$6:$A$1505,A737&amp;"",$B$6:$B$1505,B737&amp;"")&gt;1,"CHYBA",IF(X737="","",IF(X737=0,"",IFERROR(IF(INDEX($A$1:$A$1505,X737)="","",IF(A737=INDEX($A$1:$A$1505,X737)+1,"","PREVERIŤ")),"PREVERIŤ")))))</f>
        <v/>
      </c>
      <c r="V737" s="14">
        <f>IF(OR(A737&lt;&gt;"",B737&lt;&gt;"",C737&lt;&gt;"",D737&lt;&gt;"",E737&lt;&gt;"",F737&lt;&gt;"",G737&lt;&gt;"",H737&lt;&gt;"",I737&lt;&gt;"",J737&lt;&gt;"",K737&lt;&gt;"",L737&lt;&gt;"",N737&lt;&gt;"",O737&lt;&gt;""),1,0)</f>
        <v/>
      </c>
      <c r="W737" s="14">
        <f>IF(OR(V737=0,B737=""),"",COUNTIFS($B$6:B737,B737&amp;""))</f>
        <v/>
      </c>
      <c r="X737" s="14">
        <f>IF(OR(V737=0,B737=""),"",IF(W737=1,0,SUMIFS($Y$5:Y736,$B$5:B736,B737&amp;"",$W$5:W736,W737-1)))</f>
        <v/>
      </c>
      <c r="Y737" s="14">
        <f>IF(V737=0,"",ROW($A737))</f>
        <v/>
      </c>
    </row>
    <row r="738">
      <c r="A738" s="10" t="n"/>
      <c r="B738" s="10" t="n"/>
      <c r="C738" s="10" t="n"/>
      <c r="D738" s="12" t="n"/>
      <c r="E738" s="18" t="n"/>
      <c r="F738" s="12" t="n"/>
      <c r="G738" s="18" t="n"/>
      <c r="H738" s="10" t="n"/>
      <c r="I738" s="10" t="n"/>
      <c r="J738" s="10" t="n"/>
      <c r="K738" s="13" t="n"/>
      <c r="L738" s="13" t="n"/>
      <c r="M738" s="19">
        <f>IF(OR(K738="",L738=""),"",IF(AND(ISNUMBER(K738),ISNUMBER(L738)),L738-K738,"CHYBA"))</f>
        <v/>
      </c>
      <c r="N738" s="10" t="n"/>
      <c r="O738" s="10" t="n"/>
      <c r="P738" s="14">
        <f>IF(M738="","",IF(ISNUMBER(M738),IF(M738&lt;=0,"CHYBA",""),"CHYBA"))</f>
        <v/>
      </c>
      <c r="Q738" s="14">
        <f>IF(OR(V738=0,B738="",K738=""),"",IFERROR(IF(X738=0,IF(AND(COUNTIFS('Vozidlá'!$A$6:$A$6,B738&amp;"",'Vozidlá'!$L$6:$L$6,"&lt;&gt;")=1,ROUND(K738,1)=ROUND(INDEX('Vozidlá'!$L$6:$L$6,MATCH(B738,'Vozidlá'!$A$6:$A$6,0)),1)),"","CHYBA"),IF(AND(INDEX($L$1:$L$1505,X738)&lt;&gt;"",ROUND(K738,1)=ROUND(INDEX($L$1:$L$1505,X738),1)),"","CHYBA")),"CHYBA"))</f>
        <v/>
      </c>
      <c r="R738" s="14">
        <f>IF(V738=0,"",IF(OR(NOT(ISNUMBER(A738)),B738="",C738="",NOT(ISNUMBER(D738)),NOT(ISNUMBER(E738)),NOT(ISNUMBER(F738)),NOT(ISNUMBER(G738)),I738="",J738="",NOT(ISNUMBER(K738)),NOT(ISNUMBER(L738)),AND(N738&lt;&gt;"Podnikateľská",N738&lt;&gt;"Súkromná"),AND(N738="Podnikateľská",H738=""),COUNTIFS('Vodiči'!$C$6:$C$8,C738&amp;"")&lt;&gt;1,COUNTIFS('Vozidlá'!$A$6:$A$6,B738&amp;"",'Vozidlá'!$B$6:$B$6,"&lt;&gt;")&lt;&gt;1,COUNTIFS('Vozidlá'!$A$6:$A$6,B738&amp;"",'Vozidlá'!$C$6:$C$6,"&lt;&gt;")&lt;&gt;1,COUNTIFS('Vozidlá'!$A$6:$A$6,B738&amp;"",'Vozidlá'!$D$6:$D$6,"&lt;&gt;")&lt;&gt;1,COUNTIFS('Vozidlá'!$A$6:$A$6,B738&amp;"",'Vozidlá'!$E$6:$E$6,"&lt;&gt;")&lt;&gt;1,COUNTIFS('Vozidlá'!$A$6:$A$6,B738&amp;"",'Vozidlá'!$K$6:$K$6,"&lt;&gt;")&lt;&gt;1,COUNTIFS('Vozidlá'!$A$6:$A$6,B738&amp;"",'Vozidlá'!$L$6:$L$6,"&lt;&gt;")&lt;&gt;1),"CHYBA",""))</f>
        <v/>
      </c>
      <c r="S738" s="14">
        <f>IF(V738=0,"",IF(N738="Podnikateľská",IF(H738="","",IF(OR(LEN(TRIM(SUBSTITUTE(SUBSTITUTE(H738,".",""),",","")))&lt;12,ISNUMBER(MATCH(TRIM(SUBSTITUTE(SUBSTITUTE(H738,".",""),",","")),'Zoznamy'!$G$2:$G$41,0))),"PREVERIŤ","")),IF(AND(N738="Súkromná",IFERROR(INDEX('Vozidlá'!$O$6:$O$6,MATCH(B738,'Vozidlá'!$A$6:$A$6,0))="áno",FALSE)),"PREVERIŤ","")))</f>
        <v/>
      </c>
      <c r="T738" s="14">
        <f>IF(OR(D738="",E738="",F738="",G738=""),"",IFERROR(IF(OR(F738+G738&lt;D738+E738,D738&lt;DATE(2027,1,1),D738&gt;=DATE(2028,1,1)),"CHYBA",""),"CHYBA"))</f>
        <v/>
      </c>
      <c r="U738" s="14">
        <f>IF(OR(V738=0,A738=""),"",IF(COUNTIFS($A$6:$A$1505,A738&amp;"",$B$6:$B$1505,B738&amp;"")&gt;1,"CHYBA",IF(X738="","",IF(X738=0,"",IFERROR(IF(INDEX($A$1:$A$1505,X738)="","",IF(A738=INDEX($A$1:$A$1505,X738)+1,"","PREVERIŤ")),"PREVERIŤ")))))</f>
        <v/>
      </c>
      <c r="V738" s="14">
        <f>IF(OR(A738&lt;&gt;"",B738&lt;&gt;"",C738&lt;&gt;"",D738&lt;&gt;"",E738&lt;&gt;"",F738&lt;&gt;"",G738&lt;&gt;"",H738&lt;&gt;"",I738&lt;&gt;"",J738&lt;&gt;"",K738&lt;&gt;"",L738&lt;&gt;"",N738&lt;&gt;"",O738&lt;&gt;""),1,0)</f>
        <v/>
      </c>
      <c r="W738" s="14">
        <f>IF(OR(V738=0,B738=""),"",COUNTIFS($B$6:B738,B738&amp;""))</f>
        <v/>
      </c>
      <c r="X738" s="14">
        <f>IF(OR(V738=0,B738=""),"",IF(W738=1,0,SUMIFS($Y$5:Y737,$B$5:B737,B738&amp;"",$W$5:W737,W738-1)))</f>
        <v/>
      </c>
      <c r="Y738" s="14">
        <f>IF(V738=0,"",ROW($A738))</f>
        <v/>
      </c>
    </row>
    <row r="739">
      <c r="A739" s="10" t="n"/>
      <c r="B739" s="10" t="n"/>
      <c r="C739" s="10" t="n"/>
      <c r="D739" s="12" t="n"/>
      <c r="E739" s="18" t="n"/>
      <c r="F739" s="12" t="n"/>
      <c r="G739" s="18" t="n"/>
      <c r="H739" s="10" t="n"/>
      <c r="I739" s="10" t="n"/>
      <c r="J739" s="10" t="n"/>
      <c r="K739" s="13" t="n"/>
      <c r="L739" s="13" t="n"/>
      <c r="M739" s="19">
        <f>IF(OR(K739="",L739=""),"",IF(AND(ISNUMBER(K739),ISNUMBER(L739)),L739-K739,"CHYBA"))</f>
        <v/>
      </c>
      <c r="N739" s="10" t="n"/>
      <c r="O739" s="10" t="n"/>
      <c r="P739" s="14">
        <f>IF(M739="","",IF(ISNUMBER(M739),IF(M739&lt;=0,"CHYBA",""),"CHYBA"))</f>
        <v/>
      </c>
      <c r="Q739" s="14">
        <f>IF(OR(V739=0,B739="",K739=""),"",IFERROR(IF(X739=0,IF(AND(COUNTIFS('Vozidlá'!$A$6:$A$6,B739&amp;"",'Vozidlá'!$L$6:$L$6,"&lt;&gt;")=1,ROUND(K739,1)=ROUND(INDEX('Vozidlá'!$L$6:$L$6,MATCH(B739,'Vozidlá'!$A$6:$A$6,0)),1)),"","CHYBA"),IF(AND(INDEX($L$1:$L$1505,X739)&lt;&gt;"",ROUND(K739,1)=ROUND(INDEX($L$1:$L$1505,X739),1)),"","CHYBA")),"CHYBA"))</f>
        <v/>
      </c>
      <c r="R739" s="14">
        <f>IF(V739=0,"",IF(OR(NOT(ISNUMBER(A739)),B739="",C739="",NOT(ISNUMBER(D739)),NOT(ISNUMBER(E739)),NOT(ISNUMBER(F739)),NOT(ISNUMBER(G739)),I739="",J739="",NOT(ISNUMBER(K739)),NOT(ISNUMBER(L739)),AND(N739&lt;&gt;"Podnikateľská",N739&lt;&gt;"Súkromná"),AND(N739="Podnikateľská",H739=""),COUNTIFS('Vodiči'!$C$6:$C$8,C739&amp;"")&lt;&gt;1,COUNTIFS('Vozidlá'!$A$6:$A$6,B739&amp;"",'Vozidlá'!$B$6:$B$6,"&lt;&gt;")&lt;&gt;1,COUNTIFS('Vozidlá'!$A$6:$A$6,B739&amp;"",'Vozidlá'!$C$6:$C$6,"&lt;&gt;")&lt;&gt;1,COUNTIFS('Vozidlá'!$A$6:$A$6,B739&amp;"",'Vozidlá'!$D$6:$D$6,"&lt;&gt;")&lt;&gt;1,COUNTIFS('Vozidlá'!$A$6:$A$6,B739&amp;"",'Vozidlá'!$E$6:$E$6,"&lt;&gt;")&lt;&gt;1,COUNTIFS('Vozidlá'!$A$6:$A$6,B739&amp;"",'Vozidlá'!$K$6:$K$6,"&lt;&gt;")&lt;&gt;1,COUNTIFS('Vozidlá'!$A$6:$A$6,B739&amp;"",'Vozidlá'!$L$6:$L$6,"&lt;&gt;")&lt;&gt;1),"CHYBA",""))</f>
        <v/>
      </c>
      <c r="S739" s="14">
        <f>IF(V739=0,"",IF(N739="Podnikateľská",IF(H739="","",IF(OR(LEN(TRIM(SUBSTITUTE(SUBSTITUTE(H739,".",""),",","")))&lt;12,ISNUMBER(MATCH(TRIM(SUBSTITUTE(SUBSTITUTE(H739,".",""),",","")),'Zoznamy'!$G$2:$G$41,0))),"PREVERIŤ","")),IF(AND(N739="Súkromná",IFERROR(INDEX('Vozidlá'!$O$6:$O$6,MATCH(B739,'Vozidlá'!$A$6:$A$6,0))="áno",FALSE)),"PREVERIŤ","")))</f>
        <v/>
      </c>
      <c r="T739" s="14">
        <f>IF(OR(D739="",E739="",F739="",G739=""),"",IFERROR(IF(OR(F739+G739&lt;D739+E739,D739&lt;DATE(2027,1,1),D739&gt;=DATE(2028,1,1)),"CHYBA",""),"CHYBA"))</f>
        <v/>
      </c>
      <c r="U739" s="14">
        <f>IF(OR(V739=0,A739=""),"",IF(COUNTIFS($A$6:$A$1505,A739&amp;"",$B$6:$B$1505,B739&amp;"")&gt;1,"CHYBA",IF(X739="","",IF(X739=0,"",IFERROR(IF(INDEX($A$1:$A$1505,X739)="","",IF(A739=INDEX($A$1:$A$1505,X739)+1,"","PREVERIŤ")),"PREVERIŤ")))))</f>
        <v/>
      </c>
      <c r="V739" s="14">
        <f>IF(OR(A739&lt;&gt;"",B739&lt;&gt;"",C739&lt;&gt;"",D739&lt;&gt;"",E739&lt;&gt;"",F739&lt;&gt;"",G739&lt;&gt;"",H739&lt;&gt;"",I739&lt;&gt;"",J739&lt;&gt;"",K739&lt;&gt;"",L739&lt;&gt;"",N739&lt;&gt;"",O739&lt;&gt;""),1,0)</f>
        <v/>
      </c>
      <c r="W739" s="14">
        <f>IF(OR(V739=0,B739=""),"",COUNTIFS($B$6:B739,B739&amp;""))</f>
        <v/>
      </c>
      <c r="X739" s="14">
        <f>IF(OR(V739=0,B739=""),"",IF(W739=1,0,SUMIFS($Y$5:Y738,$B$5:B738,B739&amp;"",$W$5:W738,W739-1)))</f>
        <v/>
      </c>
      <c r="Y739" s="14">
        <f>IF(V739=0,"",ROW($A739))</f>
        <v/>
      </c>
    </row>
    <row r="740">
      <c r="A740" s="10" t="n"/>
      <c r="B740" s="10" t="n"/>
      <c r="C740" s="10" t="n"/>
      <c r="D740" s="12" t="n"/>
      <c r="E740" s="18" t="n"/>
      <c r="F740" s="12" t="n"/>
      <c r="G740" s="18" t="n"/>
      <c r="H740" s="10" t="n"/>
      <c r="I740" s="10" t="n"/>
      <c r="J740" s="10" t="n"/>
      <c r="K740" s="13" t="n"/>
      <c r="L740" s="13" t="n"/>
      <c r="M740" s="19">
        <f>IF(OR(K740="",L740=""),"",IF(AND(ISNUMBER(K740),ISNUMBER(L740)),L740-K740,"CHYBA"))</f>
        <v/>
      </c>
      <c r="N740" s="10" t="n"/>
      <c r="O740" s="10" t="n"/>
      <c r="P740" s="14">
        <f>IF(M740="","",IF(ISNUMBER(M740),IF(M740&lt;=0,"CHYBA",""),"CHYBA"))</f>
        <v/>
      </c>
      <c r="Q740" s="14">
        <f>IF(OR(V740=0,B740="",K740=""),"",IFERROR(IF(X740=0,IF(AND(COUNTIFS('Vozidlá'!$A$6:$A$6,B740&amp;"",'Vozidlá'!$L$6:$L$6,"&lt;&gt;")=1,ROUND(K740,1)=ROUND(INDEX('Vozidlá'!$L$6:$L$6,MATCH(B740,'Vozidlá'!$A$6:$A$6,0)),1)),"","CHYBA"),IF(AND(INDEX($L$1:$L$1505,X740)&lt;&gt;"",ROUND(K740,1)=ROUND(INDEX($L$1:$L$1505,X740),1)),"","CHYBA")),"CHYBA"))</f>
        <v/>
      </c>
      <c r="R740" s="14">
        <f>IF(V740=0,"",IF(OR(NOT(ISNUMBER(A740)),B740="",C740="",NOT(ISNUMBER(D740)),NOT(ISNUMBER(E740)),NOT(ISNUMBER(F740)),NOT(ISNUMBER(G740)),I740="",J740="",NOT(ISNUMBER(K740)),NOT(ISNUMBER(L740)),AND(N740&lt;&gt;"Podnikateľská",N740&lt;&gt;"Súkromná"),AND(N740="Podnikateľská",H740=""),COUNTIFS('Vodiči'!$C$6:$C$8,C740&amp;"")&lt;&gt;1,COUNTIFS('Vozidlá'!$A$6:$A$6,B740&amp;"",'Vozidlá'!$B$6:$B$6,"&lt;&gt;")&lt;&gt;1,COUNTIFS('Vozidlá'!$A$6:$A$6,B740&amp;"",'Vozidlá'!$C$6:$C$6,"&lt;&gt;")&lt;&gt;1,COUNTIFS('Vozidlá'!$A$6:$A$6,B740&amp;"",'Vozidlá'!$D$6:$D$6,"&lt;&gt;")&lt;&gt;1,COUNTIFS('Vozidlá'!$A$6:$A$6,B740&amp;"",'Vozidlá'!$E$6:$E$6,"&lt;&gt;")&lt;&gt;1,COUNTIFS('Vozidlá'!$A$6:$A$6,B740&amp;"",'Vozidlá'!$K$6:$K$6,"&lt;&gt;")&lt;&gt;1,COUNTIFS('Vozidlá'!$A$6:$A$6,B740&amp;"",'Vozidlá'!$L$6:$L$6,"&lt;&gt;")&lt;&gt;1),"CHYBA",""))</f>
        <v/>
      </c>
      <c r="S740" s="14">
        <f>IF(V740=0,"",IF(N740="Podnikateľská",IF(H740="","",IF(OR(LEN(TRIM(SUBSTITUTE(SUBSTITUTE(H740,".",""),",","")))&lt;12,ISNUMBER(MATCH(TRIM(SUBSTITUTE(SUBSTITUTE(H740,".",""),",","")),'Zoznamy'!$G$2:$G$41,0))),"PREVERIŤ","")),IF(AND(N740="Súkromná",IFERROR(INDEX('Vozidlá'!$O$6:$O$6,MATCH(B740,'Vozidlá'!$A$6:$A$6,0))="áno",FALSE)),"PREVERIŤ","")))</f>
        <v/>
      </c>
      <c r="T740" s="14">
        <f>IF(OR(D740="",E740="",F740="",G740=""),"",IFERROR(IF(OR(F740+G740&lt;D740+E740,D740&lt;DATE(2027,1,1),D740&gt;=DATE(2028,1,1)),"CHYBA",""),"CHYBA"))</f>
        <v/>
      </c>
      <c r="U740" s="14">
        <f>IF(OR(V740=0,A740=""),"",IF(COUNTIFS($A$6:$A$1505,A740&amp;"",$B$6:$B$1505,B740&amp;"")&gt;1,"CHYBA",IF(X740="","",IF(X740=0,"",IFERROR(IF(INDEX($A$1:$A$1505,X740)="","",IF(A740=INDEX($A$1:$A$1505,X740)+1,"","PREVERIŤ")),"PREVERIŤ")))))</f>
        <v/>
      </c>
      <c r="V740" s="14">
        <f>IF(OR(A740&lt;&gt;"",B740&lt;&gt;"",C740&lt;&gt;"",D740&lt;&gt;"",E740&lt;&gt;"",F740&lt;&gt;"",G740&lt;&gt;"",H740&lt;&gt;"",I740&lt;&gt;"",J740&lt;&gt;"",K740&lt;&gt;"",L740&lt;&gt;"",N740&lt;&gt;"",O740&lt;&gt;""),1,0)</f>
        <v/>
      </c>
      <c r="W740" s="14">
        <f>IF(OR(V740=0,B740=""),"",COUNTIFS($B$6:B740,B740&amp;""))</f>
        <v/>
      </c>
      <c r="X740" s="14">
        <f>IF(OR(V740=0,B740=""),"",IF(W740=1,0,SUMIFS($Y$5:Y739,$B$5:B739,B740&amp;"",$W$5:W739,W740-1)))</f>
        <v/>
      </c>
      <c r="Y740" s="14">
        <f>IF(V740=0,"",ROW($A740))</f>
        <v/>
      </c>
    </row>
    <row r="741">
      <c r="A741" s="10" t="n"/>
      <c r="B741" s="10" t="n"/>
      <c r="C741" s="10" t="n"/>
      <c r="D741" s="12" t="n"/>
      <c r="E741" s="18" t="n"/>
      <c r="F741" s="12" t="n"/>
      <c r="G741" s="18" t="n"/>
      <c r="H741" s="10" t="n"/>
      <c r="I741" s="10" t="n"/>
      <c r="J741" s="10" t="n"/>
      <c r="K741" s="13" t="n"/>
      <c r="L741" s="13" t="n"/>
      <c r="M741" s="19">
        <f>IF(OR(K741="",L741=""),"",IF(AND(ISNUMBER(K741),ISNUMBER(L741)),L741-K741,"CHYBA"))</f>
        <v/>
      </c>
      <c r="N741" s="10" t="n"/>
      <c r="O741" s="10" t="n"/>
      <c r="P741" s="14">
        <f>IF(M741="","",IF(ISNUMBER(M741),IF(M741&lt;=0,"CHYBA",""),"CHYBA"))</f>
        <v/>
      </c>
      <c r="Q741" s="14">
        <f>IF(OR(V741=0,B741="",K741=""),"",IFERROR(IF(X741=0,IF(AND(COUNTIFS('Vozidlá'!$A$6:$A$6,B741&amp;"",'Vozidlá'!$L$6:$L$6,"&lt;&gt;")=1,ROUND(K741,1)=ROUND(INDEX('Vozidlá'!$L$6:$L$6,MATCH(B741,'Vozidlá'!$A$6:$A$6,0)),1)),"","CHYBA"),IF(AND(INDEX($L$1:$L$1505,X741)&lt;&gt;"",ROUND(K741,1)=ROUND(INDEX($L$1:$L$1505,X741),1)),"","CHYBA")),"CHYBA"))</f>
        <v/>
      </c>
      <c r="R741" s="14">
        <f>IF(V741=0,"",IF(OR(NOT(ISNUMBER(A741)),B741="",C741="",NOT(ISNUMBER(D741)),NOT(ISNUMBER(E741)),NOT(ISNUMBER(F741)),NOT(ISNUMBER(G741)),I741="",J741="",NOT(ISNUMBER(K741)),NOT(ISNUMBER(L741)),AND(N741&lt;&gt;"Podnikateľská",N741&lt;&gt;"Súkromná"),AND(N741="Podnikateľská",H741=""),COUNTIFS('Vodiči'!$C$6:$C$8,C741&amp;"")&lt;&gt;1,COUNTIFS('Vozidlá'!$A$6:$A$6,B741&amp;"",'Vozidlá'!$B$6:$B$6,"&lt;&gt;")&lt;&gt;1,COUNTIFS('Vozidlá'!$A$6:$A$6,B741&amp;"",'Vozidlá'!$C$6:$C$6,"&lt;&gt;")&lt;&gt;1,COUNTIFS('Vozidlá'!$A$6:$A$6,B741&amp;"",'Vozidlá'!$D$6:$D$6,"&lt;&gt;")&lt;&gt;1,COUNTIFS('Vozidlá'!$A$6:$A$6,B741&amp;"",'Vozidlá'!$E$6:$E$6,"&lt;&gt;")&lt;&gt;1,COUNTIFS('Vozidlá'!$A$6:$A$6,B741&amp;"",'Vozidlá'!$K$6:$K$6,"&lt;&gt;")&lt;&gt;1,COUNTIFS('Vozidlá'!$A$6:$A$6,B741&amp;"",'Vozidlá'!$L$6:$L$6,"&lt;&gt;")&lt;&gt;1),"CHYBA",""))</f>
        <v/>
      </c>
      <c r="S741" s="14">
        <f>IF(V741=0,"",IF(N741="Podnikateľská",IF(H741="","",IF(OR(LEN(TRIM(SUBSTITUTE(SUBSTITUTE(H741,".",""),",","")))&lt;12,ISNUMBER(MATCH(TRIM(SUBSTITUTE(SUBSTITUTE(H741,".",""),",","")),'Zoznamy'!$G$2:$G$41,0))),"PREVERIŤ","")),IF(AND(N741="Súkromná",IFERROR(INDEX('Vozidlá'!$O$6:$O$6,MATCH(B741,'Vozidlá'!$A$6:$A$6,0))="áno",FALSE)),"PREVERIŤ","")))</f>
        <v/>
      </c>
      <c r="T741" s="14">
        <f>IF(OR(D741="",E741="",F741="",G741=""),"",IFERROR(IF(OR(F741+G741&lt;D741+E741,D741&lt;DATE(2027,1,1),D741&gt;=DATE(2028,1,1)),"CHYBA",""),"CHYBA"))</f>
        <v/>
      </c>
      <c r="U741" s="14">
        <f>IF(OR(V741=0,A741=""),"",IF(COUNTIFS($A$6:$A$1505,A741&amp;"",$B$6:$B$1505,B741&amp;"")&gt;1,"CHYBA",IF(X741="","",IF(X741=0,"",IFERROR(IF(INDEX($A$1:$A$1505,X741)="","",IF(A741=INDEX($A$1:$A$1505,X741)+1,"","PREVERIŤ")),"PREVERIŤ")))))</f>
        <v/>
      </c>
      <c r="V741" s="14">
        <f>IF(OR(A741&lt;&gt;"",B741&lt;&gt;"",C741&lt;&gt;"",D741&lt;&gt;"",E741&lt;&gt;"",F741&lt;&gt;"",G741&lt;&gt;"",H741&lt;&gt;"",I741&lt;&gt;"",J741&lt;&gt;"",K741&lt;&gt;"",L741&lt;&gt;"",N741&lt;&gt;"",O741&lt;&gt;""),1,0)</f>
        <v/>
      </c>
      <c r="W741" s="14">
        <f>IF(OR(V741=0,B741=""),"",COUNTIFS($B$6:B741,B741&amp;""))</f>
        <v/>
      </c>
      <c r="X741" s="14">
        <f>IF(OR(V741=0,B741=""),"",IF(W741=1,0,SUMIFS($Y$5:Y740,$B$5:B740,B741&amp;"",$W$5:W740,W741-1)))</f>
        <v/>
      </c>
      <c r="Y741" s="14">
        <f>IF(V741=0,"",ROW($A741))</f>
        <v/>
      </c>
    </row>
    <row r="742">
      <c r="A742" s="10" t="n"/>
      <c r="B742" s="10" t="n"/>
      <c r="C742" s="10" t="n"/>
      <c r="D742" s="12" t="n"/>
      <c r="E742" s="18" t="n"/>
      <c r="F742" s="12" t="n"/>
      <c r="G742" s="18" t="n"/>
      <c r="H742" s="10" t="n"/>
      <c r="I742" s="10" t="n"/>
      <c r="J742" s="10" t="n"/>
      <c r="K742" s="13" t="n"/>
      <c r="L742" s="13" t="n"/>
      <c r="M742" s="19">
        <f>IF(OR(K742="",L742=""),"",IF(AND(ISNUMBER(K742),ISNUMBER(L742)),L742-K742,"CHYBA"))</f>
        <v/>
      </c>
      <c r="N742" s="10" t="n"/>
      <c r="O742" s="10" t="n"/>
      <c r="P742" s="14">
        <f>IF(M742="","",IF(ISNUMBER(M742),IF(M742&lt;=0,"CHYBA",""),"CHYBA"))</f>
        <v/>
      </c>
      <c r="Q742" s="14">
        <f>IF(OR(V742=0,B742="",K742=""),"",IFERROR(IF(X742=0,IF(AND(COUNTIFS('Vozidlá'!$A$6:$A$6,B742&amp;"",'Vozidlá'!$L$6:$L$6,"&lt;&gt;")=1,ROUND(K742,1)=ROUND(INDEX('Vozidlá'!$L$6:$L$6,MATCH(B742,'Vozidlá'!$A$6:$A$6,0)),1)),"","CHYBA"),IF(AND(INDEX($L$1:$L$1505,X742)&lt;&gt;"",ROUND(K742,1)=ROUND(INDEX($L$1:$L$1505,X742),1)),"","CHYBA")),"CHYBA"))</f>
        <v/>
      </c>
      <c r="R742" s="14">
        <f>IF(V742=0,"",IF(OR(NOT(ISNUMBER(A742)),B742="",C742="",NOT(ISNUMBER(D742)),NOT(ISNUMBER(E742)),NOT(ISNUMBER(F742)),NOT(ISNUMBER(G742)),I742="",J742="",NOT(ISNUMBER(K742)),NOT(ISNUMBER(L742)),AND(N742&lt;&gt;"Podnikateľská",N742&lt;&gt;"Súkromná"),AND(N742="Podnikateľská",H742=""),COUNTIFS('Vodiči'!$C$6:$C$8,C742&amp;"")&lt;&gt;1,COUNTIFS('Vozidlá'!$A$6:$A$6,B742&amp;"",'Vozidlá'!$B$6:$B$6,"&lt;&gt;")&lt;&gt;1,COUNTIFS('Vozidlá'!$A$6:$A$6,B742&amp;"",'Vozidlá'!$C$6:$C$6,"&lt;&gt;")&lt;&gt;1,COUNTIFS('Vozidlá'!$A$6:$A$6,B742&amp;"",'Vozidlá'!$D$6:$D$6,"&lt;&gt;")&lt;&gt;1,COUNTIFS('Vozidlá'!$A$6:$A$6,B742&amp;"",'Vozidlá'!$E$6:$E$6,"&lt;&gt;")&lt;&gt;1,COUNTIFS('Vozidlá'!$A$6:$A$6,B742&amp;"",'Vozidlá'!$K$6:$K$6,"&lt;&gt;")&lt;&gt;1,COUNTIFS('Vozidlá'!$A$6:$A$6,B742&amp;"",'Vozidlá'!$L$6:$L$6,"&lt;&gt;")&lt;&gt;1),"CHYBA",""))</f>
        <v/>
      </c>
      <c r="S742" s="14">
        <f>IF(V742=0,"",IF(N742="Podnikateľská",IF(H742="","",IF(OR(LEN(TRIM(SUBSTITUTE(SUBSTITUTE(H742,".",""),",","")))&lt;12,ISNUMBER(MATCH(TRIM(SUBSTITUTE(SUBSTITUTE(H742,".",""),",","")),'Zoznamy'!$G$2:$G$41,0))),"PREVERIŤ","")),IF(AND(N742="Súkromná",IFERROR(INDEX('Vozidlá'!$O$6:$O$6,MATCH(B742,'Vozidlá'!$A$6:$A$6,0))="áno",FALSE)),"PREVERIŤ","")))</f>
        <v/>
      </c>
      <c r="T742" s="14">
        <f>IF(OR(D742="",E742="",F742="",G742=""),"",IFERROR(IF(OR(F742+G742&lt;D742+E742,D742&lt;DATE(2027,1,1),D742&gt;=DATE(2028,1,1)),"CHYBA",""),"CHYBA"))</f>
        <v/>
      </c>
      <c r="U742" s="14">
        <f>IF(OR(V742=0,A742=""),"",IF(COUNTIFS($A$6:$A$1505,A742&amp;"",$B$6:$B$1505,B742&amp;"")&gt;1,"CHYBA",IF(X742="","",IF(X742=0,"",IFERROR(IF(INDEX($A$1:$A$1505,X742)="","",IF(A742=INDEX($A$1:$A$1505,X742)+1,"","PREVERIŤ")),"PREVERIŤ")))))</f>
        <v/>
      </c>
      <c r="V742" s="14">
        <f>IF(OR(A742&lt;&gt;"",B742&lt;&gt;"",C742&lt;&gt;"",D742&lt;&gt;"",E742&lt;&gt;"",F742&lt;&gt;"",G742&lt;&gt;"",H742&lt;&gt;"",I742&lt;&gt;"",J742&lt;&gt;"",K742&lt;&gt;"",L742&lt;&gt;"",N742&lt;&gt;"",O742&lt;&gt;""),1,0)</f>
        <v/>
      </c>
      <c r="W742" s="14">
        <f>IF(OR(V742=0,B742=""),"",COUNTIFS($B$6:B742,B742&amp;""))</f>
        <v/>
      </c>
      <c r="X742" s="14">
        <f>IF(OR(V742=0,B742=""),"",IF(W742=1,0,SUMIFS($Y$5:Y741,$B$5:B741,B742&amp;"",$W$5:W741,W742-1)))</f>
        <v/>
      </c>
      <c r="Y742" s="14">
        <f>IF(V742=0,"",ROW($A742))</f>
        <v/>
      </c>
    </row>
    <row r="743">
      <c r="A743" s="10" t="n"/>
      <c r="B743" s="10" t="n"/>
      <c r="C743" s="10" t="n"/>
      <c r="D743" s="12" t="n"/>
      <c r="E743" s="18" t="n"/>
      <c r="F743" s="12" t="n"/>
      <c r="G743" s="18" t="n"/>
      <c r="H743" s="10" t="n"/>
      <c r="I743" s="10" t="n"/>
      <c r="J743" s="10" t="n"/>
      <c r="K743" s="13" t="n"/>
      <c r="L743" s="13" t="n"/>
      <c r="M743" s="19">
        <f>IF(OR(K743="",L743=""),"",IF(AND(ISNUMBER(K743),ISNUMBER(L743)),L743-K743,"CHYBA"))</f>
        <v/>
      </c>
      <c r="N743" s="10" t="n"/>
      <c r="O743" s="10" t="n"/>
      <c r="P743" s="14">
        <f>IF(M743="","",IF(ISNUMBER(M743),IF(M743&lt;=0,"CHYBA",""),"CHYBA"))</f>
        <v/>
      </c>
      <c r="Q743" s="14">
        <f>IF(OR(V743=0,B743="",K743=""),"",IFERROR(IF(X743=0,IF(AND(COUNTIFS('Vozidlá'!$A$6:$A$6,B743&amp;"",'Vozidlá'!$L$6:$L$6,"&lt;&gt;")=1,ROUND(K743,1)=ROUND(INDEX('Vozidlá'!$L$6:$L$6,MATCH(B743,'Vozidlá'!$A$6:$A$6,0)),1)),"","CHYBA"),IF(AND(INDEX($L$1:$L$1505,X743)&lt;&gt;"",ROUND(K743,1)=ROUND(INDEX($L$1:$L$1505,X743),1)),"","CHYBA")),"CHYBA"))</f>
        <v/>
      </c>
      <c r="R743" s="14">
        <f>IF(V743=0,"",IF(OR(NOT(ISNUMBER(A743)),B743="",C743="",NOT(ISNUMBER(D743)),NOT(ISNUMBER(E743)),NOT(ISNUMBER(F743)),NOT(ISNUMBER(G743)),I743="",J743="",NOT(ISNUMBER(K743)),NOT(ISNUMBER(L743)),AND(N743&lt;&gt;"Podnikateľská",N743&lt;&gt;"Súkromná"),AND(N743="Podnikateľská",H743=""),COUNTIFS('Vodiči'!$C$6:$C$8,C743&amp;"")&lt;&gt;1,COUNTIFS('Vozidlá'!$A$6:$A$6,B743&amp;"",'Vozidlá'!$B$6:$B$6,"&lt;&gt;")&lt;&gt;1,COUNTIFS('Vozidlá'!$A$6:$A$6,B743&amp;"",'Vozidlá'!$C$6:$C$6,"&lt;&gt;")&lt;&gt;1,COUNTIFS('Vozidlá'!$A$6:$A$6,B743&amp;"",'Vozidlá'!$D$6:$D$6,"&lt;&gt;")&lt;&gt;1,COUNTIFS('Vozidlá'!$A$6:$A$6,B743&amp;"",'Vozidlá'!$E$6:$E$6,"&lt;&gt;")&lt;&gt;1,COUNTIFS('Vozidlá'!$A$6:$A$6,B743&amp;"",'Vozidlá'!$K$6:$K$6,"&lt;&gt;")&lt;&gt;1,COUNTIFS('Vozidlá'!$A$6:$A$6,B743&amp;"",'Vozidlá'!$L$6:$L$6,"&lt;&gt;")&lt;&gt;1),"CHYBA",""))</f>
        <v/>
      </c>
      <c r="S743" s="14">
        <f>IF(V743=0,"",IF(N743="Podnikateľská",IF(H743="","",IF(OR(LEN(TRIM(SUBSTITUTE(SUBSTITUTE(H743,".",""),",","")))&lt;12,ISNUMBER(MATCH(TRIM(SUBSTITUTE(SUBSTITUTE(H743,".",""),",","")),'Zoznamy'!$G$2:$G$41,0))),"PREVERIŤ","")),IF(AND(N743="Súkromná",IFERROR(INDEX('Vozidlá'!$O$6:$O$6,MATCH(B743,'Vozidlá'!$A$6:$A$6,0))="áno",FALSE)),"PREVERIŤ","")))</f>
        <v/>
      </c>
      <c r="T743" s="14">
        <f>IF(OR(D743="",E743="",F743="",G743=""),"",IFERROR(IF(OR(F743+G743&lt;D743+E743,D743&lt;DATE(2027,1,1),D743&gt;=DATE(2028,1,1)),"CHYBA",""),"CHYBA"))</f>
        <v/>
      </c>
      <c r="U743" s="14">
        <f>IF(OR(V743=0,A743=""),"",IF(COUNTIFS($A$6:$A$1505,A743&amp;"",$B$6:$B$1505,B743&amp;"")&gt;1,"CHYBA",IF(X743="","",IF(X743=0,"",IFERROR(IF(INDEX($A$1:$A$1505,X743)="","",IF(A743=INDEX($A$1:$A$1505,X743)+1,"","PREVERIŤ")),"PREVERIŤ")))))</f>
        <v/>
      </c>
      <c r="V743" s="14">
        <f>IF(OR(A743&lt;&gt;"",B743&lt;&gt;"",C743&lt;&gt;"",D743&lt;&gt;"",E743&lt;&gt;"",F743&lt;&gt;"",G743&lt;&gt;"",H743&lt;&gt;"",I743&lt;&gt;"",J743&lt;&gt;"",K743&lt;&gt;"",L743&lt;&gt;"",N743&lt;&gt;"",O743&lt;&gt;""),1,0)</f>
        <v/>
      </c>
      <c r="W743" s="14">
        <f>IF(OR(V743=0,B743=""),"",COUNTIFS($B$6:B743,B743&amp;""))</f>
        <v/>
      </c>
      <c r="X743" s="14">
        <f>IF(OR(V743=0,B743=""),"",IF(W743=1,0,SUMIFS($Y$5:Y742,$B$5:B742,B743&amp;"",$W$5:W742,W743-1)))</f>
        <v/>
      </c>
      <c r="Y743" s="14">
        <f>IF(V743=0,"",ROW($A743))</f>
        <v/>
      </c>
    </row>
    <row r="744">
      <c r="A744" s="10" t="n"/>
      <c r="B744" s="10" t="n"/>
      <c r="C744" s="10" t="n"/>
      <c r="D744" s="12" t="n"/>
      <c r="E744" s="18" t="n"/>
      <c r="F744" s="12" t="n"/>
      <c r="G744" s="18" t="n"/>
      <c r="H744" s="10" t="n"/>
      <c r="I744" s="10" t="n"/>
      <c r="J744" s="10" t="n"/>
      <c r="K744" s="13" t="n"/>
      <c r="L744" s="13" t="n"/>
      <c r="M744" s="19">
        <f>IF(OR(K744="",L744=""),"",IF(AND(ISNUMBER(K744),ISNUMBER(L744)),L744-K744,"CHYBA"))</f>
        <v/>
      </c>
      <c r="N744" s="10" t="n"/>
      <c r="O744" s="10" t="n"/>
      <c r="P744" s="14">
        <f>IF(M744="","",IF(ISNUMBER(M744),IF(M744&lt;=0,"CHYBA",""),"CHYBA"))</f>
        <v/>
      </c>
      <c r="Q744" s="14">
        <f>IF(OR(V744=0,B744="",K744=""),"",IFERROR(IF(X744=0,IF(AND(COUNTIFS('Vozidlá'!$A$6:$A$6,B744&amp;"",'Vozidlá'!$L$6:$L$6,"&lt;&gt;")=1,ROUND(K744,1)=ROUND(INDEX('Vozidlá'!$L$6:$L$6,MATCH(B744,'Vozidlá'!$A$6:$A$6,0)),1)),"","CHYBA"),IF(AND(INDEX($L$1:$L$1505,X744)&lt;&gt;"",ROUND(K744,1)=ROUND(INDEX($L$1:$L$1505,X744),1)),"","CHYBA")),"CHYBA"))</f>
        <v/>
      </c>
      <c r="R744" s="14">
        <f>IF(V744=0,"",IF(OR(NOT(ISNUMBER(A744)),B744="",C744="",NOT(ISNUMBER(D744)),NOT(ISNUMBER(E744)),NOT(ISNUMBER(F744)),NOT(ISNUMBER(G744)),I744="",J744="",NOT(ISNUMBER(K744)),NOT(ISNUMBER(L744)),AND(N744&lt;&gt;"Podnikateľská",N744&lt;&gt;"Súkromná"),AND(N744="Podnikateľská",H744=""),COUNTIFS('Vodiči'!$C$6:$C$8,C744&amp;"")&lt;&gt;1,COUNTIFS('Vozidlá'!$A$6:$A$6,B744&amp;"",'Vozidlá'!$B$6:$B$6,"&lt;&gt;")&lt;&gt;1,COUNTIFS('Vozidlá'!$A$6:$A$6,B744&amp;"",'Vozidlá'!$C$6:$C$6,"&lt;&gt;")&lt;&gt;1,COUNTIFS('Vozidlá'!$A$6:$A$6,B744&amp;"",'Vozidlá'!$D$6:$D$6,"&lt;&gt;")&lt;&gt;1,COUNTIFS('Vozidlá'!$A$6:$A$6,B744&amp;"",'Vozidlá'!$E$6:$E$6,"&lt;&gt;")&lt;&gt;1,COUNTIFS('Vozidlá'!$A$6:$A$6,B744&amp;"",'Vozidlá'!$K$6:$K$6,"&lt;&gt;")&lt;&gt;1,COUNTIFS('Vozidlá'!$A$6:$A$6,B744&amp;"",'Vozidlá'!$L$6:$L$6,"&lt;&gt;")&lt;&gt;1),"CHYBA",""))</f>
        <v/>
      </c>
      <c r="S744" s="14">
        <f>IF(V744=0,"",IF(N744="Podnikateľská",IF(H744="","",IF(OR(LEN(TRIM(SUBSTITUTE(SUBSTITUTE(H744,".",""),",","")))&lt;12,ISNUMBER(MATCH(TRIM(SUBSTITUTE(SUBSTITUTE(H744,".",""),",","")),'Zoznamy'!$G$2:$G$41,0))),"PREVERIŤ","")),IF(AND(N744="Súkromná",IFERROR(INDEX('Vozidlá'!$O$6:$O$6,MATCH(B744,'Vozidlá'!$A$6:$A$6,0))="áno",FALSE)),"PREVERIŤ","")))</f>
        <v/>
      </c>
      <c r="T744" s="14">
        <f>IF(OR(D744="",E744="",F744="",G744=""),"",IFERROR(IF(OR(F744+G744&lt;D744+E744,D744&lt;DATE(2027,1,1),D744&gt;=DATE(2028,1,1)),"CHYBA",""),"CHYBA"))</f>
        <v/>
      </c>
      <c r="U744" s="14">
        <f>IF(OR(V744=0,A744=""),"",IF(COUNTIFS($A$6:$A$1505,A744&amp;"",$B$6:$B$1505,B744&amp;"")&gt;1,"CHYBA",IF(X744="","",IF(X744=0,"",IFERROR(IF(INDEX($A$1:$A$1505,X744)="","",IF(A744=INDEX($A$1:$A$1505,X744)+1,"","PREVERIŤ")),"PREVERIŤ")))))</f>
        <v/>
      </c>
      <c r="V744" s="14">
        <f>IF(OR(A744&lt;&gt;"",B744&lt;&gt;"",C744&lt;&gt;"",D744&lt;&gt;"",E744&lt;&gt;"",F744&lt;&gt;"",G744&lt;&gt;"",H744&lt;&gt;"",I744&lt;&gt;"",J744&lt;&gt;"",K744&lt;&gt;"",L744&lt;&gt;"",N744&lt;&gt;"",O744&lt;&gt;""),1,0)</f>
        <v/>
      </c>
      <c r="W744" s="14">
        <f>IF(OR(V744=0,B744=""),"",COUNTIFS($B$6:B744,B744&amp;""))</f>
        <v/>
      </c>
      <c r="X744" s="14">
        <f>IF(OR(V744=0,B744=""),"",IF(W744=1,0,SUMIFS($Y$5:Y743,$B$5:B743,B744&amp;"",$W$5:W743,W744-1)))</f>
        <v/>
      </c>
      <c r="Y744" s="14">
        <f>IF(V744=0,"",ROW($A744))</f>
        <v/>
      </c>
    </row>
    <row r="745">
      <c r="A745" s="10" t="n"/>
      <c r="B745" s="10" t="n"/>
      <c r="C745" s="10" t="n"/>
      <c r="D745" s="12" t="n"/>
      <c r="E745" s="18" t="n"/>
      <c r="F745" s="12" t="n"/>
      <c r="G745" s="18" t="n"/>
      <c r="H745" s="10" t="n"/>
      <c r="I745" s="10" t="n"/>
      <c r="J745" s="10" t="n"/>
      <c r="K745" s="13" t="n"/>
      <c r="L745" s="13" t="n"/>
      <c r="M745" s="19">
        <f>IF(OR(K745="",L745=""),"",IF(AND(ISNUMBER(K745),ISNUMBER(L745)),L745-K745,"CHYBA"))</f>
        <v/>
      </c>
      <c r="N745" s="10" t="n"/>
      <c r="O745" s="10" t="n"/>
      <c r="P745" s="14">
        <f>IF(M745="","",IF(ISNUMBER(M745),IF(M745&lt;=0,"CHYBA",""),"CHYBA"))</f>
        <v/>
      </c>
      <c r="Q745" s="14">
        <f>IF(OR(V745=0,B745="",K745=""),"",IFERROR(IF(X745=0,IF(AND(COUNTIFS('Vozidlá'!$A$6:$A$6,B745&amp;"",'Vozidlá'!$L$6:$L$6,"&lt;&gt;")=1,ROUND(K745,1)=ROUND(INDEX('Vozidlá'!$L$6:$L$6,MATCH(B745,'Vozidlá'!$A$6:$A$6,0)),1)),"","CHYBA"),IF(AND(INDEX($L$1:$L$1505,X745)&lt;&gt;"",ROUND(K745,1)=ROUND(INDEX($L$1:$L$1505,X745),1)),"","CHYBA")),"CHYBA"))</f>
        <v/>
      </c>
      <c r="R745" s="14">
        <f>IF(V745=0,"",IF(OR(NOT(ISNUMBER(A745)),B745="",C745="",NOT(ISNUMBER(D745)),NOT(ISNUMBER(E745)),NOT(ISNUMBER(F745)),NOT(ISNUMBER(G745)),I745="",J745="",NOT(ISNUMBER(K745)),NOT(ISNUMBER(L745)),AND(N745&lt;&gt;"Podnikateľská",N745&lt;&gt;"Súkromná"),AND(N745="Podnikateľská",H745=""),COUNTIFS('Vodiči'!$C$6:$C$8,C745&amp;"")&lt;&gt;1,COUNTIFS('Vozidlá'!$A$6:$A$6,B745&amp;"",'Vozidlá'!$B$6:$B$6,"&lt;&gt;")&lt;&gt;1,COUNTIFS('Vozidlá'!$A$6:$A$6,B745&amp;"",'Vozidlá'!$C$6:$C$6,"&lt;&gt;")&lt;&gt;1,COUNTIFS('Vozidlá'!$A$6:$A$6,B745&amp;"",'Vozidlá'!$D$6:$D$6,"&lt;&gt;")&lt;&gt;1,COUNTIFS('Vozidlá'!$A$6:$A$6,B745&amp;"",'Vozidlá'!$E$6:$E$6,"&lt;&gt;")&lt;&gt;1,COUNTIFS('Vozidlá'!$A$6:$A$6,B745&amp;"",'Vozidlá'!$K$6:$K$6,"&lt;&gt;")&lt;&gt;1,COUNTIFS('Vozidlá'!$A$6:$A$6,B745&amp;"",'Vozidlá'!$L$6:$L$6,"&lt;&gt;")&lt;&gt;1),"CHYBA",""))</f>
        <v/>
      </c>
      <c r="S745" s="14">
        <f>IF(V745=0,"",IF(N745="Podnikateľská",IF(H745="","",IF(OR(LEN(TRIM(SUBSTITUTE(SUBSTITUTE(H745,".",""),",","")))&lt;12,ISNUMBER(MATCH(TRIM(SUBSTITUTE(SUBSTITUTE(H745,".",""),",","")),'Zoznamy'!$G$2:$G$41,0))),"PREVERIŤ","")),IF(AND(N745="Súkromná",IFERROR(INDEX('Vozidlá'!$O$6:$O$6,MATCH(B745,'Vozidlá'!$A$6:$A$6,0))="áno",FALSE)),"PREVERIŤ","")))</f>
        <v/>
      </c>
      <c r="T745" s="14">
        <f>IF(OR(D745="",E745="",F745="",G745=""),"",IFERROR(IF(OR(F745+G745&lt;D745+E745,D745&lt;DATE(2027,1,1),D745&gt;=DATE(2028,1,1)),"CHYBA",""),"CHYBA"))</f>
        <v/>
      </c>
      <c r="U745" s="14">
        <f>IF(OR(V745=0,A745=""),"",IF(COUNTIFS($A$6:$A$1505,A745&amp;"",$B$6:$B$1505,B745&amp;"")&gt;1,"CHYBA",IF(X745="","",IF(X745=0,"",IFERROR(IF(INDEX($A$1:$A$1505,X745)="","",IF(A745=INDEX($A$1:$A$1505,X745)+1,"","PREVERIŤ")),"PREVERIŤ")))))</f>
        <v/>
      </c>
      <c r="V745" s="14">
        <f>IF(OR(A745&lt;&gt;"",B745&lt;&gt;"",C745&lt;&gt;"",D745&lt;&gt;"",E745&lt;&gt;"",F745&lt;&gt;"",G745&lt;&gt;"",H745&lt;&gt;"",I745&lt;&gt;"",J745&lt;&gt;"",K745&lt;&gt;"",L745&lt;&gt;"",N745&lt;&gt;"",O745&lt;&gt;""),1,0)</f>
        <v/>
      </c>
      <c r="W745" s="14">
        <f>IF(OR(V745=0,B745=""),"",COUNTIFS($B$6:B745,B745&amp;""))</f>
        <v/>
      </c>
      <c r="X745" s="14">
        <f>IF(OR(V745=0,B745=""),"",IF(W745=1,0,SUMIFS($Y$5:Y744,$B$5:B744,B745&amp;"",$W$5:W744,W745-1)))</f>
        <v/>
      </c>
      <c r="Y745" s="14">
        <f>IF(V745=0,"",ROW($A745))</f>
        <v/>
      </c>
    </row>
    <row r="746">
      <c r="A746" s="10" t="n"/>
      <c r="B746" s="10" t="n"/>
      <c r="C746" s="10" t="n"/>
      <c r="D746" s="12" t="n"/>
      <c r="E746" s="18" t="n"/>
      <c r="F746" s="12" t="n"/>
      <c r="G746" s="18" t="n"/>
      <c r="H746" s="10" t="n"/>
      <c r="I746" s="10" t="n"/>
      <c r="J746" s="10" t="n"/>
      <c r="K746" s="13" t="n"/>
      <c r="L746" s="13" t="n"/>
      <c r="M746" s="19">
        <f>IF(OR(K746="",L746=""),"",IF(AND(ISNUMBER(K746),ISNUMBER(L746)),L746-K746,"CHYBA"))</f>
        <v/>
      </c>
      <c r="N746" s="10" t="n"/>
      <c r="O746" s="10" t="n"/>
      <c r="P746" s="14">
        <f>IF(M746="","",IF(ISNUMBER(M746),IF(M746&lt;=0,"CHYBA",""),"CHYBA"))</f>
        <v/>
      </c>
      <c r="Q746" s="14">
        <f>IF(OR(V746=0,B746="",K746=""),"",IFERROR(IF(X746=0,IF(AND(COUNTIFS('Vozidlá'!$A$6:$A$6,B746&amp;"",'Vozidlá'!$L$6:$L$6,"&lt;&gt;")=1,ROUND(K746,1)=ROUND(INDEX('Vozidlá'!$L$6:$L$6,MATCH(B746,'Vozidlá'!$A$6:$A$6,0)),1)),"","CHYBA"),IF(AND(INDEX($L$1:$L$1505,X746)&lt;&gt;"",ROUND(K746,1)=ROUND(INDEX($L$1:$L$1505,X746),1)),"","CHYBA")),"CHYBA"))</f>
        <v/>
      </c>
      <c r="R746" s="14">
        <f>IF(V746=0,"",IF(OR(NOT(ISNUMBER(A746)),B746="",C746="",NOT(ISNUMBER(D746)),NOT(ISNUMBER(E746)),NOT(ISNUMBER(F746)),NOT(ISNUMBER(G746)),I746="",J746="",NOT(ISNUMBER(K746)),NOT(ISNUMBER(L746)),AND(N746&lt;&gt;"Podnikateľská",N746&lt;&gt;"Súkromná"),AND(N746="Podnikateľská",H746=""),COUNTIFS('Vodiči'!$C$6:$C$8,C746&amp;"")&lt;&gt;1,COUNTIFS('Vozidlá'!$A$6:$A$6,B746&amp;"",'Vozidlá'!$B$6:$B$6,"&lt;&gt;")&lt;&gt;1,COUNTIFS('Vozidlá'!$A$6:$A$6,B746&amp;"",'Vozidlá'!$C$6:$C$6,"&lt;&gt;")&lt;&gt;1,COUNTIFS('Vozidlá'!$A$6:$A$6,B746&amp;"",'Vozidlá'!$D$6:$D$6,"&lt;&gt;")&lt;&gt;1,COUNTIFS('Vozidlá'!$A$6:$A$6,B746&amp;"",'Vozidlá'!$E$6:$E$6,"&lt;&gt;")&lt;&gt;1,COUNTIFS('Vozidlá'!$A$6:$A$6,B746&amp;"",'Vozidlá'!$K$6:$K$6,"&lt;&gt;")&lt;&gt;1,COUNTIFS('Vozidlá'!$A$6:$A$6,B746&amp;"",'Vozidlá'!$L$6:$L$6,"&lt;&gt;")&lt;&gt;1),"CHYBA",""))</f>
        <v/>
      </c>
      <c r="S746" s="14">
        <f>IF(V746=0,"",IF(N746="Podnikateľská",IF(H746="","",IF(OR(LEN(TRIM(SUBSTITUTE(SUBSTITUTE(H746,".",""),",","")))&lt;12,ISNUMBER(MATCH(TRIM(SUBSTITUTE(SUBSTITUTE(H746,".",""),",","")),'Zoznamy'!$G$2:$G$41,0))),"PREVERIŤ","")),IF(AND(N746="Súkromná",IFERROR(INDEX('Vozidlá'!$O$6:$O$6,MATCH(B746,'Vozidlá'!$A$6:$A$6,0))="áno",FALSE)),"PREVERIŤ","")))</f>
        <v/>
      </c>
      <c r="T746" s="14">
        <f>IF(OR(D746="",E746="",F746="",G746=""),"",IFERROR(IF(OR(F746+G746&lt;D746+E746,D746&lt;DATE(2027,1,1),D746&gt;=DATE(2028,1,1)),"CHYBA",""),"CHYBA"))</f>
        <v/>
      </c>
      <c r="U746" s="14">
        <f>IF(OR(V746=0,A746=""),"",IF(COUNTIFS($A$6:$A$1505,A746&amp;"",$B$6:$B$1505,B746&amp;"")&gt;1,"CHYBA",IF(X746="","",IF(X746=0,"",IFERROR(IF(INDEX($A$1:$A$1505,X746)="","",IF(A746=INDEX($A$1:$A$1505,X746)+1,"","PREVERIŤ")),"PREVERIŤ")))))</f>
        <v/>
      </c>
      <c r="V746" s="14">
        <f>IF(OR(A746&lt;&gt;"",B746&lt;&gt;"",C746&lt;&gt;"",D746&lt;&gt;"",E746&lt;&gt;"",F746&lt;&gt;"",G746&lt;&gt;"",H746&lt;&gt;"",I746&lt;&gt;"",J746&lt;&gt;"",K746&lt;&gt;"",L746&lt;&gt;"",N746&lt;&gt;"",O746&lt;&gt;""),1,0)</f>
        <v/>
      </c>
      <c r="W746" s="14">
        <f>IF(OR(V746=0,B746=""),"",COUNTIFS($B$6:B746,B746&amp;""))</f>
        <v/>
      </c>
      <c r="X746" s="14">
        <f>IF(OR(V746=0,B746=""),"",IF(W746=1,0,SUMIFS($Y$5:Y745,$B$5:B745,B746&amp;"",$W$5:W745,W746-1)))</f>
        <v/>
      </c>
      <c r="Y746" s="14">
        <f>IF(V746=0,"",ROW($A746))</f>
        <v/>
      </c>
    </row>
    <row r="747">
      <c r="A747" s="10" t="n"/>
      <c r="B747" s="10" t="n"/>
      <c r="C747" s="10" t="n"/>
      <c r="D747" s="12" t="n"/>
      <c r="E747" s="18" t="n"/>
      <c r="F747" s="12" t="n"/>
      <c r="G747" s="18" t="n"/>
      <c r="H747" s="10" t="n"/>
      <c r="I747" s="10" t="n"/>
      <c r="J747" s="10" t="n"/>
      <c r="K747" s="13" t="n"/>
      <c r="L747" s="13" t="n"/>
      <c r="M747" s="19">
        <f>IF(OR(K747="",L747=""),"",IF(AND(ISNUMBER(K747),ISNUMBER(L747)),L747-K747,"CHYBA"))</f>
        <v/>
      </c>
      <c r="N747" s="10" t="n"/>
      <c r="O747" s="10" t="n"/>
      <c r="P747" s="14">
        <f>IF(M747="","",IF(ISNUMBER(M747),IF(M747&lt;=0,"CHYBA",""),"CHYBA"))</f>
        <v/>
      </c>
      <c r="Q747" s="14">
        <f>IF(OR(V747=0,B747="",K747=""),"",IFERROR(IF(X747=0,IF(AND(COUNTIFS('Vozidlá'!$A$6:$A$6,B747&amp;"",'Vozidlá'!$L$6:$L$6,"&lt;&gt;")=1,ROUND(K747,1)=ROUND(INDEX('Vozidlá'!$L$6:$L$6,MATCH(B747,'Vozidlá'!$A$6:$A$6,0)),1)),"","CHYBA"),IF(AND(INDEX($L$1:$L$1505,X747)&lt;&gt;"",ROUND(K747,1)=ROUND(INDEX($L$1:$L$1505,X747),1)),"","CHYBA")),"CHYBA"))</f>
        <v/>
      </c>
      <c r="R747" s="14">
        <f>IF(V747=0,"",IF(OR(NOT(ISNUMBER(A747)),B747="",C747="",NOT(ISNUMBER(D747)),NOT(ISNUMBER(E747)),NOT(ISNUMBER(F747)),NOT(ISNUMBER(G747)),I747="",J747="",NOT(ISNUMBER(K747)),NOT(ISNUMBER(L747)),AND(N747&lt;&gt;"Podnikateľská",N747&lt;&gt;"Súkromná"),AND(N747="Podnikateľská",H747=""),COUNTIFS('Vodiči'!$C$6:$C$8,C747&amp;"")&lt;&gt;1,COUNTIFS('Vozidlá'!$A$6:$A$6,B747&amp;"",'Vozidlá'!$B$6:$B$6,"&lt;&gt;")&lt;&gt;1,COUNTIFS('Vozidlá'!$A$6:$A$6,B747&amp;"",'Vozidlá'!$C$6:$C$6,"&lt;&gt;")&lt;&gt;1,COUNTIFS('Vozidlá'!$A$6:$A$6,B747&amp;"",'Vozidlá'!$D$6:$D$6,"&lt;&gt;")&lt;&gt;1,COUNTIFS('Vozidlá'!$A$6:$A$6,B747&amp;"",'Vozidlá'!$E$6:$E$6,"&lt;&gt;")&lt;&gt;1,COUNTIFS('Vozidlá'!$A$6:$A$6,B747&amp;"",'Vozidlá'!$K$6:$K$6,"&lt;&gt;")&lt;&gt;1,COUNTIFS('Vozidlá'!$A$6:$A$6,B747&amp;"",'Vozidlá'!$L$6:$L$6,"&lt;&gt;")&lt;&gt;1),"CHYBA",""))</f>
        <v/>
      </c>
      <c r="S747" s="14">
        <f>IF(V747=0,"",IF(N747="Podnikateľská",IF(H747="","",IF(OR(LEN(TRIM(SUBSTITUTE(SUBSTITUTE(H747,".",""),",","")))&lt;12,ISNUMBER(MATCH(TRIM(SUBSTITUTE(SUBSTITUTE(H747,".",""),",","")),'Zoznamy'!$G$2:$G$41,0))),"PREVERIŤ","")),IF(AND(N747="Súkromná",IFERROR(INDEX('Vozidlá'!$O$6:$O$6,MATCH(B747,'Vozidlá'!$A$6:$A$6,0))="áno",FALSE)),"PREVERIŤ","")))</f>
        <v/>
      </c>
      <c r="T747" s="14">
        <f>IF(OR(D747="",E747="",F747="",G747=""),"",IFERROR(IF(OR(F747+G747&lt;D747+E747,D747&lt;DATE(2027,1,1),D747&gt;=DATE(2028,1,1)),"CHYBA",""),"CHYBA"))</f>
        <v/>
      </c>
      <c r="U747" s="14">
        <f>IF(OR(V747=0,A747=""),"",IF(COUNTIFS($A$6:$A$1505,A747&amp;"",$B$6:$B$1505,B747&amp;"")&gt;1,"CHYBA",IF(X747="","",IF(X747=0,"",IFERROR(IF(INDEX($A$1:$A$1505,X747)="","",IF(A747=INDEX($A$1:$A$1505,X747)+1,"","PREVERIŤ")),"PREVERIŤ")))))</f>
        <v/>
      </c>
      <c r="V747" s="14">
        <f>IF(OR(A747&lt;&gt;"",B747&lt;&gt;"",C747&lt;&gt;"",D747&lt;&gt;"",E747&lt;&gt;"",F747&lt;&gt;"",G747&lt;&gt;"",H747&lt;&gt;"",I747&lt;&gt;"",J747&lt;&gt;"",K747&lt;&gt;"",L747&lt;&gt;"",N747&lt;&gt;"",O747&lt;&gt;""),1,0)</f>
        <v/>
      </c>
      <c r="W747" s="14">
        <f>IF(OR(V747=0,B747=""),"",COUNTIFS($B$6:B747,B747&amp;""))</f>
        <v/>
      </c>
      <c r="X747" s="14">
        <f>IF(OR(V747=0,B747=""),"",IF(W747=1,0,SUMIFS($Y$5:Y746,$B$5:B746,B747&amp;"",$W$5:W746,W747-1)))</f>
        <v/>
      </c>
      <c r="Y747" s="14">
        <f>IF(V747=0,"",ROW($A747))</f>
        <v/>
      </c>
    </row>
    <row r="748">
      <c r="A748" s="10" t="n"/>
      <c r="B748" s="10" t="n"/>
      <c r="C748" s="10" t="n"/>
      <c r="D748" s="12" t="n"/>
      <c r="E748" s="18" t="n"/>
      <c r="F748" s="12" t="n"/>
      <c r="G748" s="18" t="n"/>
      <c r="H748" s="10" t="n"/>
      <c r="I748" s="10" t="n"/>
      <c r="J748" s="10" t="n"/>
      <c r="K748" s="13" t="n"/>
      <c r="L748" s="13" t="n"/>
      <c r="M748" s="19">
        <f>IF(OR(K748="",L748=""),"",IF(AND(ISNUMBER(K748),ISNUMBER(L748)),L748-K748,"CHYBA"))</f>
        <v/>
      </c>
      <c r="N748" s="10" t="n"/>
      <c r="O748" s="10" t="n"/>
      <c r="P748" s="14">
        <f>IF(M748="","",IF(ISNUMBER(M748),IF(M748&lt;=0,"CHYBA",""),"CHYBA"))</f>
        <v/>
      </c>
      <c r="Q748" s="14">
        <f>IF(OR(V748=0,B748="",K748=""),"",IFERROR(IF(X748=0,IF(AND(COUNTIFS('Vozidlá'!$A$6:$A$6,B748&amp;"",'Vozidlá'!$L$6:$L$6,"&lt;&gt;")=1,ROUND(K748,1)=ROUND(INDEX('Vozidlá'!$L$6:$L$6,MATCH(B748,'Vozidlá'!$A$6:$A$6,0)),1)),"","CHYBA"),IF(AND(INDEX($L$1:$L$1505,X748)&lt;&gt;"",ROUND(K748,1)=ROUND(INDEX($L$1:$L$1505,X748),1)),"","CHYBA")),"CHYBA"))</f>
        <v/>
      </c>
      <c r="R748" s="14">
        <f>IF(V748=0,"",IF(OR(NOT(ISNUMBER(A748)),B748="",C748="",NOT(ISNUMBER(D748)),NOT(ISNUMBER(E748)),NOT(ISNUMBER(F748)),NOT(ISNUMBER(G748)),I748="",J748="",NOT(ISNUMBER(K748)),NOT(ISNUMBER(L748)),AND(N748&lt;&gt;"Podnikateľská",N748&lt;&gt;"Súkromná"),AND(N748="Podnikateľská",H748=""),COUNTIFS('Vodiči'!$C$6:$C$8,C748&amp;"")&lt;&gt;1,COUNTIFS('Vozidlá'!$A$6:$A$6,B748&amp;"",'Vozidlá'!$B$6:$B$6,"&lt;&gt;")&lt;&gt;1,COUNTIFS('Vozidlá'!$A$6:$A$6,B748&amp;"",'Vozidlá'!$C$6:$C$6,"&lt;&gt;")&lt;&gt;1,COUNTIFS('Vozidlá'!$A$6:$A$6,B748&amp;"",'Vozidlá'!$D$6:$D$6,"&lt;&gt;")&lt;&gt;1,COUNTIFS('Vozidlá'!$A$6:$A$6,B748&amp;"",'Vozidlá'!$E$6:$E$6,"&lt;&gt;")&lt;&gt;1,COUNTIFS('Vozidlá'!$A$6:$A$6,B748&amp;"",'Vozidlá'!$K$6:$K$6,"&lt;&gt;")&lt;&gt;1,COUNTIFS('Vozidlá'!$A$6:$A$6,B748&amp;"",'Vozidlá'!$L$6:$L$6,"&lt;&gt;")&lt;&gt;1),"CHYBA",""))</f>
        <v/>
      </c>
      <c r="S748" s="14">
        <f>IF(V748=0,"",IF(N748="Podnikateľská",IF(H748="","",IF(OR(LEN(TRIM(SUBSTITUTE(SUBSTITUTE(H748,".",""),",","")))&lt;12,ISNUMBER(MATCH(TRIM(SUBSTITUTE(SUBSTITUTE(H748,".",""),",","")),'Zoznamy'!$G$2:$G$41,0))),"PREVERIŤ","")),IF(AND(N748="Súkromná",IFERROR(INDEX('Vozidlá'!$O$6:$O$6,MATCH(B748,'Vozidlá'!$A$6:$A$6,0))="áno",FALSE)),"PREVERIŤ","")))</f>
        <v/>
      </c>
      <c r="T748" s="14">
        <f>IF(OR(D748="",E748="",F748="",G748=""),"",IFERROR(IF(OR(F748+G748&lt;D748+E748,D748&lt;DATE(2027,1,1),D748&gt;=DATE(2028,1,1)),"CHYBA",""),"CHYBA"))</f>
        <v/>
      </c>
      <c r="U748" s="14">
        <f>IF(OR(V748=0,A748=""),"",IF(COUNTIFS($A$6:$A$1505,A748&amp;"",$B$6:$B$1505,B748&amp;"")&gt;1,"CHYBA",IF(X748="","",IF(X748=0,"",IFERROR(IF(INDEX($A$1:$A$1505,X748)="","",IF(A748=INDEX($A$1:$A$1505,X748)+1,"","PREVERIŤ")),"PREVERIŤ")))))</f>
        <v/>
      </c>
      <c r="V748" s="14">
        <f>IF(OR(A748&lt;&gt;"",B748&lt;&gt;"",C748&lt;&gt;"",D748&lt;&gt;"",E748&lt;&gt;"",F748&lt;&gt;"",G748&lt;&gt;"",H748&lt;&gt;"",I748&lt;&gt;"",J748&lt;&gt;"",K748&lt;&gt;"",L748&lt;&gt;"",N748&lt;&gt;"",O748&lt;&gt;""),1,0)</f>
        <v/>
      </c>
      <c r="W748" s="14">
        <f>IF(OR(V748=0,B748=""),"",COUNTIFS($B$6:B748,B748&amp;""))</f>
        <v/>
      </c>
      <c r="X748" s="14">
        <f>IF(OR(V748=0,B748=""),"",IF(W748=1,0,SUMIFS($Y$5:Y747,$B$5:B747,B748&amp;"",$W$5:W747,W748-1)))</f>
        <v/>
      </c>
      <c r="Y748" s="14">
        <f>IF(V748=0,"",ROW($A748))</f>
        <v/>
      </c>
    </row>
    <row r="749">
      <c r="A749" s="10" t="n"/>
      <c r="B749" s="10" t="n"/>
      <c r="C749" s="10" t="n"/>
      <c r="D749" s="12" t="n"/>
      <c r="E749" s="18" t="n"/>
      <c r="F749" s="12" t="n"/>
      <c r="G749" s="18" t="n"/>
      <c r="H749" s="10" t="n"/>
      <c r="I749" s="10" t="n"/>
      <c r="J749" s="10" t="n"/>
      <c r="K749" s="13" t="n"/>
      <c r="L749" s="13" t="n"/>
      <c r="M749" s="19">
        <f>IF(OR(K749="",L749=""),"",IF(AND(ISNUMBER(K749),ISNUMBER(L749)),L749-K749,"CHYBA"))</f>
        <v/>
      </c>
      <c r="N749" s="10" t="n"/>
      <c r="O749" s="10" t="n"/>
      <c r="P749" s="14">
        <f>IF(M749="","",IF(ISNUMBER(M749),IF(M749&lt;=0,"CHYBA",""),"CHYBA"))</f>
        <v/>
      </c>
      <c r="Q749" s="14">
        <f>IF(OR(V749=0,B749="",K749=""),"",IFERROR(IF(X749=0,IF(AND(COUNTIFS('Vozidlá'!$A$6:$A$6,B749&amp;"",'Vozidlá'!$L$6:$L$6,"&lt;&gt;")=1,ROUND(K749,1)=ROUND(INDEX('Vozidlá'!$L$6:$L$6,MATCH(B749,'Vozidlá'!$A$6:$A$6,0)),1)),"","CHYBA"),IF(AND(INDEX($L$1:$L$1505,X749)&lt;&gt;"",ROUND(K749,1)=ROUND(INDEX($L$1:$L$1505,X749),1)),"","CHYBA")),"CHYBA"))</f>
        <v/>
      </c>
      <c r="R749" s="14">
        <f>IF(V749=0,"",IF(OR(NOT(ISNUMBER(A749)),B749="",C749="",NOT(ISNUMBER(D749)),NOT(ISNUMBER(E749)),NOT(ISNUMBER(F749)),NOT(ISNUMBER(G749)),I749="",J749="",NOT(ISNUMBER(K749)),NOT(ISNUMBER(L749)),AND(N749&lt;&gt;"Podnikateľská",N749&lt;&gt;"Súkromná"),AND(N749="Podnikateľská",H749=""),COUNTIFS('Vodiči'!$C$6:$C$8,C749&amp;"")&lt;&gt;1,COUNTIFS('Vozidlá'!$A$6:$A$6,B749&amp;"",'Vozidlá'!$B$6:$B$6,"&lt;&gt;")&lt;&gt;1,COUNTIFS('Vozidlá'!$A$6:$A$6,B749&amp;"",'Vozidlá'!$C$6:$C$6,"&lt;&gt;")&lt;&gt;1,COUNTIFS('Vozidlá'!$A$6:$A$6,B749&amp;"",'Vozidlá'!$D$6:$D$6,"&lt;&gt;")&lt;&gt;1,COUNTIFS('Vozidlá'!$A$6:$A$6,B749&amp;"",'Vozidlá'!$E$6:$E$6,"&lt;&gt;")&lt;&gt;1,COUNTIFS('Vozidlá'!$A$6:$A$6,B749&amp;"",'Vozidlá'!$K$6:$K$6,"&lt;&gt;")&lt;&gt;1,COUNTIFS('Vozidlá'!$A$6:$A$6,B749&amp;"",'Vozidlá'!$L$6:$L$6,"&lt;&gt;")&lt;&gt;1),"CHYBA",""))</f>
        <v/>
      </c>
      <c r="S749" s="14">
        <f>IF(V749=0,"",IF(N749="Podnikateľská",IF(H749="","",IF(OR(LEN(TRIM(SUBSTITUTE(SUBSTITUTE(H749,".",""),",","")))&lt;12,ISNUMBER(MATCH(TRIM(SUBSTITUTE(SUBSTITUTE(H749,".",""),",","")),'Zoznamy'!$G$2:$G$41,0))),"PREVERIŤ","")),IF(AND(N749="Súkromná",IFERROR(INDEX('Vozidlá'!$O$6:$O$6,MATCH(B749,'Vozidlá'!$A$6:$A$6,0))="áno",FALSE)),"PREVERIŤ","")))</f>
        <v/>
      </c>
      <c r="T749" s="14">
        <f>IF(OR(D749="",E749="",F749="",G749=""),"",IFERROR(IF(OR(F749+G749&lt;D749+E749,D749&lt;DATE(2027,1,1),D749&gt;=DATE(2028,1,1)),"CHYBA",""),"CHYBA"))</f>
        <v/>
      </c>
      <c r="U749" s="14">
        <f>IF(OR(V749=0,A749=""),"",IF(COUNTIFS($A$6:$A$1505,A749&amp;"",$B$6:$B$1505,B749&amp;"")&gt;1,"CHYBA",IF(X749="","",IF(X749=0,"",IFERROR(IF(INDEX($A$1:$A$1505,X749)="","",IF(A749=INDEX($A$1:$A$1505,X749)+1,"","PREVERIŤ")),"PREVERIŤ")))))</f>
        <v/>
      </c>
      <c r="V749" s="14">
        <f>IF(OR(A749&lt;&gt;"",B749&lt;&gt;"",C749&lt;&gt;"",D749&lt;&gt;"",E749&lt;&gt;"",F749&lt;&gt;"",G749&lt;&gt;"",H749&lt;&gt;"",I749&lt;&gt;"",J749&lt;&gt;"",K749&lt;&gt;"",L749&lt;&gt;"",N749&lt;&gt;"",O749&lt;&gt;""),1,0)</f>
        <v/>
      </c>
      <c r="W749" s="14">
        <f>IF(OR(V749=0,B749=""),"",COUNTIFS($B$6:B749,B749&amp;""))</f>
        <v/>
      </c>
      <c r="X749" s="14">
        <f>IF(OR(V749=0,B749=""),"",IF(W749=1,0,SUMIFS($Y$5:Y748,$B$5:B748,B749&amp;"",$W$5:W748,W749-1)))</f>
        <v/>
      </c>
      <c r="Y749" s="14">
        <f>IF(V749=0,"",ROW($A749))</f>
        <v/>
      </c>
    </row>
    <row r="750">
      <c r="A750" s="10" t="n"/>
      <c r="B750" s="10" t="n"/>
      <c r="C750" s="10" t="n"/>
      <c r="D750" s="12" t="n"/>
      <c r="E750" s="18" t="n"/>
      <c r="F750" s="12" t="n"/>
      <c r="G750" s="18" t="n"/>
      <c r="H750" s="10" t="n"/>
      <c r="I750" s="10" t="n"/>
      <c r="J750" s="10" t="n"/>
      <c r="K750" s="13" t="n"/>
      <c r="L750" s="13" t="n"/>
      <c r="M750" s="19">
        <f>IF(OR(K750="",L750=""),"",IF(AND(ISNUMBER(K750),ISNUMBER(L750)),L750-K750,"CHYBA"))</f>
        <v/>
      </c>
      <c r="N750" s="10" t="n"/>
      <c r="O750" s="10" t="n"/>
      <c r="P750" s="14">
        <f>IF(M750="","",IF(ISNUMBER(M750),IF(M750&lt;=0,"CHYBA",""),"CHYBA"))</f>
        <v/>
      </c>
      <c r="Q750" s="14">
        <f>IF(OR(V750=0,B750="",K750=""),"",IFERROR(IF(X750=0,IF(AND(COUNTIFS('Vozidlá'!$A$6:$A$6,B750&amp;"",'Vozidlá'!$L$6:$L$6,"&lt;&gt;")=1,ROUND(K750,1)=ROUND(INDEX('Vozidlá'!$L$6:$L$6,MATCH(B750,'Vozidlá'!$A$6:$A$6,0)),1)),"","CHYBA"),IF(AND(INDEX($L$1:$L$1505,X750)&lt;&gt;"",ROUND(K750,1)=ROUND(INDEX($L$1:$L$1505,X750),1)),"","CHYBA")),"CHYBA"))</f>
        <v/>
      </c>
      <c r="R750" s="14">
        <f>IF(V750=0,"",IF(OR(NOT(ISNUMBER(A750)),B750="",C750="",NOT(ISNUMBER(D750)),NOT(ISNUMBER(E750)),NOT(ISNUMBER(F750)),NOT(ISNUMBER(G750)),I750="",J750="",NOT(ISNUMBER(K750)),NOT(ISNUMBER(L750)),AND(N750&lt;&gt;"Podnikateľská",N750&lt;&gt;"Súkromná"),AND(N750="Podnikateľská",H750=""),COUNTIFS('Vodiči'!$C$6:$C$8,C750&amp;"")&lt;&gt;1,COUNTIFS('Vozidlá'!$A$6:$A$6,B750&amp;"",'Vozidlá'!$B$6:$B$6,"&lt;&gt;")&lt;&gt;1,COUNTIFS('Vozidlá'!$A$6:$A$6,B750&amp;"",'Vozidlá'!$C$6:$C$6,"&lt;&gt;")&lt;&gt;1,COUNTIFS('Vozidlá'!$A$6:$A$6,B750&amp;"",'Vozidlá'!$D$6:$D$6,"&lt;&gt;")&lt;&gt;1,COUNTIFS('Vozidlá'!$A$6:$A$6,B750&amp;"",'Vozidlá'!$E$6:$E$6,"&lt;&gt;")&lt;&gt;1,COUNTIFS('Vozidlá'!$A$6:$A$6,B750&amp;"",'Vozidlá'!$K$6:$K$6,"&lt;&gt;")&lt;&gt;1,COUNTIFS('Vozidlá'!$A$6:$A$6,B750&amp;"",'Vozidlá'!$L$6:$L$6,"&lt;&gt;")&lt;&gt;1),"CHYBA",""))</f>
        <v/>
      </c>
      <c r="S750" s="14">
        <f>IF(V750=0,"",IF(N750="Podnikateľská",IF(H750="","",IF(OR(LEN(TRIM(SUBSTITUTE(SUBSTITUTE(H750,".",""),",","")))&lt;12,ISNUMBER(MATCH(TRIM(SUBSTITUTE(SUBSTITUTE(H750,".",""),",","")),'Zoznamy'!$G$2:$G$41,0))),"PREVERIŤ","")),IF(AND(N750="Súkromná",IFERROR(INDEX('Vozidlá'!$O$6:$O$6,MATCH(B750,'Vozidlá'!$A$6:$A$6,0))="áno",FALSE)),"PREVERIŤ","")))</f>
        <v/>
      </c>
      <c r="T750" s="14">
        <f>IF(OR(D750="",E750="",F750="",G750=""),"",IFERROR(IF(OR(F750+G750&lt;D750+E750,D750&lt;DATE(2027,1,1),D750&gt;=DATE(2028,1,1)),"CHYBA",""),"CHYBA"))</f>
        <v/>
      </c>
      <c r="U750" s="14">
        <f>IF(OR(V750=0,A750=""),"",IF(COUNTIFS($A$6:$A$1505,A750&amp;"",$B$6:$B$1505,B750&amp;"")&gt;1,"CHYBA",IF(X750="","",IF(X750=0,"",IFERROR(IF(INDEX($A$1:$A$1505,X750)="","",IF(A750=INDEX($A$1:$A$1505,X750)+1,"","PREVERIŤ")),"PREVERIŤ")))))</f>
        <v/>
      </c>
      <c r="V750" s="14">
        <f>IF(OR(A750&lt;&gt;"",B750&lt;&gt;"",C750&lt;&gt;"",D750&lt;&gt;"",E750&lt;&gt;"",F750&lt;&gt;"",G750&lt;&gt;"",H750&lt;&gt;"",I750&lt;&gt;"",J750&lt;&gt;"",K750&lt;&gt;"",L750&lt;&gt;"",N750&lt;&gt;"",O750&lt;&gt;""),1,0)</f>
        <v/>
      </c>
      <c r="W750" s="14">
        <f>IF(OR(V750=0,B750=""),"",COUNTIFS($B$6:B750,B750&amp;""))</f>
        <v/>
      </c>
      <c r="X750" s="14">
        <f>IF(OR(V750=0,B750=""),"",IF(W750=1,0,SUMIFS($Y$5:Y749,$B$5:B749,B750&amp;"",$W$5:W749,W750-1)))</f>
        <v/>
      </c>
      <c r="Y750" s="14">
        <f>IF(V750=0,"",ROW($A750))</f>
        <v/>
      </c>
    </row>
    <row r="751">
      <c r="A751" s="10" t="n"/>
      <c r="B751" s="10" t="n"/>
      <c r="C751" s="10" t="n"/>
      <c r="D751" s="12" t="n"/>
      <c r="E751" s="18" t="n"/>
      <c r="F751" s="12" t="n"/>
      <c r="G751" s="18" t="n"/>
      <c r="H751" s="10" t="n"/>
      <c r="I751" s="10" t="n"/>
      <c r="J751" s="10" t="n"/>
      <c r="K751" s="13" t="n"/>
      <c r="L751" s="13" t="n"/>
      <c r="M751" s="19">
        <f>IF(OR(K751="",L751=""),"",IF(AND(ISNUMBER(K751),ISNUMBER(L751)),L751-K751,"CHYBA"))</f>
        <v/>
      </c>
      <c r="N751" s="10" t="n"/>
      <c r="O751" s="10" t="n"/>
      <c r="P751" s="14">
        <f>IF(M751="","",IF(ISNUMBER(M751),IF(M751&lt;=0,"CHYBA",""),"CHYBA"))</f>
        <v/>
      </c>
      <c r="Q751" s="14">
        <f>IF(OR(V751=0,B751="",K751=""),"",IFERROR(IF(X751=0,IF(AND(COUNTIFS('Vozidlá'!$A$6:$A$6,B751&amp;"",'Vozidlá'!$L$6:$L$6,"&lt;&gt;")=1,ROUND(K751,1)=ROUND(INDEX('Vozidlá'!$L$6:$L$6,MATCH(B751,'Vozidlá'!$A$6:$A$6,0)),1)),"","CHYBA"),IF(AND(INDEX($L$1:$L$1505,X751)&lt;&gt;"",ROUND(K751,1)=ROUND(INDEX($L$1:$L$1505,X751),1)),"","CHYBA")),"CHYBA"))</f>
        <v/>
      </c>
      <c r="R751" s="14">
        <f>IF(V751=0,"",IF(OR(NOT(ISNUMBER(A751)),B751="",C751="",NOT(ISNUMBER(D751)),NOT(ISNUMBER(E751)),NOT(ISNUMBER(F751)),NOT(ISNUMBER(G751)),I751="",J751="",NOT(ISNUMBER(K751)),NOT(ISNUMBER(L751)),AND(N751&lt;&gt;"Podnikateľská",N751&lt;&gt;"Súkromná"),AND(N751="Podnikateľská",H751=""),COUNTIFS('Vodiči'!$C$6:$C$8,C751&amp;"")&lt;&gt;1,COUNTIFS('Vozidlá'!$A$6:$A$6,B751&amp;"",'Vozidlá'!$B$6:$B$6,"&lt;&gt;")&lt;&gt;1,COUNTIFS('Vozidlá'!$A$6:$A$6,B751&amp;"",'Vozidlá'!$C$6:$C$6,"&lt;&gt;")&lt;&gt;1,COUNTIFS('Vozidlá'!$A$6:$A$6,B751&amp;"",'Vozidlá'!$D$6:$D$6,"&lt;&gt;")&lt;&gt;1,COUNTIFS('Vozidlá'!$A$6:$A$6,B751&amp;"",'Vozidlá'!$E$6:$E$6,"&lt;&gt;")&lt;&gt;1,COUNTIFS('Vozidlá'!$A$6:$A$6,B751&amp;"",'Vozidlá'!$K$6:$K$6,"&lt;&gt;")&lt;&gt;1,COUNTIFS('Vozidlá'!$A$6:$A$6,B751&amp;"",'Vozidlá'!$L$6:$L$6,"&lt;&gt;")&lt;&gt;1),"CHYBA",""))</f>
        <v/>
      </c>
      <c r="S751" s="14">
        <f>IF(V751=0,"",IF(N751="Podnikateľská",IF(H751="","",IF(OR(LEN(TRIM(SUBSTITUTE(SUBSTITUTE(H751,".",""),",","")))&lt;12,ISNUMBER(MATCH(TRIM(SUBSTITUTE(SUBSTITUTE(H751,".",""),",","")),'Zoznamy'!$G$2:$G$41,0))),"PREVERIŤ","")),IF(AND(N751="Súkromná",IFERROR(INDEX('Vozidlá'!$O$6:$O$6,MATCH(B751,'Vozidlá'!$A$6:$A$6,0))="áno",FALSE)),"PREVERIŤ","")))</f>
        <v/>
      </c>
      <c r="T751" s="14">
        <f>IF(OR(D751="",E751="",F751="",G751=""),"",IFERROR(IF(OR(F751+G751&lt;D751+E751,D751&lt;DATE(2027,1,1),D751&gt;=DATE(2028,1,1)),"CHYBA",""),"CHYBA"))</f>
        <v/>
      </c>
      <c r="U751" s="14">
        <f>IF(OR(V751=0,A751=""),"",IF(COUNTIFS($A$6:$A$1505,A751&amp;"",$B$6:$B$1505,B751&amp;"")&gt;1,"CHYBA",IF(X751="","",IF(X751=0,"",IFERROR(IF(INDEX($A$1:$A$1505,X751)="","",IF(A751=INDEX($A$1:$A$1505,X751)+1,"","PREVERIŤ")),"PREVERIŤ")))))</f>
        <v/>
      </c>
      <c r="V751" s="14">
        <f>IF(OR(A751&lt;&gt;"",B751&lt;&gt;"",C751&lt;&gt;"",D751&lt;&gt;"",E751&lt;&gt;"",F751&lt;&gt;"",G751&lt;&gt;"",H751&lt;&gt;"",I751&lt;&gt;"",J751&lt;&gt;"",K751&lt;&gt;"",L751&lt;&gt;"",N751&lt;&gt;"",O751&lt;&gt;""),1,0)</f>
        <v/>
      </c>
      <c r="W751" s="14">
        <f>IF(OR(V751=0,B751=""),"",COUNTIFS($B$6:B751,B751&amp;""))</f>
        <v/>
      </c>
      <c r="X751" s="14">
        <f>IF(OR(V751=0,B751=""),"",IF(W751=1,0,SUMIFS($Y$5:Y750,$B$5:B750,B751&amp;"",$W$5:W750,W751-1)))</f>
        <v/>
      </c>
      <c r="Y751" s="14">
        <f>IF(V751=0,"",ROW($A751))</f>
        <v/>
      </c>
    </row>
    <row r="752">
      <c r="A752" s="10" t="n"/>
      <c r="B752" s="10" t="n"/>
      <c r="C752" s="10" t="n"/>
      <c r="D752" s="12" t="n"/>
      <c r="E752" s="18" t="n"/>
      <c r="F752" s="12" t="n"/>
      <c r="G752" s="18" t="n"/>
      <c r="H752" s="10" t="n"/>
      <c r="I752" s="10" t="n"/>
      <c r="J752" s="10" t="n"/>
      <c r="K752" s="13" t="n"/>
      <c r="L752" s="13" t="n"/>
      <c r="M752" s="19">
        <f>IF(OR(K752="",L752=""),"",IF(AND(ISNUMBER(K752),ISNUMBER(L752)),L752-K752,"CHYBA"))</f>
        <v/>
      </c>
      <c r="N752" s="10" t="n"/>
      <c r="O752" s="10" t="n"/>
      <c r="P752" s="14">
        <f>IF(M752="","",IF(ISNUMBER(M752),IF(M752&lt;=0,"CHYBA",""),"CHYBA"))</f>
        <v/>
      </c>
      <c r="Q752" s="14">
        <f>IF(OR(V752=0,B752="",K752=""),"",IFERROR(IF(X752=0,IF(AND(COUNTIFS('Vozidlá'!$A$6:$A$6,B752&amp;"",'Vozidlá'!$L$6:$L$6,"&lt;&gt;")=1,ROUND(K752,1)=ROUND(INDEX('Vozidlá'!$L$6:$L$6,MATCH(B752,'Vozidlá'!$A$6:$A$6,0)),1)),"","CHYBA"),IF(AND(INDEX($L$1:$L$1505,X752)&lt;&gt;"",ROUND(K752,1)=ROUND(INDEX($L$1:$L$1505,X752),1)),"","CHYBA")),"CHYBA"))</f>
        <v/>
      </c>
      <c r="R752" s="14">
        <f>IF(V752=0,"",IF(OR(NOT(ISNUMBER(A752)),B752="",C752="",NOT(ISNUMBER(D752)),NOT(ISNUMBER(E752)),NOT(ISNUMBER(F752)),NOT(ISNUMBER(G752)),I752="",J752="",NOT(ISNUMBER(K752)),NOT(ISNUMBER(L752)),AND(N752&lt;&gt;"Podnikateľská",N752&lt;&gt;"Súkromná"),AND(N752="Podnikateľská",H752=""),COUNTIFS('Vodiči'!$C$6:$C$8,C752&amp;"")&lt;&gt;1,COUNTIFS('Vozidlá'!$A$6:$A$6,B752&amp;"",'Vozidlá'!$B$6:$B$6,"&lt;&gt;")&lt;&gt;1,COUNTIFS('Vozidlá'!$A$6:$A$6,B752&amp;"",'Vozidlá'!$C$6:$C$6,"&lt;&gt;")&lt;&gt;1,COUNTIFS('Vozidlá'!$A$6:$A$6,B752&amp;"",'Vozidlá'!$D$6:$D$6,"&lt;&gt;")&lt;&gt;1,COUNTIFS('Vozidlá'!$A$6:$A$6,B752&amp;"",'Vozidlá'!$E$6:$E$6,"&lt;&gt;")&lt;&gt;1,COUNTIFS('Vozidlá'!$A$6:$A$6,B752&amp;"",'Vozidlá'!$K$6:$K$6,"&lt;&gt;")&lt;&gt;1,COUNTIFS('Vozidlá'!$A$6:$A$6,B752&amp;"",'Vozidlá'!$L$6:$L$6,"&lt;&gt;")&lt;&gt;1),"CHYBA",""))</f>
        <v/>
      </c>
      <c r="S752" s="14">
        <f>IF(V752=0,"",IF(N752="Podnikateľská",IF(H752="","",IF(OR(LEN(TRIM(SUBSTITUTE(SUBSTITUTE(H752,".",""),",","")))&lt;12,ISNUMBER(MATCH(TRIM(SUBSTITUTE(SUBSTITUTE(H752,".",""),",","")),'Zoznamy'!$G$2:$G$41,0))),"PREVERIŤ","")),IF(AND(N752="Súkromná",IFERROR(INDEX('Vozidlá'!$O$6:$O$6,MATCH(B752,'Vozidlá'!$A$6:$A$6,0))="áno",FALSE)),"PREVERIŤ","")))</f>
        <v/>
      </c>
      <c r="T752" s="14">
        <f>IF(OR(D752="",E752="",F752="",G752=""),"",IFERROR(IF(OR(F752+G752&lt;D752+E752,D752&lt;DATE(2027,1,1),D752&gt;=DATE(2028,1,1)),"CHYBA",""),"CHYBA"))</f>
        <v/>
      </c>
      <c r="U752" s="14">
        <f>IF(OR(V752=0,A752=""),"",IF(COUNTIFS($A$6:$A$1505,A752&amp;"",$B$6:$B$1505,B752&amp;"")&gt;1,"CHYBA",IF(X752="","",IF(X752=0,"",IFERROR(IF(INDEX($A$1:$A$1505,X752)="","",IF(A752=INDEX($A$1:$A$1505,X752)+1,"","PREVERIŤ")),"PREVERIŤ")))))</f>
        <v/>
      </c>
      <c r="V752" s="14">
        <f>IF(OR(A752&lt;&gt;"",B752&lt;&gt;"",C752&lt;&gt;"",D752&lt;&gt;"",E752&lt;&gt;"",F752&lt;&gt;"",G752&lt;&gt;"",H752&lt;&gt;"",I752&lt;&gt;"",J752&lt;&gt;"",K752&lt;&gt;"",L752&lt;&gt;"",N752&lt;&gt;"",O752&lt;&gt;""),1,0)</f>
        <v/>
      </c>
      <c r="W752" s="14">
        <f>IF(OR(V752=0,B752=""),"",COUNTIFS($B$6:B752,B752&amp;""))</f>
        <v/>
      </c>
      <c r="X752" s="14">
        <f>IF(OR(V752=0,B752=""),"",IF(W752=1,0,SUMIFS($Y$5:Y751,$B$5:B751,B752&amp;"",$W$5:W751,W752-1)))</f>
        <v/>
      </c>
      <c r="Y752" s="14">
        <f>IF(V752=0,"",ROW($A752))</f>
        <v/>
      </c>
    </row>
    <row r="753">
      <c r="A753" s="10" t="n"/>
      <c r="B753" s="10" t="n"/>
      <c r="C753" s="10" t="n"/>
      <c r="D753" s="12" t="n"/>
      <c r="E753" s="18" t="n"/>
      <c r="F753" s="12" t="n"/>
      <c r="G753" s="18" t="n"/>
      <c r="H753" s="10" t="n"/>
      <c r="I753" s="10" t="n"/>
      <c r="J753" s="10" t="n"/>
      <c r="K753" s="13" t="n"/>
      <c r="L753" s="13" t="n"/>
      <c r="M753" s="19">
        <f>IF(OR(K753="",L753=""),"",IF(AND(ISNUMBER(K753),ISNUMBER(L753)),L753-K753,"CHYBA"))</f>
        <v/>
      </c>
      <c r="N753" s="10" t="n"/>
      <c r="O753" s="10" t="n"/>
      <c r="P753" s="14">
        <f>IF(M753="","",IF(ISNUMBER(M753),IF(M753&lt;=0,"CHYBA",""),"CHYBA"))</f>
        <v/>
      </c>
      <c r="Q753" s="14">
        <f>IF(OR(V753=0,B753="",K753=""),"",IFERROR(IF(X753=0,IF(AND(COUNTIFS('Vozidlá'!$A$6:$A$6,B753&amp;"",'Vozidlá'!$L$6:$L$6,"&lt;&gt;")=1,ROUND(K753,1)=ROUND(INDEX('Vozidlá'!$L$6:$L$6,MATCH(B753,'Vozidlá'!$A$6:$A$6,0)),1)),"","CHYBA"),IF(AND(INDEX($L$1:$L$1505,X753)&lt;&gt;"",ROUND(K753,1)=ROUND(INDEX($L$1:$L$1505,X753),1)),"","CHYBA")),"CHYBA"))</f>
        <v/>
      </c>
      <c r="R753" s="14">
        <f>IF(V753=0,"",IF(OR(NOT(ISNUMBER(A753)),B753="",C753="",NOT(ISNUMBER(D753)),NOT(ISNUMBER(E753)),NOT(ISNUMBER(F753)),NOT(ISNUMBER(G753)),I753="",J753="",NOT(ISNUMBER(K753)),NOT(ISNUMBER(L753)),AND(N753&lt;&gt;"Podnikateľská",N753&lt;&gt;"Súkromná"),AND(N753="Podnikateľská",H753=""),COUNTIFS('Vodiči'!$C$6:$C$8,C753&amp;"")&lt;&gt;1,COUNTIFS('Vozidlá'!$A$6:$A$6,B753&amp;"",'Vozidlá'!$B$6:$B$6,"&lt;&gt;")&lt;&gt;1,COUNTIFS('Vozidlá'!$A$6:$A$6,B753&amp;"",'Vozidlá'!$C$6:$C$6,"&lt;&gt;")&lt;&gt;1,COUNTIFS('Vozidlá'!$A$6:$A$6,B753&amp;"",'Vozidlá'!$D$6:$D$6,"&lt;&gt;")&lt;&gt;1,COUNTIFS('Vozidlá'!$A$6:$A$6,B753&amp;"",'Vozidlá'!$E$6:$E$6,"&lt;&gt;")&lt;&gt;1,COUNTIFS('Vozidlá'!$A$6:$A$6,B753&amp;"",'Vozidlá'!$K$6:$K$6,"&lt;&gt;")&lt;&gt;1,COUNTIFS('Vozidlá'!$A$6:$A$6,B753&amp;"",'Vozidlá'!$L$6:$L$6,"&lt;&gt;")&lt;&gt;1),"CHYBA",""))</f>
        <v/>
      </c>
      <c r="S753" s="14">
        <f>IF(V753=0,"",IF(N753="Podnikateľská",IF(H753="","",IF(OR(LEN(TRIM(SUBSTITUTE(SUBSTITUTE(H753,".",""),",","")))&lt;12,ISNUMBER(MATCH(TRIM(SUBSTITUTE(SUBSTITUTE(H753,".",""),",","")),'Zoznamy'!$G$2:$G$41,0))),"PREVERIŤ","")),IF(AND(N753="Súkromná",IFERROR(INDEX('Vozidlá'!$O$6:$O$6,MATCH(B753,'Vozidlá'!$A$6:$A$6,0))="áno",FALSE)),"PREVERIŤ","")))</f>
        <v/>
      </c>
      <c r="T753" s="14">
        <f>IF(OR(D753="",E753="",F753="",G753=""),"",IFERROR(IF(OR(F753+G753&lt;D753+E753,D753&lt;DATE(2027,1,1),D753&gt;=DATE(2028,1,1)),"CHYBA",""),"CHYBA"))</f>
        <v/>
      </c>
      <c r="U753" s="14">
        <f>IF(OR(V753=0,A753=""),"",IF(COUNTIFS($A$6:$A$1505,A753&amp;"",$B$6:$B$1505,B753&amp;"")&gt;1,"CHYBA",IF(X753="","",IF(X753=0,"",IFERROR(IF(INDEX($A$1:$A$1505,X753)="","",IF(A753=INDEX($A$1:$A$1505,X753)+1,"","PREVERIŤ")),"PREVERIŤ")))))</f>
        <v/>
      </c>
      <c r="V753" s="14">
        <f>IF(OR(A753&lt;&gt;"",B753&lt;&gt;"",C753&lt;&gt;"",D753&lt;&gt;"",E753&lt;&gt;"",F753&lt;&gt;"",G753&lt;&gt;"",H753&lt;&gt;"",I753&lt;&gt;"",J753&lt;&gt;"",K753&lt;&gt;"",L753&lt;&gt;"",N753&lt;&gt;"",O753&lt;&gt;""),1,0)</f>
        <v/>
      </c>
      <c r="W753" s="14">
        <f>IF(OR(V753=0,B753=""),"",COUNTIFS($B$6:B753,B753&amp;""))</f>
        <v/>
      </c>
      <c r="X753" s="14">
        <f>IF(OR(V753=0,B753=""),"",IF(W753=1,0,SUMIFS($Y$5:Y752,$B$5:B752,B753&amp;"",$W$5:W752,W753-1)))</f>
        <v/>
      </c>
      <c r="Y753" s="14">
        <f>IF(V753=0,"",ROW($A753))</f>
        <v/>
      </c>
    </row>
    <row r="754">
      <c r="A754" s="10" t="n"/>
      <c r="B754" s="10" t="n"/>
      <c r="C754" s="10" t="n"/>
      <c r="D754" s="12" t="n"/>
      <c r="E754" s="18" t="n"/>
      <c r="F754" s="12" t="n"/>
      <c r="G754" s="18" t="n"/>
      <c r="H754" s="10" t="n"/>
      <c r="I754" s="10" t="n"/>
      <c r="J754" s="10" t="n"/>
      <c r="K754" s="13" t="n"/>
      <c r="L754" s="13" t="n"/>
      <c r="M754" s="19">
        <f>IF(OR(K754="",L754=""),"",IF(AND(ISNUMBER(K754),ISNUMBER(L754)),L754-K754,"CHYBA"))</f>
        <v/>
      </c>
      <c r="N754" s="10" t="n"/>
      <c r="O754" s="10" t="n"/>
      <c r="P754" s="14">
        <f>IF(M754="","",IF(ISNUMBER(M754),IF(M754&lt;=0,"CHYBA",""),"CHYBA"))</f>
        <v/>
      </c>
      <c r="Q754" s="14">
        <f>IF(OR(V754=0,B754="",K754=""),"",IFERROR(IF(X754=0,IF(AND(COUNTIFS('Vozidlá'!$A$6:$A$6,B754&amp;"",'Vozidlá'!$L$6:$L$6,"&lt;&gt;")=1,ROUND(K754,1)=ROUND(INDEX('Vozidlá'!$L$6:$L$6,MATCH(B754,'Vozidlá'!$A$6:$A$6,0)),1)),"","CHYBA"),IF(AND(INDEX($L$1:$L$1505,X754)&lt;&gt;"",ROUND(K754,1)=ROUND(INDEX($L$1:$L$1505,X754),1)),"","CHYBA")),"CHYBA"))</f>
        <v/>
      </c>
      <c r="R754" s="14">
        <f>IF(V754=0,"",IF(OR(NOT(ISNUMBER(A754)),B754="",C754="",NOT(ISNUMBER(D754)),NOT(ISNUMBER(E754)),NOT(ISNUMBER(F754)),NOT(ISNUMBER(G754)),I754="",J754="",NOT(ISNUMBER(K754)),NOT(ISNUMBER(L754)),AND(N754&lt;&gt;"Podnikateľská",N754&lt;&gt;"Súkromná"),AND(N754="Podnikateľská",H754=""),COUNTIFS('Vodiči'!$C$6:$C$8,C754&amp;"")&lt;&gt;1,COUNTIFS('Vozidlá'!$A$6:$A$6,B754&amp;"",'Vozidlá'!$B$6:$B$6,"&lt;&gt;")&lt;&gt;1,COUNTIFS('Vozidlá'!$A$6:$A$6,B754&amp;"",'Vozidlá'!$C$6:$C$6,"&lt;&gt;")&lt;&gt;1,COUNTIFS('Vozidlá'!$A$6:$A$6,B754&amp;"",'Vozidlá'!$D$6:$D$6,"&lt;&gt;")&lt;&gt;1,COUNTIFS('Vozidlá'!$A$6:$A$6,B754&amp;"",'Vozidlá'!$E$6:$E$6,"&lt;&gt;")&lt;&gt;1,COUNTIFS('Vozidlá'!$A$6:$A$6,B754&amp;"",'Vozidlá'!$K$6:$K$6,"&lt;&gt;")&lt;&gt;1,COUNTIFS('Vozidlá'!$A$6:$A$6,B754&amp;"",'Vozidlá'!$L$6:$L$6,"&lt;&gt;")&lt;&gt;1),"CHYBA",""))</f>
        <v/>
      </c>
      <c r="S754" s="14">
        <f>IF(V754=0,"",IF(N754="Podnikateľská",IF(H754="","",IF(OR(LEN(TRIM(SUBSTITUTE(SUBSTITUTE(H754,".",""),",","")))&lt;12,ISNUMBER(MATCH(TRIM(SUBSTITUTE(SUBSTITUTE(H754,".",""),",","")),'Zoznamy'!$G$2:$G$41,0))),"PREVERIŤ","")),IF(AND(N754="Súkromná",IFERROR(INDEX('Vozidlá'!$O$6:$O$6,MATCH(B754,'Vozidlá'!$A$6:$A$6,0))="áno",FALSE)),"PREVERIŤ","")))</f>
        <v/>
      </c>
      <c r="T754" s="14">
        <f>IF(OR(D754="",E754="",F754="",G754=""),"",IFERROR(IF(OR(F754+G754&lt;D754+E754,D754&lt;DATE(2027,1,1),D754&gt;=DATE(2028,1,1)),"CHYBA",""),"CHYBA"))</f>
        <v/>
      </c>
      <c r="U754" s="14">
        <f>IF(OR(V754=0,A754=""),"",IF(COUNTIFS($A$6:$A$1505,A754&amp;"",$B$6:$B$1505,B754&amp;"")&gt;1,"CHYBA",IF(X754="","",IF(X754=0,"",IFERROR(IF(INDEX($A$1:$A$1505,X754)="","",IF(A754=INDEX($A$1:$A$1505,X754)+1,"","PREVERIŤ")),"PREVERIŤ")))))</f>
        <v/>
      </c>
      <c r="V754" s="14">
        <f>IF(OR(A754&lt;&gt;"",B754&lt;&gt;"",C754&lt;&gt;"",D754&lt;&gt;"",E754&lt;&gt;"",F754&lt;&gt;"",G754&lt;&gt;"",H754&lt;&gt;"",I754&lt;&gt;"",J754&lt;&gt;"",K754&lt;&gt;"",L754&lt;&gt;"",N754&lt;&gt;"",O754&lt;&gt;""),1,0)</f>
        <v/>
      </c>
      <c r="W754" s="14">
        <f>IF(OR(V754=0,B754=""),"",COUNTIFS($B$6:B754,B754&amp;""))</f>
        <v/>
      </c>
      <c r="X754" s="14">
        <f>IF(OR(V754=0,B754=""),"",IF(W754=1,0,SUMIFS($Y$5:Y753,$B$5:B753,B754&amp;"",$W$5:W753,W754-1)))</f>
        <v/>
      </c>
      <c r="Y754" s="14">
        <f>IF(V754=0,"",ROW($A754))</f>
        <v/>
      </c>
    </row>
    <row r="755">
      <c r="A755" s="10" t="n"/>
      <c r="B755" s="10" t="n"/>
      <c r="C755" s="10" t="n"/>
      <c r="D755" s="12" t="n"/>
      <c r="E755" s="18" t="n"/>
      <c r="F755" s="12" t="n"/>
      <c r="G755" s="18" t="n"/>
      <c r="H755" s="10" t="n"/>
      <c r="I755" s="10" t="n"/>
      <c r="J755" s="10" t="n"/>
      <c r="K755" s="13" t="n"/>
      <c r="L755" s="13" t="n"/>
      <c r="M755" s="19">
        <f>IF(OR(K755="",L755=""),"",IF(AND(ISNUMBER(K755),ISNUMBER(L755)),L755-K755,"CHYBA"))</f>
        <v/>
      </c>
      <c r="N755" s="10" t="n"/>
      <c r="O755" s="10" t="n"/>
      <c r="P755" s="14">
        <f>IF(M755="","",IF(ISNUMBER(M755),IF(M755&lt;=0,"CHYBA",""),"CHYBA"))</f>
        <v/>
      </c>
      <c r="Q755" s="14">
        <f>IF(OR(V755=0,B755="",K755=""),"",IFERROR(IF(X755=0,IF(AND(COUNTIFS('Vozidlá'!$A$6:$A$6,B755&amp;"",'Vozidlá'!$L$6:$L$6,"&lt;&gt;")=1,ROUND(K755,1)=ROUND(INDEX('Vozidlá'!$L$6:$L$6,MATCH(B755,'Vozidlá'!$A$6:$A$6,0)),1)),"","CHYBA"),IF(AND(INDEX($L$1:$L$1505,X755)&lt;&gt;"",ROUND(K755,1)=ROUND(INDEX($L$1:$L$1505,X755),1)),"","CHYBA")),"CHYBA"))</f>
        <v/>
      </c>
      <c r="R755" s="14">
        <f>IF(V755=0,"",IF(OR(NOT(ISNUMBER(A755)),B755="",C755="",NOT(ISNUMBER(D755)),NOT(ISNUMBER(E755)),NOT(ISNUMBER(F755)),NOT(ISNUMBER(G755)),I755="",J755="",NOT(ISNUMBER(K755)),NOT(ISNUMBER(L755)),AND(N755&lt;&gt;"Podnikateľská",N755&lt;&gt;"Súkromná"),AND(N755="Podnikateľská",H755=""),COUNTIFS('Vodiči'!$C$6:$C$8,C755&amp;"")&lt;&gt;1,COUNTIFS('Vozidlá'!$A$6:$A$6,B755&amp;"",'Vozidlá'!$B$6:$B$6,"&lt;&gt;")&lt;&gt;1,COUNTIFS('Vozidlá'!$A$6:$A$6,B755&amp;"",'Vozidlá'!$C$6:$C$6,"&lt;&gt;")&lt;&gt;1,COUNTIFS('Vozidlá'!$A$6:$A$6,B755&amp;"",'Vozidlá'!$D$6:$D$6,"&lt;&gt;")&lt;&gt;1,COUNTIFS('Vozidlá'!$A$6:$A$6,B755&amp;"",'Vozidlá'!$E$6:$E$6,"&lt;&gt;")&lt;&gt;1,COUNTIFS('Vozidlá'!$A$6:$A$6,B755&amp;"",'Vozidlá'!$K$6:$K$6,"&lt;&gt;")&lt;&gt;1,COUNTIFS('Vozidlá'!$A$6:$A$6,B755&amp;"",'Vozidlá'!$L$6:$L$6,"&lt;&gt;")&lt;&gt;1),"CHYBA",""))</f>
        <v/>
      </c>
      <c r="S755" s="14">
        <f>IF(V755=0,"",IF(N755="Podnikateľská",IF(H755="","",IF(OR(LEN(TRIM(SUBSTITUTE(SUBSTITUTE(H755,".",""),",","")))&lt;12,ISNUMBER(MATCH(TRIM(SUBSTITUTE(SUBSTITUTE(H755,".",""),",","")),'Zoznamy'!$G$2:$G$41,0))),"PREVERIŤ","")),IF(AND(N755="Súkromná",IFERROR(INDEX('Vozidlá'!$O$6:$O$6,MATCH(B755,'Vozidlá'!$A$6:$A$6,0))="áno",FALSE)),"PREVERIŤ","")))</f>
        <v/>
      </c>
      <c r="T755" s="14">
        <f>IF(OR(D755="",E755="",F755="",G755=""),"",IFERROR(IF(OR(F755+G755&lt;D755+E755,D755&lt;DATE(2027,1,1),D755&gt;=DATE(2028,1,1)),"CHYBA",""),"CHYBA"))</f>
        <v/>
      </c>
      <c r="U755" s="14">
        <f>IF(OR(V755=0,A755=""),"",IF(COUNTIFS($A$6:$A$1505,A755&amp;"",$B$6:$B$1505,B755&amp;"")&gt;1,"CHYBA",IF(X755="","",IF(X755=0,"",IFERROR(IF(INDEX($A$1:$A$1505,X755)="","",IF(A755=INDEX($A$1:$A$1505,X755)+1,"","PREVERIŤ")),"PREVERIŤ")))))</f>
        <v/>
      </c>
      <c r="V755" s="14">
        <f>IF(OR(A755&lt;&gt;"",B755&lt;&gt;"",C755&lt;&gt;"",D755&lt;&gt;"",E755&lt;&gt;"",F755&lt;&gt;"",G755&lt;&gt;"",H755&lt;&gt;"",I755&lt;&gt;"",J755&lt;&gt;"",K755&lt;&gt;"",L755&lt;&gt;"",N755&lt;&gt;"",O755&lt;&gt;""),1,0)</f>
        <v/>
      </c>
      <c r="W755" s="14">
        <f>IF(OR(V755=0,B755=""),"",COUNTIFS($B$6:B755,B755&amp;""))</f>
        <v/>
      </c>
      <c r="X755" s="14">
        <f>IF(OR(V755=0,B755=""),"",IF(W755=1,0,SUMIFS($Y$5:Y754,$B$5:B754,B755&amp;"",$W$5:W754,W755-1)))</f>
        <v/>
      </c>
      <c r="Y755" s="14">
        <f>IF(V755=0,"",ROW($A755))</f>
        <v/>
      </c>
    </row>
    <row r="756">
      <c r="A756" s="10" t="n"/>
      <c r="B756" s="10" t="n"/>
      <c r="C756" s="10" t="n"/>
      <c r="D756" s="12" t="n"/>
      <c r="E756" s="18" t="n"/>
      <c r="F756" s="12" t="n"/>
      <c r="G756" s="18" t="n"/>
      <c r="H756" s="10" t="n"/>
      <c r="I756" s="10" t="n"/>
      <c r="J756" s="10" t="n"/>
      <c r="K756" s="13" t="n"/>
      <c r="L756" s="13" t="n"/>
      <c r="M756" s="19">
        <f>IF(OR(K756="",L756=""),"",IF(AND(ISNUMBER(K756),ISNUMBER(L756)),L756-K756,"CHYBA"))</f>
        <v/>
      </c>
      <c r="N756" s="10" t="n"/>
      <c r="O756" s="10" t="n"/>
      <c r="P756" s="14">
        <f>IF(M756="","",IF(ISNUMBER(M756),IF(M756&lt;=0,"CHYBA",""),"CHYBA"))</f>
        <v/>
      </c>
      <c r="Q756" s="14">
        <f>IF(OR(V756=0,B756="",K756=""),"",IFERROR(IF(X756=0,IF(AND(COUNTIFS('Vozidlá'!$A$6:$A$6,B756&amp;"",'Vozidlá'!$L$6:$L$6,"&lt;&gt;")=1,ROUND(K756,1)=ROUND(INDEX('Vozidlá'!$L$6:$L$6,MATCH(B756,'Vozidlá'!$A$6:$A$6,0)),1)),"","CHYBA"),IF(AND(INDEX($L$1:$L$1505,X756)&lt;&gt;"",ROUND(K756,1)=ROUND(INDEX($L$1:$L$1505,X756),1)),"","CHYBA")),"CHYBA"))</f>
        <v/>
      </c>
      <c r="R756" s="14">
        <f>IF(V756=0,"",IF(OR(NOT(ISNUMBER(A756)),B756="",C756="",NOT(ISNUMBER(D756)),NOT(ISNUMBER(E756)),NOT(ISNUMBER(F756)),NOT(ISNUMBER(G756)),I756="",J756="",NOT(ISNUMBER(K756)),NOT(ISNUMBER(L756)),AND(N756&lt;&gt;"Podnikateľská",N756&lt;&gt;"Súkromná"),AND(N756="Podnikateľská",H756=""),COUNTIFS('Vodiči'!$C$6:$C$8,C756&amp;"")&lt;&gt;1,COUNTIFS('Vozidlá'!$A$6:$A$6,B756&amp;"",'Vozidlá'!$B$6:$B$6,"&lt;&gt;")&lt;&gt;1,COUNTIFS('Vozidlá'!$A$6:$A$6,B756&amp;"",'Vozidlá'!$C$6:$C$6,"&lt;&gt;")&lt;&gt;1,COUNTIFS('Vozidlá'!$A$6:$A$6,B756&amp;"",'Vozidlá'!$D$6:$D$6,"&lt;&gt;")&lt;&gt;1,COUNTIFS('Vozidlá'!$A$6:$A$6,B756&amp;"",'Vozidlá'!$E$6:$E$6,"&lt;&gt;")&lt;&gt;1,COUNTIFS('Vozidlá'!$A$6:$A$6,B756&amp;"",'Vozidlá'!$K$6:$K$6,"&lt;&gt;")&lt;&gt;1,COUNTIFS('Vozidlá'!$A$6:$A$6,B756&amp;"",'Vozidlá'!$L$6:$L$6,"&lt;&gt;")&lt;&gt;1),"CHYBA",""))</f>
        <v/>
      </c>
      <c r="S756" s="14">
        <f>IF(V756=0,"",IF(N756="Podnikateľská",IF(H756="","",IF(OR(LEN(TRIM(SUBSTITUTE(SUBSTITUTE(H756,".",""),",","")))&lt;12,ISNUMBER(MATCH(TRIM(SUBSTITUTE(SUBSTITUTE(H756,".",""),",","")),'Zoznamy'!$G$2:$G$41,0))),"PREVERIŤ","")),IF(AND(N756="Súkromná",IFERROR(INDEX('Vozidlá'!$O$6:$O$6,MATCH(B756,'Vozidlá'!$A$6:$A$6,0))="áno",FALSE)),"PREVERIŤ","")))</f>
        <v/>
      </c>
      <c r="T756" s="14">
        <f>IF(OR(D756="",E756="",F756="",G756=""),"",IFERROR(IF(OR(F756+G756&lt;D756+E756,D756&lt;DATE(2027,1,1),D756&gt;=DATE(2028,1,1)),"CHYBA",""),"CHYBA"))</f>
        <v/>
      </c>
      <c r="U756" s="14">
        <f>IF(OR(V756=0,A756=""),"",IF(COUNTIFS($A$6:$A$1505,A756&amp;"",$B$6:$B$1505,B756&amp;"")&gt;1,"CHYBA",IF(X756="","",IF(X756=0,"",IFERROR(IF(INDEX($A$1:$A$1505,X756)="","",IF(A756=INDEX($A$1:$A$1505,X756)+1,"","PREVERIŤ")),"PREVERIŤ")))))</f>
        <v/>
      </c>
      <c r="V756" s="14">
        <f>IF(OR(A756&lt;&gt;"",B756&lt;&gt;"",C756&lt;&gt;"",D756&lt;&gt;"",E756&lt;&gt;"",F756&lt;&gt;"",G756&lt;&gt;"",H756&lt;&gt;"",I756&lt;&gt;"",J756&lt;&gt;"",K756&lt;&gt;"",L756&lt;&gt;"",N756&lt;&gt;"",O756&lt;&gt;""),1,0)</f>
        <v/>
      </c>
      <c r="W756" s="14">
        <f>IF(OR(V756=0,B756=""),"",COUNTIFS($B$6:B756,B756&amp;""))</f>
        <v/>
      </c>
      <c r="X756" s="14">
        <f>IF(OR(V756=0,B756=""),"",IF(W756=1,0,SUMIFS($Y$5:Y755,$B$5:B755,B756&amp;"",$W$5:W755,W756-1)))</f>
        <v/>
      </c>
      <c r="Y756" s="14">
        <f>IF(V756=0,"",ROW($A756))</f>
        <v/>
      </c>
    </row>
    <row r="757">
      <c r="A757" s="10" t="n"/>
      <c r="B757" s="10" t="n"/>
      <c r="C757" s="10" t="n"/>
      <c r="D757" s="12" t="n"/>
      <c r="E757" s="18" t="n"/>
      <c r="F757" s="12" t="n"/>
      <c r="G757" s="18" t="n"/>
      <c r="H757" s="10" t="n"/>
      <c r="I757" s="10" t="n"/>
      <c r="J757" s="10" t="n"/>
      <c r="K757" s="13" t="n"/>
      <c r="L757" s="13" t="n"/>
      <c r="M757" s="19">
        <f>IF(OR(K757="",L757=""),"",IF(AND(ISNUMBER(K757),ISNUMBER(L757)),L757-K757,"CHYBA"))</f>
        <v/>
      </c>
      <c r="N757" s="10" t="n"/>
      <c r="O757" s="10" t="n"/>
      <c r="P757" s="14">
        <f>IF(M757="","",IF(ISNUMBER(M757),IF(M757&lt;=0,"CHYBA",""),"CHYBA"))</f>
        <v/>
      </c>
      <c r="Q757" s="14">
        <f>IF(OR(V757=0,B757="",K757=""),"",IFERROR(IF(X757=0,IF(AND(COUNTIFS('Vozidlá'!$A$6:$A$6,B757&amp;"",'Vozidlá'!$L$6:$L$6,"&lt;&gt;")=1,ROUND(K757,1)=ROUND(INDEX('Vozidlá'!$L$6:$L$6,MATCH(B757,'Vozidlá'!$A$6:$A$6,0)),1)),"","CHYBA"),IF(AND(INDEX($L$1:$L$1505,X757)&lt;&gt;"",ROUND(K757,1)=ROUND(INDEX($L$1:$L$1505,X757),1)),"","CHYBA")),"CHYBA"))</f>
        <v/>
      </c>
      <c r="R757" s="14">
        <f>IF(V757=0,"",IF(OR(NOT(ISNUMBER(A757)),B757="",C757="",NOT(ISNUMBER(D757)),NOT(ISNUMBER(E757)),NOT(ISNUMBER(F757)),NOT(ISNUMBER(G757)),I757="",J757="",NOT(ISNUMBER(K757)),NOT(ISNUMBER(L757)),AND(N757&lt;&gt;"Podnikateľská",N757&lt;&gt;"Súkromná"),AND(N757="Podnikateľská",H757=""),COUNTIFS('Vodiči'!$C$6:$C$8,C757&amp;"")&lt;&gt;1,COUNTIFS('Vozidlá'!$A$6:$A$6,B757&amp;"",'Vozidlá'!$B$6:$B$6,"&lt;&gt;")&lt;&gt;1,COUNTIFS('Vozidlá'!$A$6:$A$6,B757&amp;"",'Vozidlá'!$C$6:$C$6,"&lt;&gt;")&lt;&gt;1,COUNTIFS('Vozidlá'!$A$6:$A$6,B757&amp;"",'Vozidlá'!$D$6:$D$6,"&lt;&gt;")&lt;&gt;1,COUNTIFS('Vozidlá'!$A$6:$A$6,B757&amp;"",'Vozidlá'!$E$6:$E$6,"&lt;&gt;")&lt;&gt;1,COUNTIFS('Vozidlá'!$A$6:$A$6,B757&amp;"",'Vozidlá'!$K$6:$K$6,"&lt;&gt;")&lt;&gt;1,COUNTIFS('Vozidlá'!$A$6:$A$6,B757&amp;"",'Vozidlá'!$L$6:$L$6,"&lt;&gt;")&lt;&gt;1),"CHYBA",""))</f>
        <v/>
      </c>
      <c r="S757" s="14">
        <f>IF(V757=0,"",IF(N757="Podnikateľská",IF(H757="","",IF(OR(LEN(TRIM(SUBSTITUTE(SUBSTITUTE(H757,".",""),",","")))&lt;12,ISNUMBER(MATCH(TRIM(SUBSTITUTE(SUBSTITUTE(H757,".",""),",","")),'Zoznamy'!$G$2:$G$41,0))),"PREVERIŤ","")),IF(AND(N757="Súkromná",IFERROR(INDEX('Vozidlá'!$O$6:$O$6,MATCH(B757,'Vozidlá'!$A$6:$A$6,0))="áno",FALSE)),"PREVERIŤ","")))</f>
        <v/>
      </c>
      <c r="T757" s="14">
        <f>IF(OR(D757="",E757="",F757="",G757=""),"",IFERROR(IF(OR(F757+G757&lt;D757+E757,D757&lt;DATE(2027,1,1),D757&gt;=DATE(2028,1,1)),"CHYBA",""),"CHYBA"))</f>
        <v/>
      </c>
      <c r="U757" s="14">
        <f>IF(OR(V757=0,A757=""),"",IF(COUNTIFS($A$6:$A$1505,A757&amp;"",$B$6:$B$1505,B757&amp;"")&gt;1,"CHYBA",IF(X757="","",IF(X757=0,"",IFERROR(IF(INDEX($A$1:$A$1505,X757)="","",IF(A757=INDEX($A$1:$A$1505,X757)+1,"","PREVERIŤ")),"PREVERIŤ")))))</f>
        <v/>
      </c>
      <c r="V757" s="14">
        <f>IF(OR(A757&lt;&gt;"",B757&lt;&gt;"",C757&lt;&gt;"",D757&lt;&gt;"",E757&lt;&gt;"",F757&lt;&gt;"",G757&lt;&gt;"",H757&lt;&gt;"",I757&lt;&gt;"",J757&lt;&gt;"",K757&lt;&gt;"",L757&lt;&gt;"",N757&lt;&gt;"",O757&lt;&gt;""),1,0)</f>
        <v/>
      </c>
      <c r="W757" s="14">
        <f>IF(OR(V757=0,B757=""),"",COUNTIFS($B$6:B757,B757&amp;""))</f>
        <v/>
      </c>
      <c r="X757" s="14">
        <f>IF(OR(V757=0,B757=""),"",IF(W757=1,0,SUMIFS($Y$5:Y756,$B$5:B756,B757&amp;"",$W$5:W756,W757-1)))</f>
        <v/>
      </c>
      <c r="Y757" s="14">
        <f>IF(V757=0,"",ROW($A757))</f>
        <v/>
      </c>
    </row>
    <row r="758">
      <c r="A758" s="10" t="n"/>
      <c r="B758" s="10" t="n"/>
      <c r="C758" s="10" t="n"/>
      <c r="D758" s="12" t="n"/>
      <c r="E758" s="18" t="n"/>
      <c r="F758" s="12" t="n"/>
      <c r="G758" s="18" t="n"/>
      <c r="H758" s="10" t="n"/>
      <c r="I758" s="10" t="n"/>
      <c r="J758" s="10" t="n"/>
      <c r="K758" s="13" t="n"/>
      <c r="L758" s="13" t="n"/>
      <c r="M758" s="19">
        <f>IF(OR(K758="",L758=""),"",IF(AND(ISNUMBER(K758),ISNUMBER(L758)),L758-K758,"CHYBA"))</f>
        <v/>
      </c>
      <c r="N758" s="10" t="n"/>
      <c r="O758" s="10" t="n"/>
      <c r="P758" s="14">
        <f>IF(M758="","",IF(ISNUMBER(M758),IF(M758&lt;=0,"CHYBA",""),"CHYBA"))</f>
        <v/>
      </c>
      <c r="Q758" s="14">
        <f>IF(OR(V758=0,B758="",K758=""),"",IFERROR(IF(X758=0,IF(AND(COUNTIFS('Vozidlá'!$A$6:$A$6,B758&amp;"",'Vozidlá'!$L$6:$L$6,"&lt;&gt;")=1,ROUND(K758,1)=ROUND(INDEX('Vozidlá'!$L$6:$L$6,MATCH(B758,'Vozidlá'!$A$6:$A$6,0)),1)),"","CHYBA"),IF(AND(INDEX($L$1:$L$1505,X758)&lt;&gt;"",ROUND(K758,1)=ROUND(INDEX($L$1:$L$1505,X758),1)),"","CHYBA")),"CHYBA"))</f>
        <v/>
      </c>
      <c r="R758" s="14">
        <f>IF(V758=0,"",IF(OR(NOT(ISNUMBER(A758)),B758="",C758="",NOT(ISNUMBER(D758)),NOT(ISNUMBER(E758)),NOT(ISNUMBER(F758)),NOT(ISNUMBER(G758)),I758="",J758="",NOT(ISNUMBER(K758)),NOT(ISNUMBER(L758)),AND(N758&lt;&gt;"Podnikateľská",N758&lt;&gt;"Súkromná"),AND(N758="Podnikateľská",H758=""),COUNTIFS('Vodiči'!$C$6:$C$8,C758&amp;"")&lt;&gt;1,COUNTIFS('Vozidlá'!$A$6:$A$6,B758&amp;"",'Vozidlá'!$B$6:$B$6,"&lt;&gt;")&lt;&gt;1,COUNTIFS('Vozidlá'!$A$6:$A$6,B758&amp;"",'Vozidlá'!$C$6:$C$6,"&lt;&gt;")&lt;&gt;1,COUNTIFS('Vozidlá'!$A$6:$A$6,B758&amp;"",'Vozidlá'!$D$6:$D$6,"&lt;&gt;")&lt;&gt;1,COUNTIFS('Vozidlá'!$A$6:$A$6,B758&amp;"",'Vozidlá'!$E$6:$E$6,"&lt;&gt;")&lt;&gt;1,COUNTIFS('Vozidlá'!$A$6:$A$6,B758&amp;"",'Vozidlá'!$K$6:$K$6,"&lt;&gt;")&lt;&gt;1,COUNTIFS('Vozidlá'!$A$6:$A$6,B758&amp;"",'Vozidlá'!$L$6:$L$6,"&lt;&gt;")&lt;&gt;1),"CHYBA",""))</f>
        <v/>
      </c>
      <c r="S758" s="14">
        <f>IF(V758=0,"",IF(N758="Podnikateľská",IF(H758="","",IF(OR(LEN(TRIM(SUBSTITUTE(SUBSTITUTE(H758,".",""),",","")))&lt;12,ISNUMBER(MATCH(TRIM(SUBSTITUTE(SUBSTITUTE(H758,".",""),",","")),'Zoznamy'!$G$2:$G$41,0))),"PREVERIŤ","")),IF(AND(N758="Súkromná",IFERROR(INDEX('Vozidlá'!$O$6:$O$6,MATCH(B758,'Vozidlá'!$A$6:$A$6,0))="áno",FALSE)),"PREVERIŤ","")))</f>
        <v/>
      </c>
      <c r="T758" s="14">
        <f>IF(OR(D758="",E758="",F758="",G758=""),"",IFERROR(IF(OR(F758+G758&lt;D758+E758,D758&lt;DATE(2027,1,1),D758&gt;=DATE(2028,1,1)),"CHYBA",""),"CHYBA"))</f>
        <v/>
      </c>
      <c r="U758" s="14">
        <f>IF(OR(V758=0,A758=""),"",IF(COUNTIFS($A$6:$A$1505,A758&amp;"",$B$6:$B$1505,B758&amp;"")&gt;1,"CHYBA",IF(X758="","",IF(X758=0,"",IFERROR(IF(INDEX($A$1:$A$1505,X758)="","",IF(A758=INDEX($A$1:$A$1505,X758)+1,"","PREVERIŤ")),"PREVERIŤ")))))</f>
        <v/>
      </c>
      <c r="V758" s="14">
        <f>IF(OR(A758&lt;&gt;"",B758&lt;&gt;"",C758&lt;&gt;"",D758&lt;&gt;"",E758&lt;&gt;"",F758&lt;&gt;"",G758&lt;&gt;"",H758&lt;&gt;"",I758&lt;&gt;"",J758&lt;&gt;"",K758&lt;&gt;"",L758&lt;&gt;"",N758&lt;&gt;"",O758&lt;&gt;""),1,0)</f>
        <v/>
      </c>
      <c r="W758" s="14">
        <f>IF(OR(V758=0,B758=""),"",COUNTIFS($B$6:B758,B758&amp;""))</f>
        <v/>
      </c>
      <c r="X758" s="14">
        <f>IF(OR(V758=0,B758=""),"",IF(W758=1,0,SUMIFS($Y$5:Y757,$B$5:B757,B758&amp;"",$W$5:W757,W758-1)))</f>
        <v/>
      </c>
      <c r="Y758" s="14">
        <f>IF(V758=0,"",ROW($A758))</f>
        <v/>
      </c>
    </row>
    <row r="759">
      <c r="A759" s="10" t="n"/>
      <c r="B759" s="10" t="n"/>
      <c r="C759" s="10" t="n"/>
      <c r="D759" s="12" t="n"/>
      <c r="E759" s="18" t="n"/>
      <c r="F759" s="12" t="n"/>
      <c r="G759" s="18" t="n"/>
      <c r="H759" s="10" t="n"/>
      <c r="I759" s="10" t="n"/>
      <c r="J759" s="10" t="n"/>
      <c r="K759" s="13" t="n"/>
      <c r="L759" s="13" t="n"/>
      <c r="M759" s="19">
        <f>IF(OR(K759="",L759=""),"",IF(AND(ISNUMBER(K759),ISNUMBER(L759)),L759-K759,"CHYBA"))</f>
        <v/>
      </c>
      <c r="N759" s="10" t="n"/>
      <c r="O759" s="10" t="n"/>
      <c r="P759" s="14">
        <f>IF(M759="","",IF(ISNUMBER(M759),IF(M759&lt;=0,"CHYBA",""),"CHYBA"))</f>
        <v/>
      </c>
      <c r="Q759" s="14">
        <f>IF(OR(V759=0,B759="",K759=""),"",IFERROR(IF(X759=0,IF(AND(COUNTIFS('Vozidlá'!$A$6:$A$6,B759&amp;"",'Vozidlá'!$L$6:$L$6,"&lt;&gt;")=1,ROUND(K759,1)=ROUND(INDEX('Vozidlá'!$L$6:$L$6,MATCH(B759,'Vozidlá'!$A$6:$A$6,0)),1)),"","CHYBA"),IF(AND(INDEX($L$1:$L$1505,X759)&lt;&gt;"",ROUND(K759,1)=ROUND(INDEX($L$1:$L$1505,X759),1)),"","CHYBA")),"CHYBA"))</f>
        <v/>
      </c>
      <c r="R759" s="14">
        <f>IF(V759=0,"",IF(OR(NOT(ISNUMBER(A759)),B759="",C759="",NOT(ISNUMBER(D759)),NOT(ISNUMBER(E759)),NOT(ISNUMBER(F759)),NOT(ISNUMBER(G759)),I759="",J759="",NOT(ISNUMBER(K759)),NOT(ISNUMBER(L759)),AND(N759&lt;&gt;"Podnikateľská",N759&lt;&gt;"Súkromná"),AND(N759="Podnikateľská",H759=""),COUNTIFS('Vodiči'!$C$6:$C$8,C759&amp;"")&lt;&gt;1,COUNTIFS('Vozidlá'!$A$6:$A$6,B759&amp;"",'Vozidlá'!$B$6:$B$6,"&lt;&gt;")&lt;&gt;1,COUNTIFS('Vozidlá'!$A$6:$A$6,B759&amp;"",'Vozidlá'!$C$6:$C$6,"&lt;&gt;")&lt;&gt;1,COUNTIFS('Vozidlá'!$A$6:$A$6,B759&amp;"",'Vozidlá'!$D$6:$D$6,"&lt;&gt;")&lt;&gt;1,COUNTIFS('Vozidlá'!$A$6:$A$6,B759&amp;"",'Vozidlá'!$E$6:$E$6,"&lt;&gt;")&lt;&gt;1,COUNTIFS('Vozidlá'!$A$6:$A$6,B759&amp;"",'Vozidlá'!$K$6:$K$6,"&lt;&gt;")&lt;&gt;1,COUNTIFS('Vozidlá'!$A$6:$A$6,B759&amp;"",'Vozidlá'!$L$6:$L$6,"&lt;&gt;")&lt;&gt;1),"CHYBA",""))</f>
        <v/>
      </c>
      <c r="S759" s="14">
        <f>IF(V759=0,"",IF(N759="Podnikateľská",IF(H759="","",IF(OR(LEN(TRIM(SUBSTITUTE(SUBSTITUTE(H759,".",""),",","")))&lt;12,ISNUMBER(MATCH(TRIM(SUBSTITUTE(SUBSTITUTE(H759,".",""),",","")),'Zoznamy'!$G$2:$G$41,0))),"PREVERIŤ","")),IF(AND(N759="Súkromná",IFERROR(INDEX('Vozidlá'!$O$6:$O$6,MATCH(B759,'Vozidlá'!$A$6:$A$6,0))="áno",FALSE)),"PREVERIŤ","")))</f>
        <v/>
      </c>
      <c r="T759" s="14">
        <f>IF(OR(D759="",E759="",F759="",G759=""),"",IFERROR(IF(OR(F759+G759&lt;D759+E759,D759&lt;DATE(2027,1,1),D759&gt;=DATE(2028,1,1)),"CHYBA",""),"CHYBA"))</f>
        <v/>
      </c>
      <c r="U759" s="14">
        <f>IF(OR(V759=0,A759=""),"",IF(COUNTIFS($A$6:$A$1505,A759&amp;"",$B$6:$B$1505,B759&amp;"")&gt;1,"CHYBA",IF(X759="","",IF(X759=0,"",IFERROR(IF(INDEX($A$1:$A$1505,X759)="","",IF(A759=INDEX($A$1:$A$1505,X759)+1,"","PREVERIŤ")),"PREVERIŤ")))))</f>
        <v/>
      </c>
      <c r="V759" s="14">
        <f>IF(OR(A759&lt;&gt;"",B759&lt;&gt;"",C759&lt;&gt;"",D759&lt;&gt;"",E759&lt;&gt;"",F759&lt;&gt;"",G759&lt;&gt;"",H759&lt;&gt;"",I759&lt;&gt;"",J759&lt;&gt;"",K759&lt;&gt;"",L759&lt;&gt;"",N759&lt;&gt;"",O759&lt;&gt;""),1,0)</f>
        <v/>
      </c>
      <c r="W759" s="14">
        <f>IF(OR(V759=0,B759=""),"",COUNTIFS($B$6:B759,B759&amp;""))</f>
        <v/>
      </c>
      <c r="X759" s="14">
        <f>IF(OR(V759=0,B759=""),"",IF(W759=1,0,SUMIFS($Y$5:Y758,$B$5:B758,B759&amp;"",$W$5:W758,W759-1)))</f>
        <v/>
      </c>
      <c r="Y759" s="14">
        <f>IF(V759=0,"",ROW($A759))</f>
        <v/>
      </c>
    </row>
    <row r="760">
      <c r="A760" s="10" t="n"/>
      <c r="B760" s="10" t="n"/>
      <c r="C760" s="10" t="n"/>
      <c r="D760" s="12" t="n"/>
      <c r="E760" s="18" t="n"/>
      <c r="F760" s="12" t="n"/>
      <c r="G760" s="18" t="n"/>
      <c r="H760" s="10" t="n"/>
      <c r="I760" s="10" t="n"/>
      <c r="J760" s="10" t="n"/>
      <c r="K760" s="13" t="n"/>
      <c r="L760" s="13" t="n"/>
      <c r="M760" s="19">
        <f>IF(OR(K760="",L760=""),"",IF(AND(ISNUMBER(K760),ISNUMBER(L760)),L760-K760,"CHYBA"))</f>
        <v/>
      </c>
      <c r="N760" s="10" t="n"/>
      <c r="O760" s="10" t="n"/>
      <c r="P760" s="14">
        <f>IF(M760="","",IF(ISNUMBER(M760),IF(M760&lt;=0,"CHYBA",""),"CHYBA"))</f>
        <v/>
      </c>
      <c r="Q760" s="14">
        <f>IF(OR(V760=0,B760="",K760=""),"",IFERROR(IF(X760=0,IF(AND(COUNTIFS('Vozidlá'!$A$6:$A$6,B760&amp;"",'Vozidlá'!$L$6:$L$6,"&lt;&gt;")=1,ROUND(K760,1)=ROUND(INDEX('Vozidlá'!$L$6:$L$6,MATCH(B760,'Vozidlá'!$A$6:$A$6,0)),1)),"","CHYBA"),IF(AND(INDEX($L$1:$L$1505,X760)&lt;&gt;"",ROUND(K760,1)=ROUND(INDEX($L$1:$L$1505,X760),1)),"","CHYBA")),"CHYBA"))</f>
        <v/>
      </c>
      <c r="R760" s="14">
        <f>IF(V760=0,"",IF(OR(NOT(ISNUMBER(A760)),B760="",C760="",NOT(ISNUMBER(D760)),NOT(ISNUMBER(E760)),NOT(ISNUMBER(F760)),NOT(ISNUMBER(G760)),I760="",J760="",NOT(ISNUMBER(K760)),NOT(ISNUMBER(L760)),AND(N760&lt;&gt;"Podnikateľská",N760&lt;&gt;"Súkromná"),AND(N760="Podnikateľská",H760=""),COUNTIFS('Vodiči'!$C$6:$C$8,C760&amp;"")&lt;&gt;1,COUNTIFS('Vozidlá'!$A$6:$A$6,B760&amp;"",'Vozidlá'!$B$6:$B$6,"&lt;&gt;")&lt;&gt;1,COUNTIFS('Vozidlá'!$A$6:$A$6,B760&amp;"",'Vozidlá'!$C$6:$C$6,"&lt;&gt;")&lt;&gt;1,COUNTIFS('Vozidlá'!$A$6:$A$6,B760&amp;"",'Vozidlá'!$D$6:$D$6,"&lt;&gt;")&lt;&gt;1,COUNTIFS('Vozidlá'!$A$6:$A$6,B760&amp;"",'Vozidlá'!$E$6:$E$6,"&lt;&gt;")&lt;&gt;1,COUNTIFS('Vozidlá'!$A$6:$A$6,B760&amp;"",'Vozidlá'!$K$6:$K$6,"&lt;&gt;")&lt;&gt;1,COUNTIFS('Vozidlá'!$A$6:$A$6,B760&amp;"",'Vozidlá'!$L$6:$L$6,"&lt;&gt;")&lt;&gt;1),"CHYBA",""))</f>
        <v/>
      </c>
      <c r="S760" s="14">
        <f>IF(V760=0,"",IF(N760="Podnikateľská",IF(H760="","",IF(OR(LEN(TRIM(SUBSTITUTE(SUBSTITUTE(H760,".",""),",","")))&lt;12,ISNUMBER(MATCH(TRIM(SUBSTITUTE(SUBSTITUTE(H760,".",""),",","")),'Zoznamy'!$G$2:$G$41,0))),"PREVERIŤ","")),IF(AND(N760="Súkromná",IFERROR(INDEX('Vozidlá'!$O$6:$O$6,MATCH(B760,'Vozidlá'!$A$6:$A$6,0))="áno",FALSE)),"PREVERIŤ","")))</f>
        <v/>
      </c>
      <c r="T760" s="14">
        <f>IF(OR(D760="",E760="",F760="",G760=""),"",IFERROR(IF(OR(F760+G760&lt;D760+E760,D760&lt;DATE(2027,1,1),D760&gt;=DATE(2028,1,1)),"CHYBA",""),"CHYBA"))</f>
        <v/>
      </c>
      <c r="U760" s="14">
        <f>IF(OR(V760=0,A760=""),"",IF(COUNTIFS($A$6:$A$1505,A760&amp;"",$B$6:$B$1505,B760&amp;"")&gt;1,"CHYBA",IF(X760="","",IF(X760=0,"",IFERROR(IF(INDEX($A$1:$A$1505,X760)="","",IF(A760=INDEX($A$1:$A$1505,X760)+1,"","PREVERIŤ")),"PREVERIŤ")))))</f>
        <v/>
      </c>
      <c r="V760" s="14">
        <f>IF(OR(A760&lt;&gt;"",B760&lt;&gt;"",C760&lt;&gt;"",D760&lt;&gt;"",E760&lt;&gt;"",F760&lt;&gt;"",G760&lt;&gt;"",H760&lt;&gt;"",I760&lt;&gt;"",J760&lt;&gt;"",K760&lt;&gt;"",L760&lt;&gt;"",N760&lt;&gt;"",O760&lt;&gt;""),1,0)</f>
        <v/>
      </c>
      <c r="W760" s="14">
        <f>IF(OR(V760=0,B760=""),"",COUNTIFS($B$6:B760,B760&amp;""))</f>
        <v/>
      </c>
      <c r="X760" s="14">
        <f>IF(OR(V760=0,B760=""),"",IF(W760=1,0,SUMIFS($Y$5:Y759,$B$5:B759,B760&amp;"",$W$5:W759,W760-1)))</f>
        <v/>
      </c>
      <c r="Y760" s="14">
        <f>IF(V760=0,"",ROW($A760))</f>
        <v/>
      </c>
    </row>
    <row r="761">
      <c r="A761" s="10" t="n"/>
      <c r="B761" s="10" t="n"/>
      <c r="C761" s="10" t="n"/>
      <c r="D761" s="12" t="n"/>
      <c r="E761" s="18" t="n"/>
      <c r="F761" s="12" t="n"/>
      <c r="G761" s="18" t="n"/>
      <c r="H761" s="10" t="n"/>
      <c r="I761" s="10" t="n"/>
      <c r="J761" s="10" t="n"/>
      <c r="K761" s="13" t="n"/>
      <c r="L761" s="13" t="n"/>
      <c r="M761" s="19">
        <f>IF(OR(K761="",L761=""),"",IF(AND(ISNUMBER(K761),ISNUMBER(L761)),L761-K761,"CHYBA"))</f>
        <v/>
      </c>
      <c r="N761" s="10" t="n"/>
      <c r="O761" s="10" t="n"/>
      <c r="P761" s="14">
        <f>IF(M761="","",IF(ISNUMBER(M761),IF(M761&lt;=0,"CHYBA",""),"CHYBA"))</f>
        <v/>
      </c>
      <c r="Q761" s="14">
        <f>IF(OR(V761=0,B761="",K761=""),"",IFERROR(IF(X761=0,IF(AND(COUNTIFS('Vozidlá'!$A$6:$A$6,B761&amp;"",'Vozidlá'!$L$6:$L$6,"&lt;&gt;")=1,ROUND(K761,1)=ROUND(INDEX('Vozidlá'!$L$6:$L$6,MATCH(B761,'Vozidlá'!$A$6:$A$6,0)),1)),"","CHYBA"),IF(AND(INDEX($L$1:$L$1505,X761)&lt;&gt;"",ROUND(K761,1)=ROUND(INDEX($L$1:$L$1505,X761),1)),"","CHYBA")),"CHYBA"))</f>
        <v/>
      </c>
      <c r="R761" s="14">
        <f>IF(V761=0,"",IF(OR(NOT(ISNUMBER(A761)),B761="",C761="",NOT(ISNUMBER(D761)),NOT(ISNUMBER(E761)),NOT(ISNUMBER(F761)),NOT(ISNUMBER(G761)),I761="",J761="",NOT(ISNUMBER(K761)),NOT(ISNUMBER(L761)),AND(N761&lt;&gt;"Podnikateľská",N761&lt;&gt;"Súkromná"),AND(N761="Podnikateľská",H761=""),COUNTIFS('Vodiči'!$C$6:$C$8,C761&amp;"")&lt;&gt;1,COUNTIFS('Vozidlá'!$A$6:$A$6,B761&amp;"",'Vozidlá'!$B$6:$B$6,"&lt;&gt;")&lt;&gt;1,COUNTIFS('Vozidlá'!$A$6:$A$6,B761&amp;"",'Vozidlá'!$C$6:$C$6,"&lt;&gt;")&lt;&gt;1,COUNTIFS('Vozidlá'!$A$6:$A$6,B761&amp;"",'Vozidlá'!$D$6:$D$6,"&lt;&gt;")&lt;&gt;1,COUNTIFS('Vozidlá'!$A$6:$A$6,B761&amp;"",'Vozidlá'!$E$6:$E$6,"&lt;&gt;")&lt;&gt;1,COUNTIFS('Vozidlá'!$A$6:$A$6,B761&amp;"",'Vozidlá'!$K$6:$K$6,"&lt;&gt;")&lt;&gt;1,COUNTIFS('Vozidlá'!$A$6:$A$6,B761&amp;"",'Vozidlá'!$L$6:$L$6,"&lt;&gt;")&lt;&gt;1),"CHYBA",""))</f>
        <v/>
      </c>
      <c r="S761" s="14">
        <f>IF(V761=0,"",IF(N761="Podnikateľská",IF(H761="","",IF(OR(LEN(TRIM(SUBSTITUTE(SUBSTITUTE(H761,".",""),",","")))&lt;12,ISNUMBER(MATCH(TRIM(SUBSTITUTE(SUBSTITUTE(H761,".",""),",","")),'Zoznamy'!$G$2:$G$41,0))),"PREVERIŤ","")),IF(AND(N761="Súkromná",IFERROR(INDEX('Vozidlá'!$O$6:$O$6,MATCH(B761,'Vozidlá'!$A$6:$A$6,0))="áno",FALSE)),"PREVERIŤ","")))</f>
        <v/>
      </c>
      <c r="T761" s="14">
        <f>IF(OR(D761="",E761="",F761="",G761=""),"",IFERROR(IF(OR(F761+G761&lt;D761+E761,D761&lt;DATE(2027,1,1),D761&gt;=DATE(2028,1,1)),"CHYBA",""),"CHYBA"))</f>
        <v/>
      </c>
      <c r="U761" s="14">
        <f>IF(OR(V761=0,A761=""),"",IF(COUNTIFS($A$6:$A$1505,A761&amp;"",$B$6:$B$1505,B761&amp;"")&gt;1,"CHYBA",IF(X761="","",IF(X761=0,"",IFERROR(IF(INDEX($A$1:$A$1505,X761)="","",IF(A761=INDEX($A$1:$A$1505,X761)+1,"","PREVERIŤ")),"PREVERIŤ")))))</f>
        <v/>
      </c>
      <c r="V761" s="14">
        <f>IF(OR(A761&lt;&gt;"",B761&lt;&gt;"",C761&lt;&gt;"",D761&lt;&gt;"",E761&lt;&gt;"",F761&lt;&gt;"",G761&lt;&gt;"",H761&lt;&gt;"",I761&lt;&gt;"",J761&lt;&gt;"",K761&lt;&gt;"",L761&lt;&gt;"",N761&lt;&gt;"",O761&lt;&gt;""),1,0)</f>
        <v/>
      </c>
      <c r="W761" s="14">
        <f>IF(OR(V761=0,B761=""),"",COUNTIFS($B$6:B761,B761&amp;""))</f>
        <v/>
      </c>
      <c r="X761" s="14">
        <f>IF(OR(V761=0,B761=""),"",IF(W761=1,0,SUMIFS($Y$5:Y760,$B$5:B760,B761&amp;"",$W$5:W760,W761-1)))</f>
        <v/>
      </c>
      <c r="Y761" s="14">
        <f>IF(V761=0,"",ROW($A761))</f>
        <v/>
      </c>
    </row>
    <row r="762">
      <c r="A762" s="10" t="n"/>
      <c r="B762" s="10" t="n"/>
      <c r="C762" s="10" t="n"/>
      <c r="D762" s="12" t="n"/>
      <c r="E762" s="18" t="n"/>
      <c r="F762" s="12" t="n"/>
      <c r="G762" s="18" t="n"/>
      <c r="H762" s="10" t="n"/>
      <c r="I762" s="10" t="n"/>
      <c r="J762" s="10" t="n"/>
      <c r="K762" s="13" t="n"/>
      <c r="L762" s="13" t="n"/>
      <c r="M762" s="19">
        <f>IF(OR(K762="",L762=""),"",IF(AND(ISNUMBER(K762),ISNUMBER(L762)),L762-K762,"CHYBA"))</f>
        <v/>
      </c>
      <c r="N762" s="10" t="n"/>
      <c r="O762" s="10" t="n"/>
      <c r="P762" s="14">
        <f>IF(M762="","",IF(ISNUMBER(M762),IF(M762&lt;=0,"CHYBA",""),"CHYBA"))</f>
        <v/>
      </c>
      <c r="Q762" s="14">
        <f>IF(OR(V762=0,B762="",K762=""),"",IFERROR(IF(X762=0,IF(AND(COUNTIFS('Vozidlá'!$A$6:$A$6,B762&amp;"",'Vozidlá'!$L$6:$L$6,"&lt;&gt;")=1,ROUND(K762,1)=ROUND(INDEX('Vozidlá'!$L$6:$L$6,MATCH(B762,'Vozidlá'!$A$6:$A$6,0)),1)),"","CHYBA"),IF(AND(INDEX($L$1:$L$1505,X762)&lt;&gt;"",ROUND(K762,1)=ROUND(INDEX($L$1:$L$1505,X762),1)),"","CHYBA")),"CHYBA"))</f>
        <v/>
      </c>
      <c r="R762" s="14">
        <f>IF(V762=0,"",IF(OR(NOT(ISNUMBER(A762)),B762="",C762="",NOT(ISNUMBER(D762)),NOT(ISNUMBER(E762)),NOT(ISNUMBER(F762)),NOT(ISNUMBER(G762)),I762="",J762="",NOT(ISNUMBER(K762)),NOT(ISNUMBER(L762)),AND(N762&lt;&gt;"Podnikateľská",N762&lt;&gt;"Súkromná"),AND(N762="Podnikateľská",H762=""),COUNTIFS('Vodiči'!$C$6:$C$8,C762&amp;"")&lt;&gt;1,COUNTIFS('Vozidlá'!$A$6:$A$6,B762&amp;"",'Vozidlá'!$B$6:$B$6,"&lt;&gt;")&lt;&gt;1,COUNTIFS('Vozidlá'!$A$6:$A$6,B762&amp;"",'Vozidlá'!$C$6:$C$6,"&lt;&gt;")&lt;&gt;1,COUNTIFS('Vozidlá'!$A$6:$A$6,B762&amp;"",'Vozidlá'!$D$6:$D$6,"&lt;&gt;")&lt;&gt;1,COUNTIFS('Vozidlá'!$A$6:$A$6,B762&amp;"",'Vozidlá'!$E$6:$E$6,"&lt;&gt;")&lt;&gt;1,COUNTIFS('Vozidlá'!$A$6:$A$6,B762&amp;"",'Vozidlá'!$K$6:$K$6,"&lt;&gt;")&lt;&gt;1,COUNTIFS('Vozidlá'!$A$6:$A$6,B762&amp;"",'Vozidlá'!$L$6:$L$6,"&lt;&gt;")&lt;&gt;1),"CHYBA",""))</f>
        <v/>
      </c>
      <c r="S762" s="14">
        <f>IF(V762=0,"",IF(N762="Podnikateľská",IF(H762="","",IF(OR(LEN(TRIM(SUBSTITUTE(SUBSTITUTE(H762,".",""),",","")))&lt;12,ISNUMBER(MATCH(TRIM(SUBSTITUTE(SUBSTITUTE(H762,".",""),",","")),'Zoznamy'!$G$2:$G$41,0))),"PREVERIŤ","")),IF(AND(N762="Súkromná",IFERROR(INDEX('Vozidlá'!$O$6:$O$6,MATCH(B762,'Vozidlá'!$A$6:$A$6,0))="áno",FALSE)),"PREVERIŤ","")))</f>
        <v/>
      </c>
      <c r="T762" s="14">
        <f>IF(OR(D762="",E762="",F762="",G762=""),"",IFERROR(IF(OR(F762+G762&lt;D762+E762,D762&lt;DATE(2027,1,1),D762&gt;=DATE(2028,1,1)),"CHYBA",""),"CHYBA"))</f>
        <v/>
      </c>
      <c r="U762" s="14">
        <f>IF(OR(V762=0,A762=""),"",IF(COUNTIFS($A$6:$A$1505,A762&amp;"",$B$6:$B$1505,B762&amp;"")&gt;1,"CHYBA",IF(X762="","",IF(X762=0,"",IFERROR(IF(INDEX($A$1:$A$1505,X762)="","",IF(A762=INDEX($A$1:$A$1505,X762)+1,"","PREVERIŤ")),"PREVERIŤ")))))</f>
        <v/>
      </c>
      <c r="V762" s="14">
        <f>IF(OR(A762&lt;&gt;"",B762&lt;&gt;"",C762&lt;&gt;"",D762&lt;&gt;"",E762&lt;&gt;"",F762&lt;&gt;"",G762&lt;&gt;"",H762&lt;&gt;"",I762&lt;&gt;"",J762&lt;&gt;"",K762&lt;&gt;"",L762&lt;&gt;"",N762&lt;&gt;"",O762&lt;&gt;""),1,0)</f>
        <v/>
      </c>
      <c r="W762" s="14">
        <f>IF(OR(V762=0,B762=""),"",COUNTIFS($B$6:B762,B762&amp;""))</f>
        <v/>
      </c>
      <c r="X762" s="14">
        <f>IF(OR(V762=0,B762=""),"",IF(W762=1,0,SUMIFS($Y$5:Y761,$B$5:B761,B762&amp;"",$W$5:W761,W762-1)))</f>
        <v/>
      </c>
      <c r="Y762" s="14">
        <f>IF(V762=0,"",ROW($A762))</f>
        <v/>
      </c>
    </row>
    <row r="763">
      <c r="A763" s="10" t="n"/>
      <c r="B763" s="10" t="n"/>
      <c r="C763" s="10" t="n"/>
      <c r="D763" s="12" t="n"/>
      <c r="E763" s="18" t="n"/>
      <c r="F763" s="12" t="n"/>
      <c r="G763" s="18" t="n"/>
      <c r="H763" s="10" t="n"/>
      <c r="I763" s="10" t="n"/>
      <c r="J763" s="10" t="n"/>
      <c r="K763" s="13" t="n"/>
      <c r="L763" s="13" t="n"/>
      <c r="M763" s="19">
        <f>IF(OR(K763="",L763=""),"",IF(AND(ISNUMBER(K763),ISNUMBER(L763)),L763-K763,"CHYBA"))</f>
        <v/>
      </c>
      <c r="N763" s="10" t="n"/>
      <c r="O763" s="10" t="n"/>
      <c r="P763" s="14">
        <f>IF(M763="","",IF(ISNUMBER(M763),IF(M763&lt;=0,"CHYBA",""),"CHYBA"))</f>
        <v/>
      </c>
      <c r="Q763" s="14">
        <f>IF(OR(V763=0,B763="",K763=""),"",IFERROR(IF(X763=0,IF(AND(COUNTIFS('Vozidlá'!$A$6:$A$6,B763&amp;"",'Vozidlá'!$L$6:$L$6,"&lt;&gt;")=1,ROUND(K763,1)=ROUND(INDEX('Vozidlá'!$L$6:$L$6,MATCH(B763,'Vozidlá'!$A$6:$A$6,0)),1)),"","CHYBA"),IF(AND(INDEX($L$1:$L$1505,X763)&lt;&gt;"",ROUND(K763,1)=ROUND(INDEX($L$1:$L$1505,X763),1)),"","CHYBA")),"CHYBA"))</f>
        <v/>
      </c>
      <c r="R763" s="14">
        <f>IF(V763=0,"",IF(OR(NOT(ISNUMBER(A763)),B763="",C763="",NOT(ISNUMBER(D763)),NOT(ISNUMBER(E763)),NOT(ISNUMBER(F763)),NOT(ISNUMBER(G763)),I763="",J763="",NOT(ISNUMBER(K763)),NOT(ISNUMBER(L763)),AND(N763&lt;&gt;"Podnikateľská",N763&lt;&gt;"Súkromná"),AND(N763="Podnikateľská",H763=""),COUNTIFS('Vodiči'!$C$6:$C$8,C763&amp;"")&lt;&gt;1,COUNTIFS('Vozidlá'!$A$6:$A$6,B763&amp;"",'Vozidlá'!$B$6:$B$6,"&lt;&gt;")&lt;&gt;1,COUNTIFS('Vozidlá'!$A$6:$A$6,B763&amp;"",'Vozidlá'!$C$6:$C$6,"&lt;&gt;")&lt;&gt;1,COUNTIFS('Vozidlá'!$A$6:$A$6,B763&amp;"",'Vozidlá'!$D$6:$D$6,"&lt;&gt;")&lt;&gt;1,COUNTIFS('Vozidlá'!$A$6:$A$6,B763&amp;"",'Vozidlá'!$E$6:$E$6,"&lt;&gt;")&lt;&gt;1,COUNTIFS('Vozidlá'!$A$6:$A$6,B763&amp;"",'Vozidlá'!$K$6:$K$6,"&lt;&gt;")&lt;&gt;1,COUNTIFS('Vozidlá'!$A$6:$A$6,B763&amp;"",'Vozidlá'!$L$6:$L$6,"&lt;&gt;")&lt;&gt;1),"CHYBA",""))</f>
        <v/>
      </c>
      <c r="S763" s="14">
        <f>IF(V763=0,"",IF(N763="Podnikateľská",IF(H763="","",IF(OR(LEN(TRIM(SUBSTITUTE(SUBSTITUTE(H763,".",""),",","")))&lt;12,ISNUMBER(MATCH(TRIM(SUBSTITUTE(SUBSTITUTE(H763,".",""),",","")),'Zoznamy'!$G$2:$G$41,0))),"PREVERIŤ","")),IF(AND(N763="Súkromná",IFERROR(INDEX('Vozidlá'!$O$6:$O$6,MATCH(B763,'Vozidlá'!$A$6:$A$6,0))="áno",FALSE)),"PREVERIŤ","")))</f>
        <v/>
      </c>
      <c r="T763" s="14">
        <f>IF(OR(D763="",E763="",F763="",G763=""),"",IFERROR(IF(OR(F763+G763&lt;D763+E763,D763&lt;DATE(2027,1,1),D763&gt;=DATE(2028,1,1)),"CHYBA",""),"CHYBA"))</f>
        <v/>
      </c>
      <c r="U763" s="14">
        <f>IF(OR(V763=0,A763=""),"",IF(COUNTIFS($A$6:$A$1505,A763&amp;"",$B$6:$B$1505,B763&amp;"")&gt;1,"CHYBA",IF(X763="","",IF(X763=0,"",IFERROR(IF(INDEX($A$1:$A$1505,X763)="","",IF(A763=INDEX($A$1:$A$1505,X763)+1,"","PREVERIŤ")),"PREVERIŤ")))))</f>
        <v/>
      </c>
      <c r="V763" s="14">
        <f>IF(OR(A763&lt;&gt;"",B763&lt;&gt;"",C763&lt;&gt;"",D763&lt;&gt;"",E763&lt;&gt;"",F763&lt;&gt;"",G763&lt;&gt;"",H763&lt;&gt;"",I763&lt;&gt;"",J763&lt;&gt;"",K763&lt;&gt;"",L763&lt;&gt;"",N763&lt;&gt;"",O763&lt;&gt;""),1,0)</f>
        <v/>
      </c>
      <c r="W763" s="14">
        <f>IF(OR(V763=0,B763=""),"",COUNTIFS($B$6:B763,B763&amp;""))</f>
        <v/>
      </c>
      <c r="X763" s="14">
        <f>IF(OR(V763=0,B763=""),"",IF(W763=1,0,SUMIFS($Y$5:Y762,$B$5:B762,B763&amp;"",$W$5:W762,W763-1)))</f>
        <v/>
      </c>
      <c r="Y763" s="14">
        <f>IF(V763=0,"",ROW($A763))</f>
        <v/>
      </c>
    </row>
    <row r="764">
      <c r="A764" s="10" t="n"/>
      <c r="B764" s="10" t="n"/>
      <c r="C764" s="10" t="n"/>
      <c r="D764" s="12" t="n"/>
      <c r="E764" s="18" t="n"/>
      <c r="F764" s="12" t="n"/>
      <c r="G764" s="18" t="n"/>
      <c r="H764" s="10" t="n"/>
      <c r="I764" s="10" t="n"/>
      <c r="J764" s="10" t="n"/>
      <c r="K764" s="13" t="n"/>
      <c r="L764" s="13" t="n"/>
      <c r="M764" s="19">
        <f>IF(OR(K764="",L764=""),"",IF(AND(ISNUMBER(K764),ISNUMBER(L764)),L764-K764,"CHYBA"))</f>
        <v/>
      </c>
      <c r="N764" s="10" t="n"/>
      <c r="O764" s="10" t="n"/>
      <c r="P764" s="14">
        <f>IF(M764="","",IF(ISNUMBER(M764),IF(M764&lt;=0,"CHYBA",""),"CHYBA"))</f>
        <v/>
      </c>
      <c r="Q764" s="14">
        <f>IF(OR(V764=0,B764="",K764=""),"",IFERROR(IF(X764=0,IF(AND(COUNTIFS('Vozidlá'!$A$6:$A$6,B764&amp;"",'Vozidlá'!$L$6:$L$6,"&lt;&gt;")=1,ROUND(K764,1)=ROUND(INDEX('Vozidlá'!$L$6:$L$6,MATCH(B764,'Vozidlá'!$A$6:$A$6,0)),1)),"","CHYBA"),IF(AND(INDEX($L$1:$L$1505,X764)&lt;&gt;"",ROUND(K764,1)=ROUND(INDEX($L$1:$L$1505,X764),1)),"","CHYBA")),"CHYBA"))</f>
        <v/>
      </c>
      <c r="R764" s="14">
        <f>IF(V764=0,"",IF(OR(NOT(ISNUMBER(A764)),B764="",C764="",NOT(ISNUMBER(D764)),NOT(ISNUMBER(E764)),NOT(ISNUMBER(F764)),NOT(ISNUMBER(G764)),I764="",J764="",NOT(ISNUMBER(K764)),NOT(ISNUMBER(L764)),AND(N764&lt;&gt;"Podnikateľská",N764&lt;&gt;"Súkromná"),AND(N764="Podnikateľská",H764=""),COUNTIFS('Vodiči'!$C$6:$C$8,C764&amp;"")&lt;&gt;1,COUNTIFS('Vozidlá'!$A$6:$A$6,B764&amp;"",'Vozidlá'!$B$6:$B$6,"&lt;&gt;")&lt;&gt;1,COUNTIFS('Vozidlá'!$A$6:$A$6,B764&amp;"",'Vozidlá'!$C$6:$C$6,"&lt;&gt;")&lt;&gt;1,COUNTIFS('Vozidlá'!$A$6:$A$6,B764&amp;"",'Vozidlá'!$D$6:$D$6,"&lt;&gt;")&lt;&gt;1,COUNTIFS('Vozidlá'!$A$6:$A$6,B764&amp;"",'Vozidlá'!$E$6:$E$6,"&lt;&gt;")&lt;&gt;1,COUNTIFS('Vozidlá'!$A$6:$A$6,B764&amp;"",'Vozidlá'!$K$6:$K$6,"&lt;&gt;")&lt;&gt;1,COUNTIFS('Vozidlá'!$A$6:$A$6,B764&amp;"",'Vozidlá'!$L$6:$L$6,"&lt;&gt;")&lt;&gt;1),"CHYBA",""))</f>
        <v/>
      </c>
      <c r="S764" s="14">
        <f>IF(V764=0,"",IF(N764="Podnikateľská",IF(H764="","",IF(OR(LEN(TRIM(SUBSTITUTE(SUBSTITUTE(H764,".",""),",","")))&lt;12,ISNUMBER(MATCH(TRIM(SUBSTITUTE(SUBSTITUTE(H764,".",""),",","")),'Zoznamy'!$G$2:$G$41,0))),"PREVERIŤ","")),IF(AND(N764="Súkromná",IFERROR(INDEX('Vozidlá'!$O$6:$O$6,MATCH(B764,'Vozidlá'!$A$6:$A$6,0))="áno",FALSE)),"PREVERIŤ","")))</f>
        <v/>
      </c>
      <c r="T764" s="14">
        <f>IF(OR(D764="",E764="",F764="",G764=""),"",IFERROR(IF(OR(F764+G764&lt;D764+E764,D764&lt;DATE(2027,1,1),D764&gt;=DATE(2028,1,1)),"CHYBA",""),"CHYBA"))</f>
        <v/>
      </c>
      <c r="U764" s="14">
        <f>IF(OR(V764=0,A764=""),"",IF(COUNTIFS($A$6:$A$1505,A764&amp;"",$B$6:$B$1505,B764&amp;"")&gt;1,"CHYBA",IF(X764="","",IF(X764=0,"",IFERROR(IF(INDEX($A$1:$A$1505,X764)="","",IF(A764=INDEX($A$1:$A$1505,X764)+1,"","PREVERIŤ")),"PREVERIŤ")))))</f>
        <v/>
      </c>
      <c r="V764" s="14">
        <f>IF(OR(A764&lt;&gt;"",B764&lt;&gt;"",C764&lt;&gt;"",D764&lt;&gt;"",E764&lt;&gt;"",F764&lt;&gt;"",G764&lt;&gt;"",H764&lt;&gt;"",I764&lt;&gt;"",J764&lt;&gt;"",K764&lt;&gt;"",L764&lt;&gt;"",N764&lt;&gt;"",O764&lt;&gt;""),1,0)</f>
        <v/>
      </c>
      <c r="W764" s="14">
        <f>IF(OR(V764=0,B764=""),"",COUNTIFS($B$6:B764,B764&amp;""))</f>
        <v/>
      </c>
      <c r="X764" s="14">
        <f>IF(OR(V764=0,B764=""),"",IF(W764=1,0,SUMIFS($Y$5:Y763,$B$5:B763,B764&amp;"",$W$5:W763,W764-1)))</f>
        <v/>
      </c>
      <c r="Y764" s="14">
        <f>IF(V764=0,"",ROW($A764))</f>
        <v/>
      </c>
    </row>
    <row r="765">
      <c r="A765" s="10" t="n"/>
      <c r="B765" s="10" t="n"/>
      <c r="C765" s="10" t="n"/>
      <c r="D765" s="12" t="n"/>
      <c r="E765" s="18" t="n"/>
      <c r="F765" s="12" t="n"/>
      <c r="G765" s="18" t="n"/>
      <c r="H765" s="10" t="n"/>
      <c r="I765" s="10" t="n"/>
      <c r="J765" s="10" t="n"/>
      <c r="K765" s="13" t="n"/>
      <c r="L765" s="13" t="n"/>
      <c r="M765" s="19">
        <f>IF(OR(K765="",L765=""),"",IF(AND(ISNUMBER(K765),ISNUMBER(L765)),L765-K765,"CHYBA"))</f>
        <v/>
      </c>
      <c r="N765" s="10" t="n"/>
      <c r="O765" s="10" t="n"/>
      <c r="P765" s="14">
        <f>IF(M765="","",IF(ISNUMBER(M765),IF(M765&lt;=0,"CHYBA",""),"CHYBA"))</f>
        <v/>
      </c>
      <c r="Q765" s="14">
        <f>IF(OR(V765=0,B765="",K765=""),"",IFERROR(IF(X765=0,IF(AND(COUNTIFS('Vozidlá'!$A$6:$A$6,B765&amp;"",'Vozidlá'!$L$6:$L$6,"&lt;&gt;")=1,ROUND(K765,1)=ROUND(INDEX('Vozidlá'!$L$6:$L$6,MATCH(B765,'Vozidlá'!$A$6:$A$6,0)),1)),"","CHYBA"),IF(AND(INDEX($L$1:$L$1505,X765)&lt;&gt;"",ROUND(K765,1)=ROUND(INDEX($L$1:$L$1505,X765),1)),"","CHYBA")),"CHYBA"))</f>
        <v/>
      </c>
      <c r="R765" s="14">
        <f>IF(V765=0,"",IF(OR(NOT(ISNUMBER(A765)),B765="",C765="",NOT(ISNUMBER(D765)),NOT(ISNUMBER(E765)),NOT(ISNUMBER(F765)),NOT(ISNUMBER(G765)),I765="",J765="",NOT(ISNUMBER(K765)),NOT(ISNUMBER(L765)),AND(N765&lt;&gt;"Podnikateľská",N765&lt;&gt;"Súkromná"),AND(N765="Podnikateľská",H765=""),COUNTIFS('Vodiči'!$C$6:$C$8,C765&amp;"")&lt;&gt;1,COUNTIFS('Vozidlá'!$A$6:$A$6,B765&amp;"",'Vozidlá'!$B$6:$B$6,"&lt;&gt;")&lt;&gt;1,COUNTIFS('Vozidlá'!$A$6:$A$6,B765&amp;"",'Vozidlá'!$C$6:$C$6,"&lt;&gt;")&lt;&gt;1,COUNTIFS('Vozidlá'!$A$6:$A$6,B765&amp;"",'Vozidlá'!$D$6:$D$6,"&lt;&gt;")&lt;&gt;1,COUNTIFS('Vozidlá'!$A$6:$A$6,B765&amp;"",'Vozidlá'!$E$6:$E$6,"&lt;&gt;")&lt;&gt;1,COUNTIFS('Vozidlá'!$A$6:$A$6,B765&amp;"",'Vozidlá'!$K$6:$K$6,"&lt;&gt;")&lt;&gt;1,COUNTIFS('Vozidlá'!$A$6:$A$6,B765&amp;"",'Vozidlá'!$L$6:$L$6,"&lt;&gt;")&lt;&gt;1),"CHYBA",""))</f>
        <v/>
      </c>
      <c r="S765" s="14">
        <f>IF(V765=0,"",IF(N765="Podnikateľská",IF(H765="","",IF(OR(LEN(TRIM(SUBSTITUTE(SUBSTITUTE(H765,".",""),",","")))&lt;12,ISNUMBER(MATCH(TRIM(SUBSTITUTE(SUBSTITUTE(H765,".",""),",","")),'Zoznamy'!$G$2:$G$41,0))),"PREVERIŤ","")),IF(AND(N765="Súkromná",IFERROR(INDEX('Vozidlá'!$O$6:$O$6,MATCH(B765,'Vozidlá'!$A$6:$A$6,0))="áno",FALSE)),"PREVERIŤ","")))</f>
        <v/>
      </c>
      <c r="T765" s="14">
        <f>IF(OR(D765="",E765="",F765="",G765=""),"",IFERROR(IF(OR(F765+G765&lt;D765+E765,D765&lt;DATE(2027,1,1),D765&gt;=DATE(2028,1,1)),"CHYBA",""),"CHYBA"))</f>
        <v/>
      </c>
      <c r="U765" s="14">
        <f>IF(OR(V765=0,A765=""),"",IF(COUNTIFS($A$6:$A$1505,A765&amp;"",$B$6:$B$1505,B765&amp;"")&gt;1,"CHYBA",IF(X765="","",IF(X765=0,"",IFERROR(IF(INDEX($A$1:$A$1505,X765)="","",IF(A765=INDEX($A$1:$A$1505,X765)+1,"","PREVERIŤ")),"PREVERIŤ")))))</f>
        <v/>
      </c>
      <c r="V765" s="14">
        <f>IF(OR(A765&lt;&gt;"",B765&lt;&gt;"",C765&lt;&gt;"",D765&lt;&gt;"",E765&lt;&gt;"",F765&lt;&gt;"",G765&lt;&gt;"",H765&lt;&gt;"",I765&lt;&gt;"",J765&lt;&gt;"",K765&lt;&gt;"",L765&lt;&gt;"",N765&lt;&gt;"",O765&lt;&gt;""),1,0)</f>
        <v/>
      </c>
      <c r="W765" s="14">
        <f>IF(OR(V765=0,B765=""),"",COUNTIFS($B$6:B765,B765&amp;""))</f>
        <v/>
      </c>
      <c r="X765" s="14">
        <f>IF(OR(V765=0,B765=""),"",IF(W765=1,0,SUMIFS($Y$5:Y764,$B$5:B764,B765&amp;"",$W$5:W764,W765-1)))</f>
        <v/>
      </c>
      <c r="Y765" s="14">
        <f>IF(V765=0,"",ROW($A765))</f>
        <v/>
      </c>
    </row>
    <row r="766">
      <c r="A766" s="10" t="n"/>
      <c r="B766" s="10" t="n"/>
      <c r="C766" s="10" t="n"/>
      <c r="D766" s="12" t="n"/>
      <c r="E766" s="18" t="n"/>
      <c r="F766" s="12" t="n"/>
      <c r="G766" s="18" t="n"/>
      <c r="H766" s="10" t="n"/>
      <c r="I766" s="10" t="n"/>
      <c r="J766" s="10" t="n"/>
      <c r="K766" s="13" t="n"/>
      <c r="L766" s="13" t="n"/>
      <c r="M766" s="19">
        <f>IF(OR(K766="",L766=""),"",IF(AND(ISNUMBER(K766),ISNUMBER(L766)),L766-K766,"CHYBA"))</f>
        <v/>
      </c>
      <c r="N766" s="10" t="n"/>
      <c r="O766" s="10" t="n"/>
      <c r="P766" s="14">
        <f>IF(M766="","",IF(ISNUMBER(M766),IF(M766&lt;=0,"CHYBA",""),"CHYBA"))</f>
        <v/>
      </c>
      <c r="Q766" s="14">
        <f>IF(OR(V766=0,B766="",K766=""),"",IFERROR(IF(X766=0,IF(AND(COUNTIFS('Vozidlá'!$A$6:$A$6,B766&amp;"",'Vozidlá'!$L$6:$L$6,"&lt;&gt;")=1,ROUND(K766,1)=ROUND(INDEX('Vozidlá'!$L$6:$L$6,MATCH(B766,'Vozidlá'!$A$6:$A$6,0)),1)),"","CHYBA"),IF(AND(INDEX($L$1:$L$1505,X766)&lt;&gt;"",ROUND(K766,1)=ROUND(INDEX($L$1:$L$1505,X766),1)),"","CHYBA")),"CHYBA"))</f>
        <v/>
      </c>
      <c r="R766" s="14">
        <f>IF(V766=0,"",IF(OR(NOT(ISNUMBER(A766)),B766="",C766="",NOT(ISNUMBER(D766)),NOT(ISNUMBER(E766)),NOT(ISNUMBER(F766)),NOT(ISNUMBER(G766)),I766="",J766="",NOT(ISNUMBER(K766)),NOT(ISNUMBER(L766)),AND(N766&lt;&gt;"Podnikateľská",N766&lt;&gt;"Súkromná"),AND(N766="Podnikateľská",H766=""),COUNTIFS('Vodiči'!$C$6:$C$8,C766&amp;"")&lt;&gt;1,COUNTIFS('Vozidlá'!$A$6:$A$6,B766&amp;"",'Vozidlá'!$B$6:$B$6,"&lt;&gt;")&lt;&gt;1,COUNTIFS('Vozidlá'!$A$6:$A$6,B766&amp;"",'Vozidlá'!$C$6:$C$6,"&lt;&gt;")&lt;&gt;1,COUNTIFS('Vozidlá'!$A$6:$A$6,B766&amp;"",'Vozidlá'!$D$6:$D$6,"&lt;&gt;")&lt;&gt;1,COUNTIFS('Vozidlá'!$A$6:$A$6,B766&amp;"",'Vozidlá'!$E$6:$E$6,"&lt;&gt;")&lt;&gt;1,COUNTIFS('Vozidlá'!$A$6:$A$6,B766&amp;"",'Vozidlá'!$K$6:$K$6,"&lt;&gt;")&lt;&gt;1,COUNTIFS('Vozidlá'!$A$6:$A$6,B766&amp;"",'Vozidlá'!$L$6:$L$6,"&lt;&gt;")&lt;&gt;1),"CHYBA",""))</f>
        <v/>
      </c>
      <c r="S766" s="14">
        <f>IF(V766=0,"",IF(N766="Podnikateľská",IF(H766="","",IF(OR(LEN(TRIM(SUBSTITUTE(SUBSTITUTE(H766,".",""),",","")))&lt;12,ISNUMBER(MATCH(TRIM(SUBSTITUTE(SUBSTITUTE(H766,".",""),",","")),'Zoznamy'!$G$2:$G$41,0))),"PREVERIŤ","")),IF(AND(N766="Súkromná",IFERROR(INDEX('Vozidlá'!$O$6:$O$6,MATCH(B766,'Vozidlá'!$A$6:$A$6,0))="áno",FALSE)),"PREVERIŤ","")))</f>
        <v/>
      </c>
      <c r="T766" s="14">
        <f>IF(OR(D766="",E766="",F766="",G766=""),"",IFERROR(IF(OR(F766+G766&lt;D766+E766,D766&lt;DATE(2027,1,1),D766&gt;=DATE(2028,1,1)),"CHYBA",""),"CHYBA"))</f>
        <v/>
      </c>
      <c r="U766" s="14">
        <f>IF(OR(V766=0,A766=""),"",IF(COUNTIFS($A$6:$A$1505,A766&amp;"",$B$6:$B$1505,B766&amp;"")&gt;1,"CHYBA",IF(X766="","",IF(X766=0,"",IFERROR(IF(INDEX($A$1:$A$1505,X766)="","",IF(A766=INDEX($A$1:$A$1505,X766)+1,"","PREVERIŤ")),"PREVERIŤ")))))</f>
        <v/>
      </c>
      <c r="V766" s="14">
        <f>IF(OR(A766&lt;&gt;"",B766&lt;&gt;"",C766&lt;&gt;"",D766&lt;&gt;"",E766&lt;&gt;"",F766&lt;&gt;"",G766&lt;&gt;"",H766&lt;&gt;"",I766&lt;&gt;"",J766&lt;&gt;"",K766&lt;&gt;"",L766&lt;&gt;"",N766&lt;&gt;"",O766&lt;&gt;""),1,0)</f>
        <v/>
      </c>
      <c r="W766" s="14">
        <f>IF(OR(V766=0,B766=""),"",COUNTIFS($B$6:B766,B766&amp;""))</f>
        <v/>
      </c>
      <c r="X766" s="14">
        <f>IF(OR(V766=0,B766=""),"",IF(W766=1,0,SUMIFS($Y$5:Y765,$B$5:B765,B766&amp;"",$W$5:W765,W766-1)))</f>
        <v/>
      </c>
      <c r="Y766" s="14">
        <f>IF(V766=0,"",ROW($A766))</f>
        <v/>
      </c>
    </row>
    <row r="767">
      <c r="A767" s="10" t="n"/>
      <c r="B767" s="10" t="n"/>
      <c r="C767" s="10" t="n"/>
      <c r="D767" s="12" t="n"/>
      <c r="E767" s="18" t="n"/>
      <c r="F767" s="12" t="n"/>
      <c r="G767" s="18" t="n"/>
      <c r="H767" s="10" t="n"/>
      <c r="I767" s="10" t="n"/>
      <c r="J767" s="10" t="n"/>
      <c r="K767" s="13" t="n"/>
      <c r="L767" s="13" t="n"/>
      <c r="M767" s="19">
        <f>IF(OR(K767="",L767=""),"",IF(AND(ISNUMBER(K767),ISNUMBER(L767)),L767-K767,"CHYBA"))</f>
        <v/>
      </c>
      <c r="N767" s="10" t="n"/>
      <c r="O767" s="10" t="n"/>
      <c r="P767" s="14">
        <f>IF(M767="","",IF(ISNUMBER(M767),IF(M767&lt;=0,"CHYBA",""),"CHYBA"))</f>
        <v/>
      </c>
      <c r="Q767" s="14">
        <f>IF(OR(V767=0,B767="",K767=""),"",IFERROR(IF(X767=0,IF(AND(COUNTIFS('Vozidlá'!$A$6:$A$6,B767&amp;"",'Vozidlá'!$L$6:$L$6,"&lt;&gt;")=1,ROUND(K767,1)=ROUND(INDEX('Vozidlá'!$L$6:$L$6,MATCH(B767,'Vozidlá'!$A$6:$A$6,0)),1)),"","CHYBA"),IF(AND(INDEX($L$1:$L$1505,X767)&lt;&gt;"",ROUND(K767,1)=ROUND(INDEX($L$1:$L$1505,X767),1)),"","CHYBA")),"CHYBA"))</f>
        <v/>
      </c>
      <c r="R767" s="14">
        <f>IF(V767=0,"",IF(OR(NOT(ISNUMBER(A767)),B767="",C767="",NOT(ISNUMBER(D767)),NOT(ISNUMBER(E767)),NOT(ISNUMBER(F767)),NOT(ISNUMBER(G767)),I767="",J767="",NOT(ISNUMBER(K767)),NOT(ISNUMBER(L767)),AND(N767&lt;&gt;"Podnikateľská",N767&lt;&gt;"Súkromná"),AND(N767="Podnikateľská",H767=""),COUNTIFS('Vodiči'!$C$6:$C$8,C767&amp;"")&lt;&gt;1,COUNTIFS('Vozidlá'!$A$6:$A$6,B767&amp;"",'Vozidlá'!$B$6:$B$6,"&lt;&gt;")&lt;&gt;1,COUNTIFS('Vozidlá'!$A$6:$A$6,B767&amp;"",'Vozidlá'!$C$6:$C$6,"&lt;&gt;")&lt;&gt;1,COUNTIFS('Vozidlá'!$A$6:$A$6,B767&amp;"",'Vozidlá'!$D$6:$D$6,"&lt;&gt;")&lt;&gt;1,COUNTIFS('Vozidlá'!$A$6:$A$6,B767&amp;"",'Vozidlá'!$E$6:$E$6,"&lt;&gt;")&lt;&gt;1,COUNTIFS('Vozidlá'!$A$6:$A$6,B767&amp;"",'Vozidlá'!$K$6:$K$6,"&lt;&gt;")&lt;&gt;1,COUNTIFS('Vozidlá'!$A$6:$A$6,B767&amp;"",'Vozidlá'!$L$6:$L$6,"&lt;&gt;")&lt;&gt;1),"CHYBA",""))</f>
        <v/>
      </c>
      <c r="S767" s="14">
        <f>IF(V767=0,"",IF(N767="Podnikateľská",IF(H767="","",IF(OR(LEN(TRIM(SUBSTITUTE(SUBSTITUTE(H767,".",""),",","")))&lt;12,ISNUMBER(MATCH(TRIM(SUBSTITUTE(SUBSTITUTE(H767,".",""),",","")),'Zoznamy'!$G$2:$G$41,0))),"PREVERIŤ","")),IF(AND(N767="Súkromná",IFERROR(INDEX('Vozidlá'!$O$6:$O$6,MATCH(B767,'Vozidlá'!$A$6:$A$6,0))="áno",FALSE)),"PREVERIŤ","")))</f>
        <v/>
      </c>
      <c r="T767" s="14">
        <f>IF(OR(D767="",E767="",F767="",G767=""),"",IFERROR(IF(OR(F767+G767&lt;D767+E767,D767&lt;DATE(2027,1,1),D767&gt;=DATE(2028,1,1)),"CHYBA",""),"CHYBA"))</f>
        <v/>
      </c>
      <c r="U767" s="14">
        <f>IF(OR(V767=0,A767=""),"",IF(COUNTIFS($A$6:$A$1505,A767&amp;"",$B$6:$B$1505,B767&amp;"")&gt;1,"CHYBA",IF(X767="","",IF(X767=0,"",IFERROR(IF(INDEX($A$1:$A$1505,X767)="","",IF(A767=INDEX($A$1:$A$1505,X767)+1,"","PREVERIŤ")),"PREVERIŤ")))))</f>
        <v/>
      </c>
      <c r="V767" s="14">
        <f>IF(OR(A767&lt;&gt;"",B767&lt;&gt;"",C767&lt;&gt;"",D767&lt;&gt;"",E767&lt;&gt;"",F767&lt;&gt;"",G767&lt;&gt;"",H767&lt;&gt;"",I767&lt;&gt;"",J767&lt;&gt;"",K767&lt;&gt;"",L767&lt;&gt;"",N767&lt;&gt;"",O767&lt;&gt;""),1,0)</f>
        <v/>
      </c>
      <c r="W767" s="14">
        <f>IF(OR(V767=0,B767=""),"",COUNTIFS($B$6:B767,B767&amp;""))</f>
        <v/>
      </c>
      <c r="X767" s="14">
        <f>IF(OR(V767=0,B767=""),"",IF(W767=1,0,SUMIFS($Y$5:Y766,$B$5:B766,B767&amp;"",$W$5:W766,W767-1)))</f>
        <v/>
      </c>
      <c r="Y767" s="14">
        <f>IF(V767=0,"",ROW($A767))</f>
        <v/>
      </c>
    </row>
    <row r="768">
      <c r="A768" s="10" t="n"/>
      <c r="B768" s="10" t="n"/>
      <c r="C768" s="10" t="n"/>
      <c r="D768" s="12" t="n"/>
      <c r="E768" s="18" t="n"/>
      <c r="F768" s="12" t="n"/>
      <c r="G768" s="18" t="n"/>
      <c r="H768" s="10" t="n"/>
      <c r="I768" s="10" t="n"/>
      <c r="J768" s="10" t="n"/>
      <c r="K768" s="13" t="n"/>
      <c r="L768" s="13" t="n"/>
      <c r="M768" s="19">
        <f>IF(OR(K768="",L768=""),"",IF(AND(ISNUMBER(K768),ISNUMBER(L768)),L768-K768,"CHYBA"))</f>
        <v/>
      </c>
      <c r="N768" s="10" t="n"/>
      <c r="O768" s="10" t="n"/>
      <c r="P768" s="14">
        <f>IF(M768="","",IF(ISNUMBER(M768),IF(M768&lt;=0,"CHYBA",""),"CHYBA"))</f>
        <v/>
      </c>
      <c r="Q768" s="14">
        <f>IF(OR(V768=0,B768="",K768=""),"",IFERROR(IF(X768=0,IF(AND(COUNTIFS('Vozidlá'!$A$6:$A$6,B768&amp;"",'Vozidlá'!$L$6:$L$6,"&lt;&gt;")=1,ROUND(K768,1)=ROUND(INDEX('Vozidlá'!$L$6:$L$6,MATCH(B768,'Vozidlá'!$A$6:$A$6,0)),1)),"","CHYBA"),IF(AND(INDEX($L$1:$L$1505,X768)&lt;&gt;"",ROUND(K768,1)=ROUND(INDEX($L$1:$L$1505,X768),1)),"","CHYBA")),"CHYBA"))</f>
        <v/>
      </c>
      <c r="R768" s="14">
        <f>IF(V768=0,"",IF(OR(NOT(ISNUMBER(A768)),B768="",C768="",NOT(ISNUMBER(D768)),NOT(ISNUMBER(E768)),NOT(ISNUMBER(F768)),NOT(ISNUMBER(G768)),I768="",J768="",NOT(ISNUMBER(K768)),NOT(ISNUMBER(L768)),AND(N768&lt;&gt;"Podnikateľská",N768&lt;&gt;"Súkromná"),AND(N768="Podnikateľská",H768=""),COUNTIFS('Vodiči'!$C$6:$C$8,C768&amp;"")&lt;&gt;1,COUNTIFS('Vozidlá'!$A$6:$A$6,B768&amp;"",'Vozidlá'!$B$6:$B$6,"&lt;&gt;")&lt;&gt;1,COUNTIFS('Vozidlá'!$A$6:$A$6,B768&amp;"",'Vozidlá'!$C$6:$C$6,"&lt;&gt;")&lt;&gt;1,COUNTIFS('Vozidlá'!$A$6:$A$6,B768&amp;"",'Vozidlá'!$D$6:$D$6,"&lt;&gt;")&lt;&gt;1,COUNTIFS('Vozidlá'!$A$6:$A$6,B768&amp;"",'Vozidlá'!$E$6:$E$6,"&lt;&gt;")&lt;&gt;1,COUNTIFS('Vozidlá'!$A$6:$A$6,B768&amp;"",'Vozidlá'!$K$6:$K$6,"&lt;&gt;")&lt;&gt;1,COUNTIFS('Vozidlá'!$A$6:$A$6,B768&amp;"",'Vozidlá'!$L$6:$L$6,"&lt;&gt;")&lt;&gt;1),"CHYBA",""))</f>
        <v/>
      </c>
      <c r="S768" s="14">
        <f>IF(V768=0,"",IF(N768="Podnikateľská",IF(H768="","",IF(OR(LEN(TRIM(SUBSTITUTE(SUBSTITUTE(H768,".",""),",","")))&lt;12,ISNUMBER(MATCH(TRIM(SUBSTITUTE(SUBSTITUTE(H768,".",""),",","")),'Zoznamy'!$G$2:$G$41,0))),"PREVERIŤ","")),IF(AND(N768="Súkromná",IFERROR(INDEX('Vozidlá'!$O$6:$O$6,MATCH(B768,'Vozidlá'!$A$6:$A$6,0))="áno",FALSE)),"PREVERIŤ","")))</f>
        <v/>
      </c>
      <c r="T768" s="14">
        <f>IF(OR(D768="",E768="",F768="",G768=""),"",IFERROR(IF(OR(F768+G768&lt;D768+E768,D768&lt;DATE(2027,1,1),D768&gt;=DATE(2028,1,1)),"CHYBA",""),"CHYBA"))</f>
        <v/>
      </c>
      <c r="U768" s="14">
        <f>IF(OR(V768=0,A768=""),"",IF(COUNTIFS($A$6:$A$1505,A768&amp;"",$B$6:$B$1505,B768&amp;"")&gt;1,"CHYBA",IF(X768="","",IF(X768=0,"",IFERROR(IF(INDEX($A$1:$A$1505,X768)="","",IF(A768=INDEX($A$1:$A$1505,X768)+1,"","PREVERIŤ")),"PREVERIŤ")))))</f>
        <v/>
      </c>
      <c r="V768" s="14">
        <f>IF(OR(A768&lt;&gt;"",B768&lt;&gt;"",C768&lt;&gt;"",D768&lt;&gt;"",E768&lt;&gt;"",F768&lt;&gt;"",G768&lt;&gt;"",H768&lt;&gt;"",I768&lt;&gt;"",J768&lt;&gt;"",K768&lt;&gt;"",L768&lt;&gt;"",N768&lt;&gt;"",O768&lt;&gt;""),1,0)</f>
        <v/>
      </c>
      <c r="W768" s="14">
        <f>IF(OR(V768=0,B768=""),"",COUNTIFS($B$6:B768,B768&amp;""))</f>
        <v/>
      </c>
      <c r="X768" s="14">
        <f>IF(OR(V768=0,B768=""),"",IF(W768=1,0,SUMIFS($Y$5:Y767,$B$5:B767,B768&amp;"",$W$5:W767,W768-1)))</f>
        <v/>
      </c>
      <c r="Y768" s="14">
        <f>IF(V768=0,"",ROW($A768))</f>
        <v/>
      </c>
    </row>
    <row r="769">
      <c r="A769" s="10" t="n"/>
      <c r="B769" s="10" t="n"/>
      <c r="C769" s="10" t="n"/>
      <c r="D769" s="12" t="n"/>
      <c r="E769" s="18" t="n"/>
      <c r="F769" s="12" t="n"/>
      <c r="G769" s="18" t="n"/>
      <c r="H769" s="10" t="n"/>
      <c r="I769" s="10" t="n"/>
      <c r="J769" s="10" t="n"/>
      <c r="K769" s="13" t="n"/>
      <c r="L769" s="13" t="n"/>
      <c r="M769" s="19">
        <f>IF(OR(K769="",L769=""),"",IF(AND(ISNUMBER(K769),ISNUMBER(L769)),L769-K769,"CHYBA"))</f>
        <v/>
      </c>
      <c r="N769" s="10" t="n"/>
      <c r="O769" s="10" t="n"/>
      <c r="P769" s="14">
        <f>IF(M769="","",IF(ISNUMBER(M769),IF(M769&lt;=0,"CHYBA",""),"CHYBA"))</f>
        <v/>
      </c>
      <c r="Q769" s="14">
        <f>IF(OR(V769=0,B769="",K769=""),"",IFERROR(IF(X769=0,IF(AND(COUNTIFS('Vozidlá'!$A$6:$A$6,B769&amp;"",'Vozidlá'!$L$6:$L$6,"&lt;&gt;")=1,ROUND(K769,1)=ROUND(INDEX('Vozidlá'!$L$6:$L$6,MATCH(B769,'Vozidlá'!$A$6:$A$6,0)),1)),"","CHYBA"),IF(AND(INDEX($L$1:$L$1505,X769)&lt;&gt;"",ROUND(K769,1)=ROUND(INDEX($L$1:$L$1505,X769),1)),"","CHYBA")),"CHYBA"))</f>
        <v/>
      </c>
      <c r="R769" s="14">
        <f>IF(V769=0,"",IF(OR(NOT(ISNUMBER(A769)),B769="",C769="",NOT(ISNUMBER(D769)),NOT(ISNUMBER(E769)),NOT(ISNUMBER(F769)),NOT(ISNUMBER(G769)),I769="",J769="",NOT(ISNUMBER(K769)),NOT(ISNUMBER(L769)),AND(N769&lt;&gt;"Podnikateľská",N769&lt;&gt;"Súkromná"),AND(N769="Podnikateľská",H769=""),COUNTIFS('Vodiči'!$C$6:$C$8,C769&amp;"")&lt;&gt;1,COUNTIFS('Vozidlá'!$A$6:$A$6,B769&amp;"",'Vozidlá'!$B$6:$B$6,"&lt;&gt;")&lt;&gt;1,COUNTIFS('Vozidlá'!$A$6:$A$6,B769&amp;"",'Vozidlá'!$C$6:$C$6,"&lt;&gt;")&lt;&gt;1,COUNTIFS('Vozidlá'!$A$6:$A$6,B769&amp;"",'Vozidlá'!$D$6:$D$6,"&lt;&gt;")&lt;&gt;1,COUNTIFS('Vozidlá'!$A$6:$A$6,B769&amp;"",'Vozidlá'!$E$6:$E$6,"&lt;&gt;")&lt;&gt;1,COUNTIFS('Vozidlá'!$A$6:$A$6,B769&amp;"",'Vozidlá'!$K$6:$K$6,"&lt;&gt;")&lt;&gt;1,COUNTIFS('Vozidlá'!$A$6:$A$6,B769&amp;"",'Vozidlá'!$L$6:$L$6,"&lt;&gt;")&lt;&gt;1),"CHYBA",""))</f>
        <v/>
      </c>
      <c r="S769" s="14">
        <f>IF(V769=0,"",IF(N769="Podnikateľská",IF(H769="","",IF(OR(LEN(TRIM(SUBSTITUTE(SUBSTITUTE(H769,".",""),",","")))&lt;12,ISNUMBER(MATCH(TRIM(SUBSTITUTE(SUBSTITUTE(H769,".",""),",","")),'Zoznamy'!$G$2:$G$41,0))),"PREVERIŤ","")),IF(AND(N769="Súkromná",IFERROR(INDEX('Vozidlá'!$O$6:$O$6,MATCH(B769,'Vozidlá'!$A$6:$A$6,0))="áno",FALSE)),"PREVERIŤ","")))</f>
        <v/>
      </c>
      <c r="T769" s="14">
        <f>IF(OR(D769="",E769="",F769="",G769=""),"",IFERROR(IF(OR(F769+G769&lt;D769+E769,D769&lt;DATE(2027,1,1),D769&gt;=DATE(2028,1,1)),"CHYBA",""),"CHYBA"))</f>
        <v/>
      </c>
      <c r="U769" s="14">
        <f>IF(OR(V769=0,A769=""),"",IF(COUNTIFS($A$6:$A$1505,A769&amp;"",$B$6:$B$1505,B769&amp;"")&gt;1,"CHYBA",IF(X769="","",IF(X769=0,"",IFERROR(IF(INDEX($A$1:$A$1505,X769)="","",IF(A769=INDEX($A$1:$A$1505,X769)+1,"","PREVERIŤ")),"PREVERIŤ")))))</f>
        <v/>
      </c>
      <c r="V769" s="14">
        <f>IF(OR(A769&lt;&gt;"",B769&lt;&gt;"",C769&lt;&gt;"",D769&lt;&gt;"",E769&lt;&gt;"",F769&lt;&gt;"",G769&lt;&gt;"",H769&lt;&gt;"",I769&lt;&gt;"",J769&lt;&gt;"",K769&lt;&gt;"",L769&lt;&gt;"",N769&lt;&gt;"",O769&lt;&gt;""),1,0)</f>
        <v/>
      </c>
      <c r="W769" s="14">
        <f>IF(OR(V769=0,B769=""),"",COUNTIFS($B$6:B769,B769&amp;""))</f>
        <v/>
      </c>
      <c r="X769" s="14">
        <f>IF(OR(V769=0,B769=""),"",IF(W769=1,0,SUMIFS($Y$5:Y768,$B$5:B768,B769&amp;"",$W$5:W768,W769-1)))</f>
        <v/>
      </c>
      <c r="Y769" s="14">
        <f>IF(V769=0,"",ROW($A769))</f>
        <v/>
      </c>
    </row>
    <row r="770">
      <c r="A770" s="10" t="n"/>
      <c r="B770" s="10" t="n"/>
      <c r="C770" s="10" t="n"/>
      <c r="D770" s="12" t="n"/>
      <c r="E770" s="18" t="n"/>
      <c r="F770" s="12" t="n"/>
      <c r="G770" s="18" t="n"/>
      <c r="H770" s="10" t="n"/>
      <c r="I770" s="10" t="n"/>
      <c r="J770" s="10" t="n"/>
      <c r="K770" s="13" t="n"/>
      <c r="L770" s="13" t="n"/>
      <c r="M770" s="19">
        <f>IF(OR(K770="",L770=""),"",IF(AND(ISNUMBER(K770),ISNUMBER(L770)),L770-K770,"CHYBA"))</f>
        <v/>
      </c>
      <c r="N770" s="10" t="n"/>
      <c r="O770" s="10" t="n"/>
      <c r="P770" s="14">
        <f>IF(M770="","",IF(ISNUMBER(M770),IF(M770&lt;=0,"CHYBA",""),"CHYBA"))</f>
        <v/>
      </c>
      <c r="Q770" s="14">
        <f>IF(OR(V770=0,B770="",K770=""),"",IFERROR(IF(X770=0,IF(AND(COUNTIFS('Vozidlá'!$A$6:$A$6,B770&amp;"",'Vozidlá'!$L$6:$L$6,"&lt;&gt;")=1,ROUND(K770,1)=ROUND(INDEX('Vozidlá'!$L$6:$L$6,MATCH(B770,'Vozidlá'!$A$6:$A$6,0)),1)),"","CHYBA"),IF(AND(INDEX($L$1:$L$1505,X770)&lt;&gt;"",ROUND(K770,1)=ROUND(INDEX($L$1:$L$1505,X770),1)),"","CHYBA")),"CHYBA"))</f>
        <v/>
      </c>
      <c r="R770" s="14">
        <f>IF(V770=0,"",IF(OR(NOT(ISNUMBER(A770)),B770="",C770="",NOT(ISNUMBER(D770)),NOT(ISNUMBER(E770)),NOT(ISNUMBER(F770)),NOT(ISNUMBER(G770)),I770="",J770="",NOT(ISNUMBER(K770)),NOT(ISNUMBER(L770)),AND(N770&lt;&gt;"Podnikateľská",N770&lt;&gt;"Súkromná"),AND(N770="Podnikateľská",H770=""),COUNTIFS('Vodiči'!$C$6:$C$8,C770&amp;"")&lt;&gt;1,COUNTIFS('Vozidlá'!$A$6:$A$6,B770&amp;"",'Vozidlá'!$B$6:$B$6,"&lt;&gt;")&lt;&gt;1,COUNTIFS('Vozidlá'!$A$6:$A$6,B770&amp;"",'Vozidlá'!$C$6:$C$6,"&lt;&gt;")&lt;&gt;1,COUNTIFS('Vozidlá'!$A$6:$A$6,B770&amp;"",'Vozidlá'!$D$6:$D$6,"&lt;&gt;")&lt;&gt;1,COUNTIFS('Vozidlá'!$A$6:$A$6,B770&amp;"",'Vozidlá'!$E$6:$E$6,"&lt;&gt;")&lt;&gt;1,COUNTIFS('Vozidlá'!$A$6:$A$6,B770&amp;"",'Vozidlá'!$K$6:$K$6,"&lt;&gt;")&lt;&gt;1,COUNTIFS('Vozidlá'!$A$6:$A$6,B770&amp;"",'Vozidlá'!$L$6:$L$6,"&lt;&gt;")&lt;&gt;1),"CHYBA",""))</f>
        <v/>
      </c>
      <c r="S770" s="14">
        <f>IF(V770=0,"",IF(N770="Podnikateľská",IF(H770="","",IF(OR(LEN(TRIM(SUBSTITUTE(SUBSTITUTE(H770,".",""),",","")))&lt;12,ISNUMBER(MATCH(TRIM(SUBSTITUTE(SUBSTITUTE(H770,".",""),",","")),'Zoznamy'!$G$2:$G$41,0))),"PREVERIŤ","")),IF(AND(N770="Súkromná",IFERROR(INDEX('Vozidlá'!$O$6:$O$6,MATCH(B770,'Vozidlá'!$A$6:$A$6,0))="áno",FALSE)),"PREVERIŤ","")))</f>
        <v/>
      </c>
      <c r="T770" s="14">
        <f>IF(OR(D770="",E770="",F770="",G770=""),"",IFERROR(IF(OR(F770+G770&lt;D770+E770,D770&lt;DATE(2027,1,1),D770&gt;=DATE(2028,1,1)),"CHYBA",""),"CHYBA"))</f>
        <v/>
      </c>
      <c r="U770" s="14">
        <f>IF(OR(V770=0,A770=""),"",IF(COUNTIFS($A$6:$A$1505,A770&amp;"",$B$6:$B$1505,B770&amp;"")&gt;1,"CHYBA",IF(X770="","",IF(X770=0,"",IFERROR(IF(INDEX($A$1:$A$1505,X770)="","",IF(A770=INDEX($A$1:$A$1505,X770)+1,"","PREVERIŤ")),"PREVERIŤ")))))</f>
        <v/>
      </c>
      <c r="V770" s="14">
        <f>IF(OR(A770&lt;&gt;"",B770&lt;&gt;"",C770&lt;&gt;"",D770&lt;&gt;"",E770&lt;&gt;"",F770&lt;&gt;"",G770&lt;&gt;"",H770&lt;&gt;"",I770&lt;&gt;"",J770&lt;&gt;"",K770&lt;&gt;"",L770&lt;&gt;"",N770&lt;&gt;"",O770&lt;&gt;""),1,0)</f>
        <v/>
      </c>
      <c r="W770" s="14">
        <f>IF(OR(V770=0,B770=""),"",COUNTIFS($B$6:B770,B770&amp;""))</f>
        <v/>
      </c>
      <c r="X770" s="14">
        <f>IF(OR(V770=0,B770=""),"",IF(W770=1,0,SUMIFS($Y$5:Y769,$B$5:B769,B770&amp;"",$W$5:W769,W770-1)))</f>
        <v/>
      </c>
      <c r="Y770" s="14">
        <f>IF(V770=0,"",ROW($A770))</f>
        <v/>
      </c>
    </row>
    <row r="771">
      <c r="A771" s="10" t="n"/>
      <c r="B771" s="10" t="n"/>
      <c r="C771" s="10" t="n"/>
      <c r="D771" s="12" t="n"/>
      <c r="E771" s="18" t="n"/>
      <c r="F771" s="12" t="n"/>
      <c r="G771" s="18" t="n"/>
      <c r="H771" s="10" t="n"/>
      <c r="I771" s="10" t="n"/>
      <c r="J771" s="10" t="n"/>
      <c r="K771" s="13" t="n"/>
      <c r="L771" s="13" t="n"/>
      <c r="M771" s="19">
        <f>IF(OR(K771="",L771=""),"",IF(AND(ISNUMBER(K771),ISNUMBER(L771)),L771-K771,"CHYBA"))</f>
        <v/>
      </c>
      <c r="N771" s="10" t="n"/>
      <c r="O771" s="10" t="n"/>
      <c r="P771" s="14">
        <f>IF(M771="","",IF(ISNUMBER(M771),IF(M771&lt;=0,"CHYBA",""),"CHYBA"))</f>
        <v/>
      </c>
      <c r="Q771" s="14">
        <f>IF(OR(V771=0,B771="",K771=""),"",IFERROR(IF(X771=0,IF(AND(COUNTIFS('Vozidlá'!$A$6:$A$6,B771&amp;"",'Vozidlá'!$L$6:$L$6,"&lt;&gt;")=1,ROUND(K771,1)=ROUND(INDEX('Vozidlá'!$L$6:$L$6,MATCH(B771,'Vozidlá'!$A$6:$A$6,0)),1)),"","CHYBA"),IF(AND(INDEX($L$1:$L$1505,X771)&lt;&gt;"",ROUND(K771,1)=ROUND(INDEX($L$1:$L$1505,X771),1)),"","CHYBA")),"CHYBA"))</f>
        <v/>
      </c>
      <c r="R771" s="14">
        <f>IF(V771=0,"",IF(OR(NOT(ISNUMBER(A771)),B771="",C771="",NOT(ISNUMBER(D771)),NOT(ISNUMBER(E771)),NOT(ISNUMBER(F771)),NOT(ISNUMBER(G771)),I771="",J771="",NOT(ISNUMBER(K771)),NOT(ISNUMBER(L771)),AND(N771&lt;&gt;"Podnikateľská",N771&lt;&gt;"Súkromná"),AND(N771="Podnikateľská",H771=""),COUNTIFS('Vodiči'!$C$6:$C$8,C771&amp;"")&lt;&gt;1,COUNTIFS('Vozidlá'!$A$6:$A$6,B771&amp;"",'Vozidlá'!$B$6:$B$6,"&lt;&gt;")&lt;&gt;1,COUNTIFS('Vozidlá'!$A$6:$A$6,B771&amp;"",'Vozidlá'!$C$6:$C$6,"&lt;&gt;")&lt;&gt;1,COUNTIFS('Vozidlá'!$A$6:$A$6,B771&amp;"",'Vozidlá'!$D$6:$D$6,"&lt;&gt;")&lt;&gt;1,COUNTIFS('Vozidlá'!$A$6:$A$6,B771&amp;"",'Vozidlá'!$E$6:$E$6,"&lt;&gt;")&lt;&gt;1,COUNTIFS('Vozidlá'!$A$6:$A$6,B771&amp;"",'Vozidlá'!$K$6:$K$6,"&lt;&gt;")&lt;&gt;1,COUNTIFS('Vozidlá'!$A$6:$A$6,B771&amp;"",'Vozidlá'!$L$6:$L$6,"&lt;&gt;")&lt;&gt;1),"CHYBA",""))</f>
        <v/>
      </c>
      <c r="S771" s="14">
        <f>IF(V771=0,"",IF(N771="Podnikateľská",IF(H771="","",IF(OR(LEN(TRIM(SUBSTITUTE(SUBSTITUTE(H771,".",""),",","")))&lt;12,ISNUMBER(MATCH(TRIM(SUBSTITUTE(SUBSTITUTE(H771,".",""),",","")),'Zoznamy'!$G$2:$G$41,0))),"PREVERIŤ","")),IF(AND(N771="Súkromná",IFERROR(INDEX('Vozidlá'!$O$6:$O$6,MATCH(B771,'Vozidlá'!$A$6:$A$6,0))="áno",FALSE)),"PREVERIŤ","")))</f>
        <v/>
      </c>
      <c r="T771" s="14">
        <f>IF(OR(D771="",E771="",F771="",G771=""),"",IFERROR(IF(OR(F771+G771&lt;D771+E771,D771&lt;DATE(2027,1,1),D771&gt;=DATE(2028,1,1)),"CHYBA",""),"CHYBA"))</f>
        <v/>
      </c>
      <c r="U771" s="14">
        <f>IF(OR(V771=0,A771=""),"",IF(COUNTIFS($A$6:$A$1505,A771&amp;"",$B$6:$B$1505,B771&amp;"")&gt;1,"CHYBA",IF(X771="","",IF(X771=0,"",IFERROR(IF(INDEX($A$1:$A$1505,X771)="","",IF(A771=INDEX($A$1:$A$1505,X771)+1,"","PREVERIŤ")),"PREVERIŤ")))))</f>
        <v/>
      </c>
      <c r="V771" s="14">
        <f>IF(OR(A771&lt;&gt;"",B771&lt;&gt;"",C771&lt;&gt;"",D771&lt;&gt;"",E771&lt;&gt;"",F771&lt;&gt;"",G771&lt;&gt;"",H771&lt;&gt;"",I771&lt;&gt;"",J771&lt;&gt;"",K771&lt;&gt;"",L771&lt;&gt;"",N771&lt;&gt;"",O771&lt;&gt;""),1,0)</f>
        <v/>
      </c>
      <c r="W771" s="14">
        <f>IF(OR(V771=0,B771=""),"",COUNTIFS($B$6:B771,B771&amp;""))</f>
        <v/>
      </c>
      <c r="X771" s="14">
        <f>IF(OR(V771=0,B771=""),"",IF(W771=1,0,SUMIFS($Y$5:Y770,$B$5:B770,B771&amp;"",$W$5:W770,W771-1)))</f>
        <v/>
      </c>
      <c r="Y771" s="14">
        <f>IF(V771=0,"",ROW($A771))</f>
        <v/>
      </c>
    </row>
    <row r="772">
      <c r="A772" s="10" t="n"/>
      <c r="B772" s="10" t="n"/>
      <c r="C772" s="10" t="n"/>
      <c r="D772" s="12" t="n"/>
      <c r="E772" s="18" t="n"/>
      <c r="F772" s="12" t="n"/>
      <c r="G772" s="18" t="n"/>
      <c r="H772" s="10" t="n"/>
      <c r="I772" s="10" t="n"/>
      <c r="J772" s="10" t="n"/>
      <c r="K772" s="13" t="n"/>
      <c r="L772" s="13" t="n"/>
      <c r="M772" s="19">
        <f>IF(OR(K772="",L772=""),"",IF(AND(ISNUMBER(K772),ISNUMBER(L772)),L772-K772,"CHYBA"))</f>
        <v/>
      </c>
      <c r="N772" s="10" t="n"/>
      <c r="O772" s="10" t="n"/>
      <c r="P772" s="14">
        <f>IF(M772="","",IF(ISNUMBER(M772),IF(M772&lt;=0,"CHYBA",""),"CHYBA"))</f>
        <v/>
      </c>
      <c r="Q772" s="14">
        <f>IF(OR(V772=0,B772="",K772=""),"",IFERROR(IF(X772=0,IF(AND(COUNTIFS('Vozidlá'!$A$6:$A$6,B772&amp;"",'Vozidlá'!$L$6:$L$6,"&lt;&gt;")=1,ROUND(K772,1)=ROUND(INDEX('Vozidlá'!$L$6:$L$6,MATCH(B772,'Vozidlá'!$A$6:$A$6,0)),1)),"","CHYBA"),IF(AND(INDEX($L$1:$L$1505,X772)&lt;&gt;"",ROUND(K772,1)=ROUND(INDEX($L$1:$L$1505,X772),1)),"","CHYBA")),"CHYBA"))</f>
        <v/>
      </c>
      <c r="R772" s="14">
        <f>IF(V772=0,"",IF(OR(NOT(ISNUMBER(A772)),B772="",C772="",NOT(ISNUMBER(D772)),NOT(ISNUMBER(E772)),NOT(ISNUMBER(F772)),NOT(ISNUMBER(G772)),I772="",J772="",NOT(ISNUMBER(K772)),NOT(ISNUMBER(L772)),AND(N772&lt;&gt;"Podnikateľská",N772&lt;&gt;"Súkromná"),AND(N772="Podnikateľská",H772=""),COUNTIFS('Vodiči'!$C$6:$C$8,C772&amp;"")&lt;&gt;1,COUNTIFS('Vozidlá'!$A$6:$A$6,B772&amp;"",'Vozidlá'!$B$6:$B$6,"&lt;&gt;")&lt;&gt;1,COUNTIFS('Vozidlá'!$A$6:$A$6,B772&amp;"",'Vozidlá'!$C$6:$C$6,"&lt;&gt;")&lt;&gt;1,COUNTIFS('Vozidlá'!$A$6:$A$6,B772&amp;"",'Vozidlá'!$D$6:$D$6,"&lt;&gt;")&lt;&gt;1,COUNTIFS('Vozidlá'!$A$6:$A$6,B772&amp;"",'Vozidlá'!$E$6:$E$6,"&lt;&gt;")&lt;&gt;1,COUNTIFS('Vozidlá'!$A$6:$A$6,B772&amp;"",'Vozidlá'!$K$6:$K$6,"&lt;&gt;")&lt;&gt;1,COUNTIFS('Vozidlá'!$A$6:$A$6,B772&amp;"",'Vozidlá'!$L$6:$L$6,"&lt;&gt;")&lt;&gt;1),"CHYBA",""))</f>
        <v/>
      </c>
      <c r="S772" s="14">
        <f>IF(V772=0,"",IF(N772="Podnikateľská",IF(H772="","",IF(OR(LEN(TRIM(SUBSTITUTE(SUBSTITUTE(H772,".",""),",","")))&lt;12,ISNUMBER(MATCH(TRIM(SUBSTITUTE(SUBSTITUTE(H772,".",""),",","")),'Zoznamy'!$G$2:$G$41,0))),"PREVERIŤ","")),IF(AND(N772="Súkromná",IFERROR(INDEX('Vozidlá'!$O$6:$O$6,MATCH(B772,'Vozidlá'!$A$6:$A$6,0))="áno",FALSE)),"PREVERIŤ","")))</f>
        <v/>
      </c>
      <c r="T772" s="14">
        <f>IF(OR(D772="",E772="",F772="",G772=""),"",IFERROR(IF(OR(F772+G772&lt;D772+E772,D772&lt;DATE(2027,1,1),D772&gt;=DATE(2028,1,1)),"CHYBA",""),"CHYBA"))</f>
        <v/>
      </c>
      <c r="U772" s="14">
        <f>IF(OR(V772=0,A772=""),"",IF(COUNTIFS($A$6:$A$1505,A772&amp;"",$B$6:$B$1505,B772&amp;"")&gt;1,"CHYBA",IF(X772="","",IF(X772=0,"",IFERROR(IF(INDEX($A$1:$A$1505,X772)="","",IF(A772=INDEX($A$1:$A$1505,X772)+1,"","PREVERIŤ")),"PREVERIŤ")))))</f>
        <v/>
      </c>
      <c r="V772" s="14">
        <f>IF(OR(A772&lt;&gt;"",B772&lt;&gt;"",C772&lt;&gt;"",D772&lt;&gt;"",E772&lt;&gt;"",F772&lt;&gt;"",G772&lt;&gt;"",H772&lt;&gt;"",I772&lt;&gt;"",J772&lt;&gt;"",K772&lt;&gt;"",L772&lt;&gt;"",N772&lt;&gt;"",O772&lt;&gt;""),1,0)</f>
        <v/>
      </c>
      <c r="W772" s="14">
        <f>IF(OR(V772=0,B772=""),"",COUNTIFS($B$6:B772,B772&amp;""))</f>
        <v/>
      </c>
      <c r="X772" s="14">
        <f>IF(OR(V772=0,B772=""),"",IF(W772=1,0,SUMIFS($Y$5:Y771,$B$5:B771,B772&amp;"",$W$5:W771,W772-1)))</f>
        <v/>
      </c>
      <c r="Y772" s="14">
        <f>IF(V772=0,"",ROW($A772))</f>
        <v/>
      </c>
    </row>
    <row r="773">
      <c r="A773" s="10" t="n"/>
      <c r="B773" s="10" t="n"/>
      <c r="C773" s="10" t="n"/>
      <c r="D773" s="12" t="n"/>
      <c r="E773" s="18" t="n"/>
      <c r="F773" s="12" t="n"/>
      <c r="G773" s="18" t="n"/>
      <c r="H773" s="10" t="n"/>
      <c r="I773" s="10" t="n"/>
      <c r="J773" s="10" t="n"/>
      <c r="K773" s="13" t="n"/>
      <c r="L773" s="13" t="n"/>
      <c r="M773" s="19">
        <f>IF(OR(K773="",L773=""),"",IF(AND(ISNUMBER(K773),ISNUMBER(L773)),L773-K773,"CHYBA"))</f>
        <v/>
      </c>
      <c r="N773" s="10" t="n"/>
      <c r="O773" s="10" t="n"/>
      <c r="P773" s="14">
        <f>IF(M773="","",IF(ISNUMBER(M773),IF(M773&lt;=0,"CHYBA",""),"CHYBA"))</f>
        <v/>
      </c>
      <c r="Q773" s="14">
        <f>IF(OR(V773=0,B773="",K773=""),"",IFERROR(IF(X773=0,IF(AND(COUNTIFS('Vozidlá'!$A$6:$A$6,B773&amp;"",'Vozidlá'!$L$6:$L$6,"&lt;&gt;")=1,ROUND(K773,1)=ROUND(INDEX('Vozidlá'!$L$6:$L$6,MATCH(B773,'Vozidlá'!$A$6:$A$6,0)),1)),"","CHYBA"),IF(AND(INDEX($L$1:$L$1505,X773)&lt;&gt;"",ROUND(K773,1)=ROUND(INDEX($L$1:$L$1505,X773),1)),"","CHYBA")),"CHYBA"))</f>
        <v/>
      </c>
      <c r="R773" s="14">
        <f>IF(V773=0,"",IF(OR(NOT(ISNUMBER(A773)),B773="",C773="",NOT(ISNUMBER(D773)),NOT(ISNUMBER(E773)),NOT(ISNUMBER(F773)),NOT(ISNUMBER(G773)),I773="",J773="",NOT(ISNUMBER(K773)),NOT(ISNUMBER(L773)),AND(N773&lt;&gt;"Podnikateľská",N773&lt;&gt;"Súkromná"),AND(N773="Podnikateľská",H773=""),COUNTIFS('Vodiči'!$C$6:$C$8,C773&amp;"")&lt;&gt;1,COUNTIFS('Vozidlá'!$A$6:$A$6,B773&amp;"",'Vozidlá'!$B$6:$B$6,"&lt;&gt;")&lt;&gt;1,COUNTIFS('Vozidlá'!$A$6:$A$6,B773&amp;"",'Vozidlá'!$C$6:$C$6,"&lt;&gt;")&lt;&gt;1,COUNTIFS('Vozidlá'!$A$6:$A$6,B773&amp;"",'Vozidlá'!$D$6:$D$6,"&lt;&gt;")&lt;&gt;1,COUNTIFS('Vozidlá'!$A$6:$A$6,B773&amp;"",'Vozidlá'!$E$6:$E$6,"&lt;&gt;")&lt;&gt;1,COUNTIFS('Vozidlá'!$A$6:$A$6,B773&amp;"",'Vozidlá'!$K$6:$K$6,"&lt;&gt;")&lt;&gt;1,COUNTIFS('Vozidlá'!$A$6:$A$6,B773&amp;"",'Vozidlá'!$L$6:$L$6,"&lt;&gt;")&lt;&gt;1),"CHYBA",""))</f>
        <v/>
      </c>
      <c r="S773" s="14">
        <f>IF(V773=0,"",IF(N773="Podnikateľská",IF(H773="","",IF(OR(LEN(TRIM(SUBSTITUTE(SUBSTITUTE(H773,".",""),",","")))&lt;12,ISNUMBER(MATCH(TRIM(SUBSTITUTE(SUBSTITUTE(H773,".",""),",","")),'Zoznamy'!$G$2:$G$41,0))),"PREVERIŤ","")),IF(AND(N773="Súkromná",IFERROR(INDEX('Vozidlá'!$O$6:$O$6,MATCH(B773,'Vozidlá'!$A$6:$A$6,0))="áno",FALSE)),"PREVERIŤ","")))</f>
        <v/>
      </c>
      <c r="T773" s="14">
        <f>IF(OR(D773="",E773="",F773="",G773=""),"",IFERROR(IF(OR(F773+G773&lt;D773+E773,D773&lt;DATE(2027,1,1),D773&gt;=DATE(2028,1,1)),"CHYBA",""),"CHYBA"))</f>
        <v/>
      </c>
      <c r="U773" s="14">
        <f>IF(OR(V773=0,A773=""),"",IF(COUNTIFS($A$6:$A$1505,A773&amp;"",$B$6:$B$1505,B773&amp;"")&gt;1,"CHYBA",IF(X773="","",IF(X773=0,"",IFERROR(IF(INDEX($A$1:$A$1505,X773)="","",IF(A773=INDEX($A$1:$A$1505,X773)+1,"","PREVERIŤ")),"PREVERIŤ")))))</f>
        <v/>
      </c>
      <c r="V773" s="14">
        <f>IF(OR(A773&lt;&gt;"",B773&lt;&gt;"",C773&lt;&gt;"",D773&lt;&gt;"",E773&lt;&gt;"",F773&lt;&gt;"",G773&lt;&gt;"",H773&lt;&gt;"",I773&lt;&gt;"",J773&lt;&gt;"",K773&lt;&gt;"",L773&lt;&gt;"",N773&lt;&gt;"",O773&lt;&gt;""),1,0)</f>
        <v/>
      </c>
      <c r="W773" s="14">
        <f>IF(OR(V773=0,B773=""),"",COUNTIFS($B$6:B773,B773&amp;""))</f>
        <v/>
      </c>
      <c r="X773" s="14">
        <f>IF(OR(V773=0,B773=""),"",IF(W773=1,0,SUMIFS($Y$5:Y772,$B$5:B772,B773&amp;"",$W$5:W772,W773-1)))</f>
        <v/>
      </c>
      <c r="Y773" s="14">
        <f>IF(V773=0,"",ROW($A773))</f>
        <v/>
      </c>
    </row>
    <row r="774">
      <c r="A774" s="10" t="n"/>
      <c r="B774" s="10" t="n"/>
      <c r="C774" s="10" t="n"/>
      <c r="D774" s="12" t="n"/>
      <c r="E774" s="18" t="n"/>
      <c r="F774" s="12" t="n"/>
      <c r="G774" s="18" t="n"/>
      <c r="H774" s="10" t="n"/>
      <c r="I774" s="10" t="n"/>
      <c r="J774" s="10" t="n"/>
      <c r="K774" s="13" t="n"/>
      <c r="L774" s="13" t="n"/>
      <c r="M774" s="19">
        <f>IF(OR(K774="",L774=""),"",IF(AND(ISNUMBER(K774),ISNUMBER(L774)),L774-K774,"CHYBA"))</f>
        <v/>
      </c>
      <c r="N774" s="10" t="n"/>
      <c r="O774" s="10" t="n"/>
      <c r="P774" s="14">
        <f>IF(M774="","",IF(ISNUMBER(M774),IF(M774&lt;=0,"CHYBA",""),"CHYBA"))</f>
        <v/>
      </c>
      <c r="Q774" s="14">
        <f>IF(OR(V774=0,B774="",K774=""),"",IFERROR(IF(X774=0,IF(AND(COUNTIFS('Vozidlá'!$A$6:$A$6,B774&amp;"",'Vozidlá'!$L$6:$L$6,"&lt;&gt;")=1,ROUND(K774,1)=ROUND(INDEX('Vozidlá'!$L$6:$L$6,MATCH(B774,'Vozidlá'!$A$6:$A$6,0)),1)),"","CHYBA"),IF(AND(INDEX($L$1:$L$1505,X774)&lt;&gt;"",ROUND(K774,1)=ROUND(INDEX($L$1:$L$1505,X774),1)),"","CHYBA")),"CHYBA"))</f>
        <v/>
      </c>
      <c r="R774" s="14">
        <f>IF(V774=0,"",IF(OR(NOT(ISNUMBER(A774)),B774="",C774="",NOT(ISNUMBER(D774)),NOT(ISNUMBER(E774)),NOT(ISNUMBER(F774)),NOT(ISNUMBER(G774)),I774="",J774="",NOT(ISNUMBER(K774)),NOT(ISNUMBER(L774)),AND(N774&lt;&gt;"Podnikateľská",N774&lt;&gt;"Súkromná"),AND(N774="Podnikateľská",H774=""),COUNTIFS('Vodiči'!$C$6:$C$8,C774&amp;"")&lt;&gt;1,COUNTIFS('Vozidlá'!$A$6:$A$6,B774&amp;"",'Vozidlá'!$B$6:$B$6,"&lt;&gt;")&lt;&gt;1,COUNTIFS('Vozidlá'!$A$6:$A$6,B774&amp;"",'Vozidlá'!$C$6:$C$6,"&lt;&gt;")&lt;&gt;1,COUNTIFS('Vozidlá'!$A$6:$A$6,B774&amp;"",'Vozidlá'!$D$6:$D$6,"&lt;&gt;")&lt;&gt;1,COUNTIFS('Vozidlá'!$A$6:$A$6,B774&amp;"",'Vozidlá'!$E$6:$E$6,"&lt;&gt;")&lt;&gt;1,COUNTIFS('Vozidlá'!$A$6:$A$6,B774&amp;"",'Vozidlá'!$K$6:$K$6,"&lt;&gt;")&lt;&gt;1,COUNTIFS('Vozidlá'!$A$6:$A$6,B774&amp;"",'Vozidlá'!$L$6:$L$6,"&lt;&gt;")&lt;&gt;1),"CHYBA",""))</f>
        <v/>
      </c>
      <c r="S774" s="14">
        <f>IF(V774=0,"",IF(N774="Podnikateľská",IF(H774="","",IF(OR(LEN(TRIM(SUBSTITUTE(SUBSTITUTE(H774,".",""),",","")))&lt;12,ISNUMBER(MATCH(TRIM(SUBSTITUTE(SUBSTITUTE(H774,".",""),",","")),'Zoznamy'!$G$2:$G$41,0))),"PREVERIŤ","")),IF(AND(N774="Súkromná",IFERROR(INDEX('Vozidlá'!$O$6:$O$6,MATCH(B774,'Vozidlá'!$A$6:$A$6,0))="áno",FALSE)),"PREVERIŤ","")))</f>
        <v/>
      </c>
      <c r="T774" s="14">
        <f>IF(OR(D774="",E774="",F774="",G774=""),"",IFERROR(IF(OR(F774+G774&lt;D774+E774,D774&lt;DATE(2027,1,1),D774&gt;=DATE(2028,1,1)),"CHYBA",""),"CHYBA"))</f>
        <v/>
      </c>
      <c r="U774" s="14">
        <f>IF(OR(V774=0,A774=""),"",IF(COUNTIFS($A$6:$A$1505,A774&amp;"",$B$6:$B$1505,B774&amp;"")&gt;1,"CHYBA",IF(X774="","",IF(X774=0,"",IFERROR(IF(INDEX($A$1:$A$1505,X774)="","",IF(A774=INDEX($A$1:$A$1505,X774)+1,"","PREVERIŤ")),"PREVERIŤ")))))</f>
        <v/>
      </c>
      <c r="V774" s="14">
        <f>IF(OR(A774&lt;&gt;"",B774&lt;&gt;"",C774&lt;&gt;"",D774&lt;&gt;"",E774&lt;&gt;"",F774&lt;&gt;"",G774&lt;&gt;"",H774&lt;&gt;"",I774&lt;&gt;"",J774&lt;&gt;"",K774&lt;&gt;"",L774&lt;&gt;"",N774&lt;&gt;"",O774&lt;&gt;""),1,0)</f>
        <v/>
      </c>
      <c r="W774" s="14">
        <f>IF(OR(V774=0,B774=""),"",COUNTIFS($B$6:B774,B774&amp;""))</f>
        <v/>
      </c>
      <c r="X774" s="14">
        <f>IF(OR(V774=0,B774=""),"",IF(W774=1,0,SUMIFS($Y$5:Y773,$B$5:B773,B774&amp;"",$W$5:W773,W774-1)))</f>
        <v/>
      </c>
      <c r="Y774" s="14">
        <f>IF(V774=0,"",ROW($A774))</f>
        <v/>
      </c>
    </row>
    <row r="775">
      <c r="A775" s="10" t="n"/>
      <c r="B775" s="10" t="n"/>
      <c r="C775" s="10" t="n"/>
      <c r="D775" s="12" t="n"/>
      <c r="E775" s="18" t="n"/>
      <c r="F775" s="12" t="n"/>
      <c r="G775" s="18" t="n"/>
      <c r="H775" s="10" t="n"/>
      <c r="I775" s="10" t="n"/>
      <c r="J775" s="10" t="n"/>
      <c r="K775" s="13" t="n"/>
      <c r="L775" s="13" t="n"/>
      <c r="M775" s="19">
        <f>IF(OR(K775="",L775=""),"",IF(AND(ISNUMBER(K775),ISNUMBER(L775)),L775-K775,"CHYBA"))</f>
        <v/>
      </c>
      <c r="N775" s="10" t="n"/>
      <c r="O775" s="10" t="n"/>
      <c r="P775" s="14">
        <f>IF(M775="","",IF(ISNUMBER(M775),IF(M775&lt;=0,"CHYBA",""),"CHYBA"))</f>
        <v/>
      </c>
      <c r="Q775" s="14">
        <f>IF(OR(V775=0,B775="",K775=""),"",IFERROR(IF(X775=0,IF(AND(COUNTIFS('Vozidlá'!$A$6:$A$6,B775&amp;"",'Vozidlá'!$L$6:$L$6,"&lt;&gt;")=1,ROUND(K775,1)=ROUND(INDEX('Vozidlá'!$L$6:$L$6,MATCH(B775,'Vozidlá'!$A$6:$A$6,0)),1)),"","CHYBA"),IF(AND(INDEX($L$1:$L$1505,X775)&lt;&gt;"",ROUND(K775,1)=ROUND(INDEX($L$1:$L$1505,X775),1)),"","CHYBA")),"CHYBA"))</f>
        <v/>
      </c>
      <c r="R775" s="14">
        <f>IF(V775=0,"",IF(OR(NOT(ISNUMBER(A775)),B775="",C775="",NOT(ISNUMBER(D775)),NOT(ISNUMBER(E775)),NOT(ISNUMBER(F775)),NOT(ISNUMBER(G775)),I775="",J775="",NOT(ISNUMBER(K775)),NOT(ISNUMBER(L775)),AND(N775&lt;&gt;"Podnikateľská",N775&lt;&gt;"Súkromná"),AND(N775="Podnikateľská",H775=""),COUNTIFS('Vodiči'!$C$6:$C$8,C775&amp;"")&lt;&gt;1,COUNTIFS('Vozidlá'!$A$6:$A$6,B775&amp;"",'Vozidlá'!$B$6:$B$6,"&lt;&gt;")&lt;&gt;1,COUNTIFS('Vozidlá'!$A$6:$A$6,B775&amp;"",'Vozidlá'!$C$6:$C$6,"&lt;&gt;")&lt;&gt;1,COUNTIFS('Vozidlá'!$A$6:$A$6,B775&amp;"",'Vozidlá'!$D$6:$D$6,"&lt;&gt;")&lt;&gt;1,COUNTIFS('Vozidlá'!$A$6:$A$6,B775&amp;"",'Vozidlá'!$E$6:$E$6,"&lt;&gt;")&lt;&gt;1,COUNTIFS('Vozidlá'!$A$6:$A$6,B775&amp;"",'Vozidlá'!$K$6:$K$6,"&lt;&gt;")&lt;&gt;1,COUNTIFS('Vozidlá'!$A$6:$A$6,B775&amp;"",'Vozidlá'!$L$6:$L$6,"&lt;&gt;")&lt;&gt;1),"CHYBA",""))</f>
        <v/>
      </c>
      <c r="S775" s="14">
        <f>IF(V775=0,"",IF(N775="Podnikateľská",IF(H775="","",IF(OR(LEN(TRIM(SUBSTITUTE(SUBSTITUTE(H775,".",""),",","")))&lt;12,ISNUMBER(MATCH(TRIM(SUBSTITUTE(SUBSTITUTE(H775,".",""),",","")),'Zoznamy'!$G$2:$G$41,0))),"PREVERIŤ","")),IF(AND(N775="Súkromná",IFERROR(INDEX('Vozidlá'!$O$6:$O$6,MATCH(B775,'Vozidlá'!$A$6:$A$6,0))="áno",FALSE)),"PREVERIŤ","")))</f>
        <v/>
      </c>
      <c r="T775" s="14">
        <f>IF(OR(D775="",E775="",F775="",G775=""),"",IFERROR(IF(OR(F775+G775&lt;D775+E775,D775&lt;DATE(2027,1,1),D775&gt;=DATE(2028,1,1)),"CHYBA",""),"CHYBA"))</f>
        <v/>
      </c>
      <c r="U775" s="14">
        <f>IF(OR(V775=0,A775=""),"",IF(COUNTIFS($A$6:$A$1505,A775&amp;"",$B$6:$B$1505,B775&amp;"")&gt;1,"CHYBA",IF(X775="","",IF(X775=0,"",IFERROR(IF(INDEX($A$1:$A$1505,X775)="","",IF(A775=INDEX($A$1:$A$1505,X775)+1,"","PREVERIŤ")),"PREVERIŤ")))))</f>
        <v/>
      </c>
      <c r="V775" s="14">
        <f>IF(OR(A775&lt;&gt;"",B775&lt;&gt;"",C775&lt;&gt;"",D775&lt;&gt;"",E775&lt;&gt;"",F775&lt;&gt;"",G775&lt;&gt;"",H775&lt;&gt;"",I775&lt;&gt;"",J775&lt;&gt;"",K775&lt;&gt;"",L775&lt;&gt;"",N775&lt;&gt;"",O775&lt;&gt;""),1,0)</f>
        <v/>
      </c>
      <c r="W775" s="14">
        <f>IF(OR(V775=0,B775=""),"",COUNTIFS($B$6:B775,B775&amp;""))</f>
        <v/>
      </c>
      <c r="X775" s="14">
        <f>IF(OR(V775=0,B775=""),"",IF(W775=1,0,SUMIFS($Y$5:Y774,$B$5:B774,B775&amp;"",$W$5:W774,W775-1)))</f>
        <v/>
      </c>
      <c r="Y775" s="14">
        <f>IF(V775=0,"",ROW($A775))</f>
        <v/>
      </c>
    </row>
    <row r="776">
      <c r="A776" s="10" t="n"/>
      <c r="B776" s="10" t="n"/>
      <c r="C776" s="10" t="n"/>
      <c r="D776" s="12" t="n"/>
      <c r="E776" s="18" t="n"/>
      <c r="F776" s="12" t="n"/>
      <c r="G776" s="18" t="n"/>
      <c r="H776" s="10" t="n"/>
      <c r="I776" s="10" t="n"/>
      <c r="J776" s="10" t="n"/>
      <c r="K776" s="13" t="n"/>
      <c r="L776" s="13" t="n"/>
      <c r="M776" s="19">
        <f>IF(OR(K776="",L776=""),"",IF(AND(ISNUMBER(K776),ISNUMBER(L776)),L776-K776,"CHYBA"))</f>
        <v/>
      </c>
      <c r="N776" s="10" t="n"/>
      <c r="O776" s="10" t="n"/>
      <c r="P776" s="14">
        <f>IF(M776="","",IF(ISNUMBER(M776),IF(M776&lt;=0,"CHYBA",""),"CHYBA"))</f>
        <v/>
      </c>
      <c r="Q776" s="14">
        <f>IF(OR(V776=0,B776="",K776=""),"",IFERROR(IF(X776=0,IF(AND(COUNTIFS('Vozidlá'!$A$6:$A$6,B776&amp;"",'Vozidlá'!$L$6:$L$6,"&lt;&gt;")=1,ROUND(K776,1)=ROUND(INDEX('Vozidlá'!$L$6:$L$6,MATCH(B776,'Vozidlá'!$A$6:$A$6,0)),1)),"","CHYBA"),IF(AND(INDEX($L$1:$L$1505,X776)&lt;&gt;"",ROUND(K776,1)=ROUND(INDEX($L$1:$L$1505,X776),1)),"","CHYBA")),"CHYBA"))</f>
        <v/>
      </c>
      <c r="R776" s="14">
        <f>IF(V776=0,"",IF(OR(NOT(ISNUMBER(A776)),B776="",C776="",NOT(ISNUMBER(D776)),NOT(ISNUMBER(E776)),NOT(ISNUMBER(F776)),NOT(ISNUMBER(G776)),I776="",J776="",NOT(ISNUMBER(K776)),NOT(ISNUMBER(L776)),AND(N776&lt;&gt;"Podnikateľská",N776&lt;&gt;"Súkromná"),AND(N776="Podnikateľská",H776=""),COUNTIFS('Vodiči'!$C$6:$C$8,C776&amp;"")&lt;&gt;1,COUNTIFS('Vozidlá'!$A$6:$A$6,B776&amp;"",'Vozidlá'!$B$6:$B$6,"&lt;&gt;")&lt;&gt;1,COUNTIFS('Vozidlá'!$A$6:$A$6,B776&amp;"",'Vozidlá'!$C$6:$C$6,"&lt;&gt;")&lt;&gt;1,COUNTIFS('Vozidlá'!$A$6:$A$6,B776&amp;"",'Vozidlá'!$D$6:$D$6,"&lt;&gt;")&lt;&gt;1,COUNTIFS('Vozidlá'!$A$6:$A$6,B776&amp;"",'Vozidlá'!$E$6:$E$6,"&lt;&gt;")&lt;&gt;1,COUNTIFS('Vozidlá'!$A$6:$A$6,B776&amp;"",'Vozidlá'!$K$6:$K$6,"&lt;&gt;")&lt;&gt;1,COUNTIFS('Vozidlá'!$A$6:$A$6,B776&amp;"",'Vozidlá'!$L$6:$L$6,"&lt;&gt;")&lt;&gt;1),"CHYBA",""))</f>
        <v/>
      </c>
      <c r="S776" s="14">
        <f>IF(V776=0,"",IF(N776="Podnikateľská",IF(H776="","",IF(OR(LEN(TRIM(SUBSTITUTE(SUBSTITUTE(H776,".",""),",","")))&lt;12,ISNUMBER(MATCH(TRIM(SUBSTITUTE(SUBSTITUTE(H776,".",""),",","")),'Zoznamy'!$G$2:$G$41,0))),"PREVERIŤ","")),IF(AND(N776="Súkromná",IFERROR(INDEX('Vozidlá'!$O$6:$O$6,MATCH(B776,'Vozidlá'!$A$6:$A$6,0))="áno",FALSE)),"PREVERIŤ","")))</f>
        <v/>
      </c>
      <c r="T776" s="14">
        <f>IF(OR(D776="",E776="",F776="",G776=""),"",IFERROR(IF(OR(F776+G776&lt;D776+E776,D776&lt;DATE(2027,1,1),D776&gt;=DATE(2028,1,1)),"CHYBA",""),"CHYBA"))</f>
        <v/>
      </c>
      <c r="U776" s="14">
        <f>IF(OR(V776=0,A776=""),"",IF(COUNTIFS($A$6:$A$1505,A776&amp;"",$B$6:$B$1505,B776&amp;"")&gt;1,"CHYBA",IF(X776="","",IF(X776=0,"",IFERROR(IF(INDEX($A$1:$A$1505,X776)="","",IF(A776=INDEX($A$1:$A$1505,X776)+1,"","PREVERIŤ")),"PREVERIŤ")))))</f>
        <v/>
      </c>
      <c r="V776" s="14">
        <f>IF(OR(A776&lt;&gt;"",B776&lt;&gt;"",C776&lt;&gt;"",D776&lt;&gt;"",E776&lt;&gt;"",F776&lt;&gt;"",G776&lt;&gt;"",H776&lt;&gt;"",I776&lt;&gt;"",J776&lt;&gt;"",K776&lt;&gt;"",L776&lt;&gt;"",N776&lt;&gt;"",O776&lt;&gt;""),1,0)</f>
        <v/>
      </c>
      <c r="W776" s="14">
        <f>IF(OR(V776=0,B776=""),"",COUNTIFS($B$6:B776,B776&amp;""))</f>
        <v/>
      </c>
      <c r="X776" s="14">
        <f>IF(OR(V776=0,B776=""),"",IF(W776=1,0,SUMIFS($Y$5:Y775,$B$5:B775,B776&amp;"",$W$5:W775,W776-1)))</f>
        <v/>
      </c>
      <c r="Y776" s="14">
        <f>IF(V776=0,"",ROW($A776))</f>
        <v/>
      </c>
    </row>
    <row r="777">
      <c r="A777" s="10" t="n"/>
      <c r="B777" s="10" t="n"/>
      <c r="C777" s="10" t="n"/>
      <c r="D777" s="12" t="n"/>
      <c r="E777" s="18" t="n"/>
      <c r="F777" s="12" t="n"/>
      <c r="G777" s="18" t="n"/>
      <c r="H777" s="10" t="n"/>
      <c r="I777" s="10" t="n"/>
      <c r="J777" s="10" t="n"/>
      <c r="K777" s="13" t="n"/>
      <c r="L777" s="13" t="n"/>
      <c r="M777" s="19">
        <f>IF(OR(K777="",L777=""),"",IF(AND(ISNUMBER(K777),ISNUMBER(L777)),L777-K777,"CHYBA"))</f>
        <v/>
      </c>
      <c r="N777" s="10" t="n"/>
      <c r="O777" s="10" t="n"/>
      <c r="P777" s="14">
        <f>IF(M777="","",IF(ISNUMBER(M777),IF(M777&lt;=0,"CHYBA",""),"CHYBA"))</f>
        <v/>
      </c>
      <c r="Q777" s="14">
        <f>IF(OR(V777=0,B777="",K777=""),"",IFERROR(IF(X777=0,IF(AND(COUNTIFS('Vozidlá'!$A$6:$A$6,B777&amp;"",'Vozidlá'!$L$6:$L$6,"&lt;&gt;")=1,ROUND(K777,1)=ROUND(INDEX('Vozidlá'!$L$6:$L$6,MATCH(B777,'Vozidlá'!$A$6:$A$6,0)),1)),"","CHYBA"),IF(AND(INDEX($L$1:$L$1505,X777)&lt;&gt;"",ROUND(K777,1)=ROUND(INDEX($L$1:$L$1505,X777),1)),"","CHYBA")),"CHYBA"))</f>
        <v/>
      </c>
      <c r="R777" s="14">
        <f>IF(V777=0,"",IF(OR(NOT(ISNUMBER(A777)),B777="",C777="",NOT(ISNUMBER(D777)),NOT(ISNUMBER(E777)),NOT(ISNUMBER(F777)),NOT(ISNUMBER(G777)),I777="",J777="",NOT(ISNUMBER(K777)),NOT(ISNUMBER(L777)),AND(N777&lt;&gt;"Podnikateľská",N777&lt;&gt;"Súkromná"),AND(N777="Podnikateľská",H777=""),COUNTIFS('Vodiči'!$C$6:$C$8,C777&amp;"")&lt;&gt;1,COUNTIFS('Vozidlá'!$A$6:$A$6,B777&amp;"",'Vozidlá'!$B$6:$B$6,"&lt;&gt;")&lt;&gt;1,COUNTIFS('Vozidlá'!$A$6:$A$6,B777&amp;"",'Vozidlá'!$C$6:$C$6,"&lt;&gt;")&lt;&gt;1,COUNTIFS('Vozidlá'!$A$6:$A$6,B777&amp;"",'Vozidlá'!$D$6:$D$6,"&lt;&gt;")&lt;&gt;1,COUNTIFS('Vozidlá'!$A$6:$A$6,B777&amp;"",'Vozidlá'!$E$6:$E$6,"&lt;&gt;")&lt;&gt;1,COUNTIFS('Vozidlá'!$A$6:$A$6,B777&amp;"",'Vozidlá'!$K$6:$K$6,"&lt;&gt;")&lt;&gt;1,COUNTIFS('Vozidlá'!$A$6:$A$6,B777&amp;"",'Vozidlá'!$L$6:$L$6,"&lt;&gt;")&lt;&gt;1),"CHYBA",""))</f>
        <v/>
      </c>
      <c r="S777" s="14">
        <f>IF(V777=0,"",IF(N777="Podnikateľská",IF(H777="","",IF(OR(LEN(TRIM(SUBSTITUTE(SUBSTITUTE(H777,".",""),",","")))&lt;12,ISNUMBER(MATCH(TRIM(SUBSTITUTE(SUBSTITUTE(H777,".",""),",","")),'Zoznamy'!$G$2:$G$41,0))),"PREVERIŤ","")),IF(AND(N777="Súkromná",IFERROR(INDEX('Vozidlá'!$O$6:$O$6,MATCH(B777,'Vozidlá'!$A$6:$A$6,0))="áno",FALSE)),"PREVERIŤ","")))</f>
        <v/>
      </c>
      <c r="T777" s="14">
        <f>IF(OR(D777="",E777="",F777="",G777=""),"",IFERROR(IF(OR(F777+G777&lt;D777+E777,D777&lt;DATE(2027,1,1),D777&gt;=DATE(2028,1,1)),"CHYBA",""),"CHYBA"))</f>
        <v/>
      </c>
      <c r="U777" s="14">
        <f>IF(OR(V777=0,A777=""),"",IF(COUNTIFS($A$6:$A$1505,A777&amp;"",$B$6:$B$1505,B777&amp;"")&gt;1,"CHYBA",IF(X777="","",IF(X777=0,"",IFERROR(IF(INDEX($A$1:$A$1505,X777)="","",IF(A777=INDEX($A$1:$A$1505,X777)+1,"","PREVERIŤ")),"PREVERIŤ")))))</f>
        <v/>
      </c>
      <c r="V777" s="14">
        <f>IF(OR(A777&lt;&gt;"",B777&lt;&gt;"",C777&lt;&gt;"",D777&lt;&gt;"",E777&lt;&gt;"",F777&lt;&gt;"",G777&lt;&gt;"",H777&lt;&gt;"",I777&lt;&gt;"",J777&lt;&gt;"",K777&lt;&gt;"",L777&lt;&gt;"",N777&lt;&gt;"",O777&lt;&gt;""),1,0)</f>
        <v/>
      </c>
      <c r="W777" s="14">
        <f>IF(OR(V777=0,B777=""),"",COUNTIFS($B$6:B777,B777&amp;""))</f>
        <v/>
      </c>
      <c r="X777" s="14">
        <f>IF(OR(V777=0,B777=""),"",IF(W777=1,0,SUMIFS($Y$5:Y776,$B$5:B776,B777&amp;"",$W$5:W776,W777-1)))</f>
        <v/>
      </c>
      <c r="Y777" s="14">
        <f>IF(V777=0,"",ROW($A777))</f>
        <v/>
      </c>
    </row>
    <row r="778">
      <c r="A778" s="10" t="n"/>
      <c r="B778" s="10" t="n"/>
      <c r="C778" s="10" t="n"/>
      <c r="D778" s="12" t="n"/>
      <c r="E778" s="18" t="n"/>
      <c r="F778" s="12" t="n"/>
      <c r="G778" s="18" t="n"/>
      <c r="H778" s="10" t="n"/>
      <c r="I778" s="10" t="n"/>
      <c r="J778" s="10" t="n"/>
      <c r="K778" s="13" t="n"/>
      <c r="L778" s="13" t="n"/>
      <c r="M778" s="19">
        <f>IF(OR(K778="",L778=""),"",IF(AND(ISNUMBER(K778),ISNUMBER(L778)),L778-K778,"CHYBA"))</f>
        <v/>
      </c>
      <c r="N778" s="10" t="n"/>
      <c r="O778" s="10" t="n"/>
      <c r="P778" s="14">
        <f>IF(M778="","",IF(ISNUMBER(M778),IF(M778&lt;=0,"CHYBA",""),"CHYBA"))</f>
        <v/>
      </c>
      <c r="Q778" s="14">
        <f>IF(OR(V778=0,B778="",K778=""),"",IFERROR(IF(X778=0,IF(AND(COUNTIFS('Vozidlá'!$A$6:$A$6,B778&amp;"",'Vozidlá'!$L$6:$L$6,"&lt;&gt;")=1,ROUND(K778,1)=ROUND(INDEX('Vozidlá'!$L$6:$L$6,MATCH(B778,'Vozidlá'!$A$6:$A$6,0)),1)),"","CHYBA"),IF(AND(INDEX($L$1:$L$1505,X778)&lt;&gt;"",ROUND(K778,1)=ROUND(INDEX($L$1:$L$1505,X778),1)),"","CHYBA")),"CHYBA"))</f>
        <v/>
      </c>
      <c r="R778" s="14">
        <f>IF(V778=0,"",IF(OR(NOT(ISNUMBER(A778)),B778="",C778="",NOT(ISNUMBER(D778)),NOT(ISNUMBER(E778)),NOT(ISNUMBER(F778)),NOT(ISNUMBER(G778)),I778="",J778="",NOT(ISNUMBER(K778)),NOT(ISNUMBER(L778)),AND(N778&lt;&gt;"Podnikateľská",N778&lt;&gt;"Súkromná"),AND(N778="Podnikateľská",H778=""),COUNTIFS('Vodiči'!$C$6:$C$8,C778&amp;"")&lt;&gt;1,COUNTIFS('Vozidlá'!$A$6:$A$6,B778&amp;"",'Vozidlá'!$B$6:$B$6,"&lt;&gt;")&lt;&gt;1,COUNTIFS('Vozidlá'!$A$6:$A$6,B778&amp;"",'Vozidlá'!$C$6:$C$6,"&lt;&gt;")&lt;&gt;1,COUNTIFS('Vozidlá'!$A$6:$A$6,B778&amp;"",'Vozidlá'!$D$6:$D$6,"&lt;&gt;")&lt;&gt;1,COUNTIFS('Vozidlá'!$A$6:$A$6,B778&amp;"",'Vozidlá'!$E$6:$E$6,"&lt;&gt;")&lt;&gt;1,COUNTIFS('Vozidlá'!$A$6:$A$6,B778&amp;"",'Vozidlá'!$K$6:$K$6,"&lt;&gt;")&lt;&gt;1,COUNTIFS('Vozidlá'!$A$6:$A$6,B778&amp;"",'Vozidlá'!$L$6:$L$6,"&lt;&gt;")&lt;&gt;1),"CHYBA",""))</f>
        <v/>
      </c>
      <c r="S778" s="14">
        <f>IF(V778=0,"",IF(N778="Podnikateľská",IF(H778="","",IF(OR(LEN(TRIM(SUBSTITUTE(SUBSTITUTE(H778,".",""),",","")))&lt;12,ISNUMBER(MATCH(TRIM(SUBSTITUTE(SUBSTITUTE(H778,".",""),",","")),'Zoznamy'!$G$2:$G$41,0))),"PREVERIŤ","")),IF(AND(N778="Súkromná",IFERROR(INDEX('Vozidlá'!$O$6:$O$6,MATCH(B778,'Vozidlá'!$A$6:$A$6,0))="áno",FALSE)),"PREVERIŤ","")))</f>
        <v/>
      </c>
      <c r="T778" s="14">
        <f>IF(OR(D778="",E778="",F778="",G778=""),"",IFERROR(IF(OR(F778+G778&lt;D778+E778,D778&lt;DATE(2027,1,1),D778&gt;=DATE(2028,1,1)),"CHYBA",""),"CHYBA"))</f>
        <v/>
      </c>
      <c r="U778" s="14">
        <f>IF(OR(V778=0,A778=""),"",IF(COUNTIFS($A$6:$A$1505,A778&amp;"",$B$6:$B$1505,B778&amp;"")&gt;1,"CHYBA",IF(X778="","",IF(X778=0,"",IFERROR(IF(INDEX($A$1:$A$1505,X778)="","",IF(A778=INDEX($A$1:$A$1505,X778)+1,"","PREVERIŤ")),"PREVERIŤ")))))</f>
        <v/>
      </c>
      <c r="V778" s="14">
        <f>IF(OR(A778&lt;&gt;"",B778&lt;&gt;"",C778&lt;&gt;"",D778&lt;&gt;"",E778&lt;&gt;"",F778&lt;&gt;"",G778&lt;&gt;"",H778&lt;&gt;"",I778&lt;&gt;"",J778&lt;&gt;"",K778&lt;&gt;"",L778&lt;&gt;"",N778&lt;&gt;"",O778&lt;&gt;""),1,0)</f>
        <v/>
      </c>
      <c r="W778" s="14">
        <f>IF(OR(V778=0,B778=""),"",COUNTIFS($B$6:B778,B778&amp;""))</f>
        <v/>
      </c>
      <c r="X778" s="14">
        <f>IF(OR(V778=0,B778=""),"",IF(W778=1,0,SUMIFS($Y$5:Y777,$B$5:B777,B778&amp;"",$W$5:W777,W778-1)))</f>
        <v/>
      </c>
      <c r="Y778" s="14">
        <f>IF(V778=0,"",ROW($A778))</f>
        <v/>
      </c>
    </row>
    <row r="779">
      <c r="A779" s="10" t="n"/>
      <c r="B779" s="10" t="n"/>
      <c r="C779" s="10" t="n"/>
      <c r="D779" s="12" t="n"/>
      <c r="E779" s="18" t="n"/>
      <c r="F779" s="12" t="n"/>
      <c r="G779" s="18" t="n"/>
      <c r="H779" s="10" t="n"/>
      <c r="I779" s="10" t="n"/>
      <c r="J779" s="10" t="n"/>
      <c r="K779" s="13" t="n"/>
      <c r="L779" s="13" t="n"/>
      <c r="M779" s="19">
        <f>IF(OR(K779="",L779=""),"",IF(AND(ISNUMBER(K779),ISNUMBER(L779)),L779-K779,"CHYBA"))</f>
        <v/>
      </c>
      <c r="N779" s="10" t="n"/>
      <c r="O779" s="10" t="n"/>
      <c r="P779" s="14">
        <f>IF(M779="","",IF(ISNUMBER(M779),IF(M779&lt;=0,"CHYBA",""),"CHYBA"))</f>
        <v/>
      </c>
      <c r="Q779" s="14">
        <f>IF(OR(V779=0,B779="",K779=""),"",IFERROR(IF(X779=0,IF(AND(COUNTIFS('Vozidlá'!$A$6:$A$6,B779&amp;"",'Vozidlá'!$L$6:$L$6,"&lt;&gt;")=1,ROUND(K779,1)=ROUND(INDEX('Vozidlá'!$L$6:$L$6,MATCH(B779,'Vozidlá'!$A$6:$A$6,0)),1)),"","CHYBA"),IF(AND(INDEX($L$1:$L$1505,X779)&lt;&gt;"",ROUND(K779,1)=ROUND(INDEX($L$1:$L$1505,X779),1)),"","CHYBA")),"CHYBA"))</f>
        <v/>
      </c>
      <c r="R779" s="14">
        <f>IF(V779=0,"",IF(OR(NOT(ISNUMBER(A779)),B779="",C779="",NOT(ISNUMBER(D779)),NOT(ISNUMBER(E779)),NOT(ISNUMBER(F779)),NOT(ISNUMBER(G779)),I779="",J779="",NOT(ISNUMBER(K779)),NOT(ISNUMBER(L779)),AND(N779&lt;&gt;"Podnikateľská",N779&lt;&gt;"Súkromná"),AND(N779="Podnikateľská",H779=""),COUNTIFS('Vodiči'!$C$6:$C$8,C779&amp;"")&lt;&gt;1,COUNTIFS('Vozidlá'!$A$6:$A$6,B779&amp;"",'Vozidlá'!$B$6:$B$6,"&lt;&gt;")&lt;&gt;1,COUNTIFS('Vozidlá'!$A$6:$A$6,B779&amp;"",'Vozidlá'!$C$6:$C$6,"&lt;&gt;")&lt;&gt;1,COUNTIFS('Vozidlá'!$A$6:$A$6,B779&amp;"",'Vozidlá'!$D$6:$D$6,"&lt;&gt;")&lt;&gt;1,COUNTIFS('Vozidlá'!$A$6:$A$6,B779&amp;"",'Vozidlá'!$E$6:$E$6,"&lt;&gt;")&lt;&gt;1,COUNTIFS('Vozidlá'!$A$6:$A$6,B779&amp;"",'Vozidlá'!$K$6:$K$6,"&lt;&gt;")&lt;&gt;1,COUNTIFS('Vozidlá'!$A$6:$A$6,B779&amp;"",'Vozidlá'!$L$6:$L$6,"&lt;&gt;")&lt;&gt;1),"CHYBA",""))</f>
        <v/>
      </c>
      <c r="S779" s="14">
        <f>IF(V779=0,"",IF(N779="Podnikateľská",IF(H779="","",IF(OR(LEN(TRIM(SUBSTITUTE(SUBSTITUTE(H779,".",""),",","")))&lt;12,ISNUMBER(MATCH(TRIM(SUBSTITUTE(SUBSTITUTE(H779,".",""),",","")),'Zoznamy'!$G$2:$G$41,0))),"PREVERIŤ","")),IF(AND(N779="Súkromná",IFERROR(INDEX('Vozidlá'!$O$6:$O$6,MATCH(B779,'Vozidlá'!$A$6:$A$6,0))="áno",FALSE)),"PREVERIŤ","")))</f>
        <v/>
      </c>
      <c r="T779" s="14">
        <f>IF(OR(D779="",E779="",F779="",G779=""),"",IFERROR(IF(OR(F779+G779&lt;D779+E779,D779&lt;DATE(2027,1,1),D779&gt;=DATE(2028,1,1)),"CHYBA",""),"CHYBA"))</f>
        <v/>
      </c>
      <c r="U779" s="14">
        <f>IF(OR(V779=0,A779=""),"",IF(COUNTIFS($A$6:$A$1505,A779&amp;"",$B$6:$B$1505,B779&amp;"")&gt;1,"CHYBA",IF(X779="","",IF(X779=0,"",IFERROR(IF(INDEX($A$1:$A$1505,X779)="","",IF(A779=INDEX($A$1:$A$1505,X779)+1,"","PREVERIŤ")),"PREVERIŤ")))))</f>
        <v/>
      </c>
      <c r="V779" s="14">
        <f>IF(OR(A779&lt;&gt;"",B779&lt;&gt;"",C779&lt;&gt;"",D779&lt;&gt;"",E779&lt;&gt;"",F779&lt;&gt;"",G779&lt;&gt;"",H779&lt;&gt;"",I779&lt;&gt;"",J779&lt;&gt;"",K779&lt;&gt;"",L779&lt;&gt;"",N779&lt;&gt;"",O779&lt;&gt;""),1,0)</f>
        <v/>
      </c>
      <c r="W779" s="14">
        <f>IF(OR(V779=0,B779=""),"",COUNTIFS($B$6:B779,B779&amp;""))</f>
        <v/>
      </c>
      <c r="X779" s="14">
        <f>IF(OR(V779=0,B779=""),"",IF(W779=1,0,SUMIFS($Y$5:Y778,$B$5:B778,B779&amp;"",$W$5:W778,W779-1)))</f>
        <v/>
      </c>
      <c r="Y779" s="14">
        <f>IF(V779=0,"",ROW($A779))</f>
        <v/>
      </c>
    </row>
    <row r="780">
      <c r="A780" s="10" t="n"/>
      <c r="B780" s="10" t="n"/>
      <c r="C780" s="10" t="n"/>
      <c r="D780" s="12" t="n"/>
      <c r="E780" s="18" t="n"/>
      <c r="F780" s="12" t="n"/>
      <c r="G780" s="18" t="n"/>
      <c r="H780" s="10" t="n"/>
      <c r="I780" s="10" t="n"/>
      <c r="J780" s="10" t="n"/>
      <c r="K780" s="13" t="n"/>
      <c r="L780" s="13" t="n"/>
      <c r="M780" s="19">
        <f>IF(OR(K780="",L780=""),"",IF(AND(ISNUMBER(K780),ISNUMBER(L780)),L780-K780,"CHYBA"))</f>
        <v/>
      </c>
      <c r="N780" s="10" t="n"/>
      <c r="O780" s="10" t="n"/>
      <c r="P780" s="14">
        <f>IF(M780="","",IF(ISNUMBER(M780),IF(M780&lt;=0,"CHYBA",""),"CHYBA"))</f>
        <v/>
      </c>
      <c r="Q780" s="14">
        <f>IF(OR(V780=0,B780="",K780=""),"",IFERROR(IF(X780=0,IF(AND(COUNTIFS('Vozidlá'!$A$6:$A$6,B780&amp;"",'Vozidlá'!$L$6:$L$6,"&lt;&gt;")=1,ROUND(K780,1)=ROUND(INDEX('Vozidlá'!$L$6:$L$6,MATCH(B780,'Vozidlá'!$A$6:$A$6,0)),1)),"","CHYBA"),IF(AND(INDEX($L$1:$L$1505,X780)&lt;&gt;"",ROUND(K780,1)=ROUND(INDEX($L$1:$L$1505,X780),1)),"","CHYBA")),"CHYBA"))</f>
        <v/>
      </c>
      <c r="R780" s="14">
        <f>IF(V780=0,"",IF(OR(NOT(ISNUMBER(A780)),B780="",C780="",NOT(ISNUMBER(D780)),NOT(ISNUMBER(E780)),NOT(ISNUMBER(F780)),NOT(ISNUMBER(G780)),I780="",J780="",NOT(ISNUMBER(K780)),NOT(ISNUMBER(L780)),AND(N780&lt;&gt;"Podnikateľská",N780&lt;&gt;"Súkromná"),AND(N780="Podnikateľská",H780=""),COUNTIFS('Vodiči'!$C$6:$C$8,C780&amp;"")&lt;&gt;1,COUNTIFS('Vozidlá'!$A$6:$A$6,B780&amp;"",'Vozidlá'!$B$6:$B$6,"&lt;&gt;")&lt;&gt;1,COUNTIFS('Vozidlá'!$A$6:$A$6,B780&amp;"",'Vozidlá'!$C$6:$C$6,"&lt;&gt;")&lt;&gt;1,COUNTIFS('Vozidlá'!$A$6:$A$6,B780&amp;"",'Vozidlá'!$D$6:$D$6,"&lt;&gt;")&lt;&gt;1,COUNTIFS('Vozidlá'!$A$6:$A$6,B780&amp;"",'Vozidlá'!$E$6:$E$6,"&lt;&gt;")&lt;&gt;1,COUNTIFS('Vozidlá'!$A$6:$A$6,B780&amp;"",'Vozidlá'!$K$6:$K$6,"&lt;&gt;")&lt;&gt;1,COUNTIFS('Vozidlá'!$A$6:$A$6,B780&amp;"",'Vozidlá'!$L$6:$L$6,"&lt;&gt;")&lt;&gt;1),"CHYBA",""))</f>
        <v/>
      </c>
      <c r="S780" s="14">
        <f>IF(V780=0,"",IF(N780="Podnikateľská",IF(H780="","",IF(OR(LEN(TRIM(SUBSTITUTE(SUBSTITUTE(H780,".",""),",","")))&lt;12,ISNUMBER(MATCH(TRIM(SUBSTITUTE(SUBSTITUTE(H780,".",""),",","")),'Zoznamy'!$G$2:$G$41,0))),"PREVERIŤ","")),IF(AND(N780="Súkromná",IFERROR(INDEX('Vozidlá'!$O$6:$O$6,MATCH(B780,'Vozidlá'!$A$6:$A$6,0))="áno",FALSE)),"PREVERIŤ","")))</f>
        <v/>
      </c>
      <c r="T780" s="14">
        <f>IF(OR(D780="",E780="",F780="",G780=""),"",IFERROR(IF(OR(F780+G780&lt;D780+E780,D780&lt;DATE(2027,1,1),D780&gt;=DATE(2028,1,1)),"CHYBA",""),"CHYBA"))</f>
        <v/>
      </c>
      <c r="U780" s="14">
        <f>IF(OR(V780=0,A780=""),"",IF(COUNTIFS($A$6:$A$1505,A780&amp;"",$B$6:$B$1505,B780&amp;"")&gt;1,"CHYBA",IF(X780="","",IF(X780=0,"",IFERROR(IF(INDEX($A$1:$A$1505,X780)="","",IF(A780=INDEX($A$1:$A$1505,X780)+1,"","PREVERIŤ")),"PREVERIŤ")))))</f>
        <v/>
      </c>
      <c r="V780" s="14">
        <f>IF(OR(A780&lt;&gt;"",B780&lt;&gt;"",C780&lt;&gt;"",D780&lt;&gt;"",E780&lt;&gt;"",F780&lt;&gt;"",G780&lt;&gt;"",H780&lt;&gt;"",I780&lt;&gt;"",J780&lt;&gt;"",K780&lt;&gt;"",L780&lt;&gt;"",N780&lt;&gt;"",O780&lt;&gt;""),1,0)</f>
        <v/>
      </c>
      <c r="W780" s="14">
        <f>IF(OR(V780=0,B780=""),"",COUNTIFS($B$6:B780,B780&amp;""))</f>
        <v/>
      </c>
      <c r="X780" s="14">
        <f>IF(OR(V780=0,B780=""),"",IF(W780=1,0,SUMIFS($Y$5:Y779,$B$5:B779,B780&amp;"",$W$5:W779,W780-1)))</f>
        <v/>
      </c>
      <c r="Y780" s="14">
        <f>IF(V780=0,"",ROW($A780))</f>
        <v/>
      </c>
    </row>
    <row r="781">
      <c r="A781" s="10" t="n"/>
      <c r="B781" s="10" t="n"/>
      <c r="C781" s="10" t="n"/>
      <c r="D781" s="12" t="n"/>
      <c r="E781" s="18" t="n"/>
      <c r="F781" s="12" t="n"/>
      <c r="G781" s="18" t="n"/>
      <c r="H781" s="10" t="n"/>
      <c r="I781" s="10" t="n"/>
      <c r="J781" s="10" t="n"/>
      <c r="K781" s="13" t="n"/>
      <c r="L781" s="13" t="n"/>
      <c r="M781" s="19">
        <f>IF(OR(K781="",L781=""),"",IF(AND(ISNUMBER(K781),ISNUMBER(L781)),L781-K781,"CHYBA"))</f>
        <v/>
      </c>
      <c r="N781" s="10" t="n"/>
      <c r="O781" s="10" t="n"/>
      <c r="P781" s="14">
        <f>IF(M781="","",IF(ISNUMBER(M781),IF(M781&lt;=0,"CHYBA",""),"CHYBA"))</f>
        <v/>
      </c>
      <c r="Q781" s="14">
        <f>IF(OR(V781=0,B781="",K781=""),"",IFERROR(IF(X781=0,IF(AND(COUNTIFS('Vozidlá'!$A$6:$A$6,B781&amp;"",'Vozidlá'!$L$6:$L$6,"&lt;&gt;")=1,ROUND(K781,1)=ROUND(INDEX('Vozidlá'!$L$6:$L$6,MATCH(B781,'Vozidlá'!$A$6:$A$6,0)),1)),"","CHYBA"),IF(AND(INDEX($L$1:$L$1505,X781)&lt;&gt;"",ROUND(K781,1)=ROUND(INDEX($L$1:$L$1505,X781),1)),"","CHYBA")),"CHYBA"))</f>
        <v/>
      </c>
      <c r="R781" s="14">
        <f>IF(V781=0,"",IF(OR(NOT(ISNUMBER(A781)),B781="",C781="",NOT(ISNUMBER(D781)),NOT(ISNUMBER(E781)),NOT(ISNUMBER(F781)),NOT(ISNUMBER(G781)),I781="",J781="",NOT(ISNUMBER(K781)),NOT(ISNUMBER(L781)),AND(N781&lt;&gt;"Podnikateľská",N781&lt;&gt;"Súkromná"),AND(N781="Podnikateľská",H781=""),COUNTIFS('Vodiči'!$C$6:$C$8,C781&amp;"")&lt;&gt;1,COUNTIFS('Vozidlá'!$A$6:$A$6,B781&amp;"",'Vozidlá'!$B$6:$B$6,"&lt;&gt;")&lt;&gt;1,COUNTIFS('Vozidlá'!$A$6:$A$6,B781&amp;"",'Vozidlá'!$C$6:$C$6,"&lt;&gt;")&lt;&gt;1,COUNTIFS('Vozidlá'!$A$6:$A$6,B781&amp;"",'Vozidlá'!$D$6:$D$6,"&lt;&gt;")&lt;&gt;1,COUNTIFS('Vozidlá'!$A$6:$A$6,B781&amp;"",'Vozidlá'!$E$6:$E$6,"&lt;&gt;")&lt;&gt;1,COUNTIFS('Vozidlá'!$A$6:$A$6,B781&amp;"",'Vozidlá'!$K$6:$K$6,"&lt;&gt;")&lt;&gt;1,COUNTIFS('Vozidlá'!$A$6:$A$6,B781&amp;"",'Vozidlá'!$L$6:$L$6,"&lt;&gt;")&lt;&gt;1),"CHYBA",""))</f>
        <v/>
      </c>
      <c r="S781" s="14">
        <f>IF(V781=0,"",IF(N781="Podnikateľská",IF(H781="","",IF(OR(LEN(TRIM(SUBSTITUTE(SUBSTITUTE(H781,".",""),",","")))&lt;12,ISNUMBER(MATCH(TRIM(SUBSTITUTE(SUBSTITUTE(H781,".",""),",","")),'Zoznamy'!$G$2:$G$41,0))),"PREVERIŤ","")),IF(AND(N781="Súkromná",IFERROR(INDEX('Vozidlá'!$O$6:$O$6,MATCH(B781,'Vozidlá'!$A$6:$A$6,0))="áno",FALSE)),"PREVERIŤ","")))</f>
        <v/>
      </c>
      <c r="T781" s="14">
        <f>IF(OR(D781="",E781="",F781="",G781=""),"",IFERROR(IF(OR(F781+G781&lt;D781+E781,D781&lt;DATE(2027,1,1),D781&gt;=DATE(2028,1,1)),"CHYBA",""),"CHYBA"))</f>
        <v/>
      </c>
      <c r="U781" s="14">
        <f>IF(OR(V781=0,A781=""),"",IF(COUNTIFS($A$6:$A$1505,A781&amp;"",$B$6:$B$1505,B781&amp;"")&gt;1,"CHYBA",IF(X781="","",IF(X781=0,"",IFERROR(IF(INDEX($A$1:$A$1505,X781)="","",IF(A781=INDEX($A$1:$A$1505,X781)+1,"","PREVERIŤ")),"PREVERIŤ")))))</f>
        <v/>
      </c>
      <c r="V781" s="14">
        <f>IF(OR(A781&lt;&gt;"",B781&lt;&gt;"",C781&lt;&gt;"",D781&lt;&gt;"",E781&lt;&gt;"",F781&lt;&gt;"",G781&lt;&gt;"",H781&lt;&gt;"",I781&lt;&gt;"",J781&lt;&gt;"",K781&lt;&gt;"",L781&lt;&gt;"",N781&lt;&gt;"",O781&lt;&gt;""),1,0)</f>
        <v/>
      </c>
      <c r="W781" s="14">
        <f>IF(OR(V781=0,B781=""),"",COUNTIFS($B$6:B781,B781&amp;""))</f>
        <v/>
      </c>
      <c r="X781" s="14">
        <f>IF(OR(V781=0,B781=""),"",IF(W781=1,0,SUMIFS($Y$5:Y780,$B$5:B780,B781&amp;"",$W$5:W780,W781-1)))</f>
        <v/>
      </c>
      <c r="Y781" s="14">
        <f>IF(V781=0,"",ROW($A781))</f>
        <v/>
      </c>
    </row>
    <row r="782">
      <c r="A782" s="10" t="n"/>
      <c r="B782" s="10" t="n"/>
      <c r="C782" s="10" t="n"/>
      <c r="D782" s="12" t="n"/>
      <c r="E782" s="18" t="n"/>
      <c r="F782" s="12" t="n"/>
      <c r="G782" s="18" t="n"/>
      <c r="H782" s="10" t="n"/>
      <c r="I782" s="10" t="n"/>
      <c r="J782" s="10" t="n"/>
      <c r="K782" s="13" t="n"/>
      <c r="L782" s="13" t="n"/>
      <c r="M782" s="19">
        <f>IF(OR(K782="",L782=""),"",IF(AND(ISNUMBER(K782),ISNUMBER(L782)),L782-K782,"CHYBA"))</f>
        <v/>
      </c>
      <c r="N782" s="10" t="n"/>
      <c r="O782" s="10" t="n"/>
      <c r="P782" s="14">
        <f>IF(M782="","",IF(ISNUMBER(M782),IF(M782&lt;=0,"CHYBA",""),"CHYBA"))</f>
        <v/>
      </c>
      <c r="Q782" s="14">
        <f>IF(OR(V782=0,B782="",K782=""),"",IFERROR(IF(X782=0,IF(AND(COUNTIFS('Vozidlá'!$A$6:$A$6,B782&amp;"",'Vozidlá'!$L$6:$L$6,"&lt;&gt;")=1,ROUND(K782,1)=ROUND(INDEX('Vozidlá'!$L$6:$L$6,MATCH(B782,'Vozidlá'!$A$6:$A$6,0)),1)),"","CHYBA"),IF(AND(INDEX($L$1:$L$1505,X782)&lt;&gt;"",ROUND(K782,1)=ROUND(INDEX($L$1:$L$1505,X782),1)),"","CHYBA")),"CHYBA"))</f>
        <v/>
      </c>
      <c r="R782" s="14">
        <f>IF(V782=0,"",IF(OR(NOT(ISNUMBER(A782)),B782="",C782="",NOT(ISNUMBER(D782)),NOT(ISNUMBER(E782)),NOT(ISNUMBER(F782)),NOT(ISNUMBER(G782)),I782="",J782="",NOT(ISNUMBER(K782)),NOT(ISNUMBER(L782)),AND(N782&lt;&gt;"Podnikateľská",N782&lt;&gt;"Súkromná"),AND(N782="Podnikateľská",H782=""),COUNTIFS('Vodiči'!$C$6:$C$8,C782&amp;"")&lt;&gt;1,COUNTIFS('Vozidlá'!$A$6:$A$6,B782&amp;"",'Vozidlá'!$B$6:$B$6,"&lt;&gt;")&lt;&gt;1,COUNTIFS('Vozidlá'!$A$6:$A$6,B782&amp;"",'Vozidlá'!$C$6:$C$6,"&lt;&gt;")&lt;&gt;1,COUNTIFS('Vozidlá'!$A$6:$A$6,B782&amp;"",'Vozidlá'!$D$6:$D$6,"&lt;&gt;")&lt;&gt;1,COUNTIFS('Vozidlá'!$A$6:$A$6,B782&amp;"",'Vozidlá'!$E$6:$E$6,"&lt;&gt;")&lt;&gt;1,COUNTIFS('Vozidlá'!$A$6:$A$6,B782&amp;"",'Vozidlá'!$K$6:$K$6,"&lt;&gt;")&lt;&gt;1,COUNTIFS('Vozidlá'!$A$6:$A$6,B782&amp;"",'Vozidlá'!$L$6:$L$6,"&lt;&gt;")&lt;&gt;1),"CHYBA",""))</f>
        <v/>
      </c>
      <c r="S782" s="14">
        <f>IF(V782=0,"",IF(N782="Podnikateľská",IF(H782="","",IF(OR(LEN(TRIM(SUBSTITUTE(SUBSTITUTE(H782,".",""),",","")))&lt;12,ISNUMBER(MATCH(TRIM(SUBSTITUTE(SUBSTITUTE(H782,".",""),",","")),'Zoznamy'!$G$2:$G$41,0))),"PREVERIŤ","")),IF(AND(N782="Súkromná",IFERROR(INDEX('Vozidlá'!$O$6:$O$6,MATCH(B782,'Vozidlá'!$A$6:$A$6,0))="áno",FALSE)),"PREVERIŤ","")))</f>
        <v/>
      </c>
      <c r="T782" s="14">
        <f>IF(OR(D782="",E782="",F782="",G782=""),"",IFERROR(IF(OR(F782+G782&lt;D782+E782,D782&lt;DATE(2027,1,1),D782&gt;=DATE(2028,1,1)),"CHYBA",""),"CHYBA"))</f>
        <v/>
      </c>
      <c r="U782" s="14">
        <f>IF(OR(V782=0,A782=""),"",IF(COUNTIFS($A$6:$A$1505,A782&amp;"",$B$6:$B$1505,B782&amp;"")&gt;1,"CHYBA",IF(X782="","",IF(X782=0,"",IFERROR(IF(INDEX($A$1:$A$1505,X782)="","",IF(A782=INDEX($A$1:$A$1505,X782)+1,"","PREVERIŤ")),"PREVERIŤ")))))</f>
        <v/>
      </c>
      <c r="V782" s="14">
        <f>IF(OR(A782&lt;&gt;"",B782&lt;&gt;"",C782&lt;&gt;"",D782&lt;&gt;"",E782&lt;&gt;"",F782&lt;&gt;"",G782&lt;&gt;"",H782&lt;&gt;"",I782&lt;&gt;"",J782&lt;&gt;"",K782&lt;&gt;"",L782&lt;&gt;"",N782&lt;&gt;"",O782&lt;&gt;""),1,0)</f>
        <v/>
      </c>
      <c r="W782" s="14">
        <f>IF(OR(V782=0,B782=""),"",COUNTIFS($B$6:B782,B782&amp;""))</f>
        <v/>
      </c>
      <c r="X782" s="14">
        <f>IF(OR(V782=0,B782=""),"",IF(W782=1,0,SUMIFS($Y$5:Y781,$B$5:B781,B782&amp;"",$W$5:W781,W782-1)))</f>
        <v/>
      </c>
      <c r="Y782" s="14">
        <f>IF(V782=0,"",ROW($A782))</f>
        <v/>
      </c>
    </row>
    <row r="783">
      <c r="A783" s="10" t="n"/>
      <c r="B783" s="10" t="n"/>
      <c r="C783" s="10" t="n"/>
      <c r="D783" s="12" t="n"/>
      <c r="E783" s="18" t="n"/>
      <c r="F783" s="12" t="n"/>
      <c r="G783" s="18" t="n"/>
      <c r="H783" s="10" t="n"/>
      <c r="I783" s="10" t="n"/>
      <c r="J783" s="10" t="n"/>
      <c r="K783" s="13" t="n"/>
      <c r="L783" s="13" t="n"/>
      <c r="M783" s="19">
        <f>IF(OR(K783="",L783=""),"",IF(AND(ISNUMBER(K783),ISNUMBER(L783)),L783-K783,"CHYBA"))</f>
        <v/>
      </c>
      <c r="N783" s="10" t="n"/>
      <c r="O783" s="10" t="n"/>
      <c r="P783" s="14">
        <f>IF(M783="","",IF(ISNUMBER(M783),IF(M783&lt;=0,"CHYBA",""),"CHYBA"))</f>
        <v/>
      </c>
      <c r="Q783" s="14">
        <f>IF(OR(V783=0,B783="",K783=""),"",IFERROR(IF(X783=0,IF(AND(COUNTIFS('Vozidlá'!$A$6:$A$6,B783&amp;"",'Vozidlá'!$L$6:$L$6,"&lt;&gt;")=1,ROUND(K783,1)=ROUND(INDEX('Vozidlá'!$L$6:$L$6,MATCH(B783,'Vozidlá'!$A$6:$A$6,0)),1)),"","CHYBA"),IF(AND(INDEX($L$1:$L$1505,X783)&lt;&gt;"",ROUND(K783,1)=ROUND(INDEX($L$1:$L$1505,X783),1)),"","CHYBA")),"CHYBA"))</f>
        <v/>
      </c>
      <c r="R783" s="14">
        <f>IF(V783=0,"",IF(OR(NOT(ISNUMBER(A783)),B783="",C783="",NOT(ISNUMBER(D783)),NOT(ISNUMBER(E783)),NOT(ISNUMBER(F783)),NOT(ISNUMBER(G783)),I783="",J783="",NOT(ISNUMBER(K783)),NOT(ISNUMBER(L783)),AND(N783&lt;&gt;"Podnikateľská",N783&lt;&gt;"Súkromná"),AND(N783="Podnikateľská",H783=""),COUNTIFS('Vodiči'!$C$6:$C$8,C783&amp;"")&lt;&gt;1,COUNTIFS('Vozidlá'!$A$6:$A$6,B783&amp;"",'Vozidlá'!$B$6:$B$6,"&lt;&gt;")&lt;&gt;1,COUNTIFS('Vozidlá'!$A$6:$A$6,B783&amp;"",'Vozidlá'!$C$6:$C$6,"&lt;&gt;")&lt;&gt;1,COUNTIFS('Vozidlá'!$A$6:$A$6,B783&amp;"",'Vozidlá'!$D$6:$D$6,"&lt;&gt;")&lt;&gt;1,COUNTIFS('Vozidlá'!$A$6:$A$6,B783&amp;"",'Vozidlá'!$E$6:$E$6,"&lt;&gt;")&lt;&gt;1,COUNTIFS('Vozidlá'!$A$6:$A$6,B783&amp;"",'Vozidlá'!$K$6:$K$6,"&lt;&gt;")&lt;&gt;1,COUNTIFS('Vozidlá'!$A$6:$A$6,B783&amp;"",'Vozidlá'!$L$6:$L$6,"&lt;&gt;")&lt;&gt;1),"CHYBA",""))</f>
        <v/>
      </c>
      <c r="S783" s="14">
        <f>IF(V783=0,"",IF(N783="Podnikateľská",IF(H783="","",IF(OR(LEN(TRIM(SUBSTITUTE(SUBSTITUTE(H783,".",""),",","")))&lt;12,ISNUMBER(MATCH(TRIM(SUBSTITUTE(SUBSTITUTE(H783,".",""),",","")),'Zoznamy'!$G$2:$G$41,0))),"PREVERIŤ","")),IF(AND(N783="Súkromná",IFERROR(INDEX('Vozidlá'!$O$6:$O$6,MATCH(B783,'Vozidlá'!$A$6:$A$6,0))="áno",FALSE)),"PREVERIŤ","")))</f>
        <v/>
      </c>
      <c r="T783" s="14">
        <f>IF(OR(D783="",E783="",F783="",G783=""),"",IFERROR(IF(OR(F783+G783&lt;D783+E783,D783&lt;DATE(2027,1,1),D783&gt;=DATE(2028,1,1)),"CHYBA",""),"CHYBA"))</f>
        <v/>
      </c>
      <c r="U783" s="14">
        <f>IF(OR(V783=0,A783=""),"",IF(COUNTIFS($A$6:$A$1505,A783&amp;"",$B$6:$B$1505,B783&amp;"")&gt;1,"CHYBA",IF(X783="","",IF(X783=0,"",IFERROR(IF(INDEX($A$1:$A$1505,X783)="","",IF(A783=INDEX($A$1:$A$1505,X783)+1,"","PREVERIŤ")),"PREVERIŤ")))))</f>
        <v/>
      </c>
      <c r="V783" s="14">
        <f>IF(OR(A783&lt;&gt;"",B783&lt;&gt;"",C783&lt;&gt;"",D783&lt;&gt;"",E783&lt;&gt;"",F783&lt;&gt;"",G783&lt;&gt;"",H783&lt;&gt;"",I783&lt;&gt;"",J783&lt;&gt;"",K783&lt;&gt;"",L783&lt;&gt;"",N783&lt;&gt;"",O783&lt;&gt;""),1,0)</f>
        <v/>
      </c>
      <c r="W783" s="14">
        <f>IF(OR(V783=0,B783=""),"",COUNTIFS($B$6:B783,B783&amp;""))</f>
        <v/>
      </c>
      <c r="X783" s="14">
        <f>IF(OR(V783=0,B783=""),"",IF(W783=1,0,SUMIFS($Y$5:Y782,$B$5:B782,B783&amp;"",$W$5:W782,W783-1)))</f>
        <v/>
      </c>
      <c r="Y783" s="14">
        <f>IF(V783=0,"",ROW($A783))</f>
        <v/>
      </c>
    </row>
    <row r="784">
      <c r="A784" s="10" t="n"/>
      <c r="B784" s="10" t="n"/>
      <c r="C784" s="10" t="n"/>
      <c r="D784" s="12" t="n"/>
      <c r="E784" s="18" t="n"/>
      <c r="F784" s="12" t="n"/>
      <c r="G784" s="18" t="n"/>
      <c r="H784" s="10" t="n"/>
      <c r="I784" s="10" t="n"/>
      <c r="J784" s="10" t="n"/>
      <c r="K784" s="13" t="n"/>
      <c r="L784" s="13" t="n"/>
      <c r="M784" s="19">
        <f>IF(OR(K784="",L784=""),"",IF(AND(ISNUMBER(K784),ISNUMBER(L784)),L784-K784,"CHYBA"))</f>
        <v/>
      </c>
      <c r="N784" s="10" t="n"/>
      <c r="O784" s="10" t="n"/>
      <c r="P784" s="14">
        <f>IF(M784="","",IF(ISNUMBER(M784),IF(M784&lt;=0,"CHYBA",""),"CHYBA"))</f>
        <v/>
      </c>
      <c r="Q784" s="14">
        <f>IF(OR(V784=0,B784="",K784=""),"",IFERROR(IF(X784=0,IF(AND(COUNTIFS('Vozidlá'!$A$6:$A$6,B784&amp;"",'Vozidlá'!$L$6:$L$6,"&lt;&gt;")=1,ROUND(K784,1)=ROUND(INDEX('Vozidlá'!$L$6:$L$6,MATCH(B784,'Vozidlá'!$A$6:$A$6,0)),1)),"","CHYBA"),IF(AND(INDEX($L$1:$L$1505,X784)&lt;&gt;"",ROUND(K784,1)=ROUND(INDEX($L$1:$L$1505,X784),1)),"","CHYBA")),"CHYBA"))</f>
        <v/>
      </c>
      <c r="R784" s="14">
        <f>IF(V784=0,"",IF(OR(NOT(ISNUMBER(A784)),B784="",C784="",NOT(ISNUMBER(D784)),NOT(ISNUMBER(E784)),NOT(ISNUMBER(F784)),NOT(ISNUMBER(G784)),I784="",J784="",NOT(ISNUMBER(K784)),NOT(ISNUMBER(L784)),AND(N784&lt;&gt;"Podnikateľská",N784&lt;&gt;"Súkromná"),AND(N784="Podnikateľská",H784=""),COUNTIFS('Vodiči'!$C$6:$C$8,C784&amp;"")&lt;&gt;1,COUNTIFS('Vozidlá'!$A$6:$A$6,B784&amp;"",'Vozidlá'!$B$6:$B$6,"&lt;&gt;")&lt;&gt;1,COUNTIFS('Vozidlá'!$A$6:$A$6,B784&amp;"",'Vozidlá'!$C$6:$C$6,"&lt;&gt;")&lt;&gt;1,COUNTIFS('Vozidlá'!$A$6:$A$6,B784&amp;"",'Vozidlá'!$D$6:$D$6,"&lt;&gt;")&lt;&gt;1,COUNTIFS('Vozidlá'!$A$6:$A$6,B784&amp;"",'Vozidlá'!$E$6:$E$6,"&lt;&gt;")&lt;&gt;1,COUNTIFS('Vozidlá'!$A$6:$A$6,B784&amp;"",'Vozidlá'!$K$6:$K$6,"&lt;&gt;")&lt;&gt;1,COUNTIFS('Vozidlá'!$A$6:$A$6,B784&amp;"",'Vozidlá'!$L$6:$L$6,"&lt;&gt;")&lt;&gt;1),"CHYBA",""))</f>
        <v/>
      </c>
      <c r="S784" s="14">
        <f>IF(V784=0,"",IF(N784="Podnikateľská",IF(H784="","",IF(OR(LEN(TRIM(SUBSTITUTE(SUBSTITUTE(H784,".",""),",","")))&lt;12,ISNUMBER(MATCH(TRIM(SUBSTITUTE(SUBSTITUTE(H784,".",""),",","")),'Zoznamy'!$G$2:$G$41,0))),"PREVERIŤ","")),IF(AND(N784="Súkromná",IFERROR(INDEX('Vozidlá'!$O$6:$O$6,MATCH(B784,'Vozidlá'!$A$6:$A$6,0))="áno",FALSE)),"PREVERIŤ","")))</f>
        <v/>
      </c>
      <c r="T784" s="14">
        <f>IF(OR(D784="",E784="",F784="",G784=""),"",IFERROR(IF(OR(F784+G784&lt;D784+E784,D784&lt;DATE(2027,1,1),D784&gt;=DATE(2028,1,1)),"CHYBA",""),"CHYBA"))</f>
        <v/>
      </c>
      <c r="U784" s="14">
        <f>IF(OR(V784=0,A784=""),"",IF(COUNTIFS($A$6:$A$1505,A784&amp;"",$B$6:$B$1505,B784&amp;"")&gt;1,"CHYBA",IF(X784="","",IF(X784=0,"",IFERROR(IF(INDEX($A$1:$A$1505,X784)="","",IF(A784=INDEX($A$1:$A$1505,X784)+1,"","PREVERIŤ")),"PREVERIŤ")))))</f>
        <v/>
      </c>
      <c r="V784" s="14">
        <f>IF(OR(A784&lt;&gt;"",B784&lt;&gt;"",C784&lt;&gt;"",D784&lt;&gt;"",E784&lt;&gt;"",F784&lt;&gt;"",G784&lt;&gt;"",H784&lt;&gt;"",I784&lt;&gt;"",J784&lt;&gt;"",K784&lt;&gt;"",L784&lt;&gt;"",N784&lt;&gt;"",O784&lt;&gt;""),1,0)</f>
        <v/>
      </c>
      <c r="W784" s="14">
        <f>IF(OR(V784=0,B784=""),"",COUNTIFS($B$6:B784,B784&amp;""))</f>
        <v/>
      </c>
      <c r="X784" s="14">
        <f>IF(OR(V784=0,B784=""),"",IF(W784=1,0,SUMIFS($Y$5:Y783,$B$5:B783,B784&amp;"",$W$5:W783,W784-1)))</f>
        <v/>
      </c>
      <c r="Y784" s="14">
        <f>IF(V784=0,"",ROW($A784))</f>
        <v/>
      </c>
    </row>
    <row r="785">
      <c r="A785" s="10" t="n"/>
      <c r="B785" s="10" t="n"/>
      <c r="C785" s="10" t="n"/>
      <c r="D785" s="12" t="n"/>
      <c r="E785" s="18" t="n"/>
      <c r="F785" s="12" t="n"/>
      <c r="G785" s="18" t="n"/>
      <c r="H785" s="10" t="n"/>
      <c r="I785" s="10" t="n"/>
      <c r="J785" s="10" t="n"/>
      <c r="K785" s="13" t="n"/>
      <c r="L785" s="13" t="n"/>
      <c r="M785" s="19">
        <f>IF(OR(K785="",L785=""),"",IF(AND(ISNUMBER(K785),ISNUMBER(L785)),L785-K785,"CHYBA"))</f>
        <v/>
      </c>
      <c r="N785" s="10" t="n"/>
      <c r="O785" s="10" t="n"/>
      <c r="P785" s="14">
        <f>IF(M785="","",IF(ISNUMBER(M785),IF(M785&lt;=0,"CHYBA",""),"CHYBA"))</f>
        <v/>
      </c>
      <c r="Q785" s="14">
        <f>IF(OR(V785=0,B785="",K785=""),"",IFERROR(IF(X785=0,IF(AND(COUNTIFS('Vozidlá'!$A$6:$A$6,B785&amp;"",'Vozidlá'!$L$6:$L$6,"&lt;&gt;")=1,ROUND(K785,1)=ROUND(INDEX('Vozidlá'!$L$6:$L$6,MATCH(B785,'Vozidlá'!$A$6:$A$6,0)),1)),"","CHYBA"),IF(AND(INDEX($L$1:$L$1505,X785)&lt;&gt;"",ROUND(K785,1)=ROUND(INDEX($L$1:$L$1505,X785),1)),"","CHYBA")),"CHYBA"))</f>
        <v/>
      </c>
      <c r="R785" s="14">
        <f>IF(V785=0,"",IF(OR(NOT(ISNUMBER(A785)),B785="",C785="",NOT(ISNUMBER(D785)),NOT(ISNUMBER(E785)),NOT(ISNUMBER(F785)),NOT(ISNUMBER(G785)),I785="",J785="",NOT(ISNUMBER(K785)),NOT(ISNUMBER(L785)),AND(N785&lt;&gt;"Podnikateľská",N785&lt;&gt;"Súkromná"),AND(N785="Podnikateľská",H785=""),COUNTIFS('Vodiči'!$C$6:$C$8,C785&amp;"")&lt;&gt;1,COUNTIFS('Vozidlá'!$A$6:$A$6,B785&amp;"",'Vozidlá'!$B$6:$B$6,"&lt;&gt;")&lt;&gt;1,COUNTIFS('Vozidlá'!$A$6:$A$6,B785&amp;"",'Vozidlá'!$C$6:$C$6,"&lt;&gt;")&lt;&gt;1,COUNTIFS('Vozidlá'!$A$6:$A$6,B785&amp;"",'Vozidlá'!$D$6:$D$6,"&lt;&gt;")&lt;&gt;1,COUNTIFS('Vozidlá'!$A$6:$A$6,B785&amp;"",'Vozidlá'!$E$6:$E$6,"&lt;&gt;")&lt;&gt;1,COUNTIFS('Vozidlá'!$A$6:$A$6,B785&amp;"",'Vozidlá'!$K$6:$K$6,"&lt;&gt;")&lt;&gt;1,COUNTIFS('Vozidlá'!$A$6:$A$6,B785&amp;"",'Vozidlá'!$L$6:$L$6,"&lt;&gt;")&lt;&gt;1),"CHYBA",""))</f>
        <v/>
      </c>
      <c r="S785" s="14">
        <f>IF(V785=0,"",IF(N785="Podnikateľská",IF(H785="","",IF(OR(LEN(TRIM(SUBSTITUTE(SUBSTITUTE(H785,".",""),",","")))&lt;12,ISNUMBER(MATCH(TRIM(SUBSTITUTE(SUBSTITUTE(H785,".",""),",","")),'Zoznamy'!$G$2:$G$41,0))),"PREVERIŤ","")),IF(AND(N785="Súkromná",IFERROR(INDEX('Vozidlá'!$O$6:$O$6,MATCH(B785,'Vozidlá'!$A$6:$A$6,0))="áno",FALSE)),"PREVERIŤ","")))</f>
        <v/>
      </c>
      <c r="T785" s="14">
        <f>IF(OR(D785="",E785="",F785="",G785=""),"",IFERROR(IF(OR(F785+G785&lt;D785+E785,D785&lt;DATE(2027,1,1),D785&gt;=DATE(2028,1,1)),"CHYBA",""),"CHYBA"))</f>
        <v/>
      </c>
      <c r="U785" s="14">
        <f>IF(OR(V785=0,A785=""),"",IF(COUNTIFS($A$6:$A$1505,A785&amp;"",$B$6:$B$1505,B785&amp;"")&gt;1,"CHYBA",IF(X785="","",IF(X785=0,"",IFERROR(IF(INDEX($A$1:$A$1505,X785)="","",IF(A785=INDEX($A$1:$A$1505,X785)+1,"","PREVERIŤ")),"PREVERIŤ")))))</f>
        <v/>
      </c>
      <c r="V785" s="14">
        <f>IF(OR(A785&lt;&gt;"",B785&lt;&gt;"",C785&lt;&gt;"",D785&lt;&gt;"",E785&lt;&gt;"",F785&lt;&gt;"",G785&lt;&gt;"",H785&lt;&gt;"",I785&lt;&gt;"",J785&lt;&gt;"",K785&lt;&gt;"",L785&lt;&gt;"",N785&lt;&gt;"",O785&lt;&gt;""),1,0)</f>
        <v/>
      </c>
      <c r="W785" s="14">
        <f>IF(OR(V785=0,B785=""),"",COUNTIFS($B$6:B785,B785&amp;""))</f>
        <v/>
      </c>
      <c r="X785" s="14">
        <f>IF(OR(V785=0,B785=""),"",IF(W785=1,0,SUMIFS($Y$5:Y784,$B$5:B784,B785&amp;"",$W$5:W784,W785-1)))</f>
        <v/>
      </c>
      <c r="Y785" s="14">
        <f>IF(V785=0,"",ROW($A785))</f>
        <v/>
      </c>
    </row>
    <row r="786">
      <c r="A786" s="10" t="n"/>
      <c r="B786" s="10" t="n"/>
      <c r="C786" s="10" t="n"/>
      <c r="D786" s="12" t="n"/>
      <c r="E786" s="18" t="n"/>
      <c r="F786" s="12" t="n"/>
      <c r="G786" s="18" t="n"/>
      <c r="H786" s="10" t="n"/>
      <c r="I786" s="10" t="n"/>
      <c r="J786" s="10" t="n"/>
      <c r="K786" s="13" t="n"/>
      <c r="L786" s="13" t="n"/>
      <c r="M786" s="19">
        <f>IF(OR(K786="",L786=""),"",IF(AND(ISNUMBER(K786),ISNUMBER(L786)),L786-K786,"CHYBA"))</f>
        <v/>
      </c>
      <c r="N786" s="10" t="n"/>
      <c r="O786" s="10" t="n"/>
      <c r="P786" s="14">
        <f>IF(M786="","",IF(ISNUMBER(M786),IF(M786&lt;=0,"CHYBA",""),"CHYBA"))</f>
        <v/>
      </c>
      <c r="Q786" s="14">
        <f>IF(OR(V786=0,B786="",K786=""),"",IFERROR(IF(X786=0,IF(AND(COUNTIFS('Vozidlá'!$A$6:$A$6,B786&amp;"",'Vozidlá'!$L$6:$L$6,"&lt;&gt;")=1,ROUND(K786,1)=ROUND(INDEX('Vozidlá'!$L$6:$L$6,MATCH(B786,'Vozidlá'!$A$6:$A$6,0)),1)),"","CHYBA"),IF(AND(INDEX($L$1:$L$1505,X786)&lt;&gt;"",ROUND(K786,1)=ROUND(INDEX($L$1:$L$1505,X786),1)),"","CHYBA")),"CHYBA"))</f>
        <v/>
      </c>
      <c r="R786" s="14">
        <f>IF(V786=0,"",IF(OR(NOT(ISNUMBER(A786)),B786="",C786="",NOT(ISNUMBER(D786)),NOT(ISNUMBER(E786)),NOT(ISNUMBER(F786)),NOT(ISNUMBER(G786)),I786="",J786="",NOT(ISNUMBER(K786)),NOT(ISNUMBER(L786)),AND(N786&lt;&gt;"Podnikateľská",N786&lt;&gt;"Súkromná"),AND(N786="Podnikateľská",H786=""),COUNTIFS('Vodiči'!$C$6:$C$8,C786&amp;"")&lt;&gt;1,COUNTIFS('Vozidlá'!$A$6:$A$6,B786&amp;"",'Vozidlá'!$B$6:$B$6,"&lt;&gt;")&lt;&gt;1,COUNTIFS('Vozidlá'!$A$6:$A$6,B786&amp;"",'Vozidlá'!$C$6:$C$6,"&lt;&gt;")&lt;&gt;1,COUNTIFS('Vozidlá'!$A$6:$A$6,B786&amp;"",'Vozidlá'!$D$6:$D$6,"&lt;&gt;")&lt;&gt;1,COUNTIFS('Vozidlá'!$A$6:$A$6,B786&amp;"",'Vozidlá'!$E$6:$E$6,"&lt;&gt;")&lt;&gt;1,COUNTIFS('Vozidlá'!$A$6:$A$6,B786&amp;"",'Vozidlá'!$K$6:$K$6,"&lt;&gt;")&lt;&gt;1,COUNTIFS('Vozidlá'!$A$6:$A$6,B786&amp;"",'Vozidlá'!$L$6:$L$6,"&lt;&gt;")&lt;&gt;1),"CHYBA",""))</f>
        <v/>
      </c>
      <c r="S786" s="14">
        <f>IF(V786=0,"",IF(N786="Podnikateľská",IF(H786="","",IF(OR(LEN(TRIM(SUBSTITUTE(SUBSTITUTE(H786,".",""),",","")))&lt;12,ISNUMBER(MATCH(TRIM(SUBSTITUTE(SUBSTITUTE(H786,".",""),",","")),'Zoznamy'!$G$2:$G$41,0))),"PREVERIŤ","")),IF(AND(N786="Súkromná",IFERROR(INDEX('Vozidlá'!$O$6:$O$6,MATCH(B786,'Vozidlá'!$A$6:$A$6,0))="áno",FALSE)),"PREVERIŤ","")))</f>
        <v/>
      </c>
      <c r="T786" s="14">
        <f>IF(OR(D786="",E786="",F786="",G786=""),"",IFERROR(IF(OR(F786+G786&lt;D786+E786,D786&lt;DATE(2027,1,1),D786&gt;=DATE(2028,1,1)),"CHYBA",""),"CHYBA"))</f>
        <v/>
      </c>
      <c r="U786" s="14">
        <f>IF(OR(V786=0,A786=""),"",IF(COUNTIFS($A$6:$A$1505,A786&amp;"",$B$6:$B$1505,B786&amp;"")&gt;1,"CHYBA",IF(X786="","",IF(X786=0,"",IFERROR(IF(INDEX($A$1:$A$1505,X786)="","",IF(A786=INDEX($A$1:$A$1505,X786)+1,"","PREVERIŤ")),"PREVERIŤ")))))</f>
        <v/>
      </c>
      <c r="V786" s="14">
        <f>IF(OR(A786&lt;&gt;"",B786&lt;&gt;"",C786&lt;&gt;"",D786&lt;&gt;"",E786&lt;&gt;"",F786&lt;&gt;"",G786&lt;&gt;"",H786&lt;&gt;"",I786&lt;&gt;"",J786&lt;&gt;"",K786&lt;&gt;"",L786&lt;&gt;"",N786&lt;&gt;"",O786&lt;&gt;""),1,0)</f>
        <v/>
      </c>
      <c r="W786" s="14">
        <f>IF(OR(V786=0,B786=""),"",COUNTIFS($B$6:B786,B786&amp;""))</f>
        <v/>
      </c>
      <c r="X786" s="14">
        <f>IF(OR(V786=0,B786=""),"",IF(W786=1,0,SUMIFS($Y$5:Y785,$B$5:B785,B786&amp;"",$W$5:W785,W786-1)))</f>
        <v/>
      </c>
      <c r="Y786" s="14">
        <f>IF(V786=0,"",ROW($A786))</f>
        <v/>
      </c>
    </row>
    <row r="787">
      <c r="A787" s="10" t="n"/>
      <c r="B787" s="10" t="n"/>
      <c r="C787" s="10" t="n"/>
      <c r="D787" s="12" t="n"/>
      <c r="E787" s="18" t="n"/>
      <c r="F787" s="12" t="n"/>
      <c r="G787" s="18" t="n"/>
      <c r="H787" s="10" t="n"/>
      <c r="I787" s="10" t="n"/>
      <c r="J787" s="10" t="n"/>
      <c r="K787" s="13" t="n"/>
      <c r="L787" s="13" t="n"/>
      <c r="M787" s="19">
        <f>IF(OR(K787="",L787=""),"",IF(AND(ISNUMBER(K787),ISNUMBER(L787)),L787-K787,"CHYBA"))</f>
        <v/>
      </c>
      <c r="N787" s="10" t="n"/>
      <c r="O787" s="10" t="n"/>
      <c r="P787" s="14">
        <f>IF(M787="","",IF(ISNUMBER(M787),IF(M787&lt;=0,"CHYBA",""),"CHYBA"))</f>
        <v/>
      </c>
      <c r="Q787" s="14">
        <f>IF(OR(V787=0,B787="",K787=""),"",IFERROR(IF(X787=0,IF(AND(COUNTIFS('Vozidlá'!$A$6:$A$6,B787&amp;"",'Vozidlá'!$L$6:$L$6,"&lt;&gt;")=1,ROUND(K787,1)=ROUND(INDEX('Vozidlá'!$L$6:$L$6,MATCH(B787,'Vozidlá'!$A$6:$A$6,0)),1)),"","CHYBA"),IF(AND(INDEX($L$1:$L$1505,X787)&lt;&gt;"",ROUND(K787,1)=ROUND(INDEX($L$1:$L$1505,X787),1)),"","CHYBA")),"CHYBA"))</f>
        <v/>
      </c>
      <c r="R787" s="14">
        <f>IF(V787=0,"",IF(OR(NOT(ISNUMBER(A787)),B787="",C787="",NOT(ISNUMBER(D787)),NOT(ISNUMBER(E787)),NOT(ISNUMBER(F787)),NOT(ISNUMBER(G787)),I787="",J787="",NOT(ISNUMBER(K787)),NOT(ISNUMBER(L787)),AND(N787&lt;&gt;"Podnikateľská",N787&lt;&gt;"Súkromná"),AND(N787="Podnikateľská",H787=""),COUNTIFS('Vodiči'!$C$6:$C$8,C787&amp;"")&lt;&gt;1,COUNTIFS('Vozidlá'!$A$6:$A$6,B787&amp;"",'Vozidlá'!$B$6:$B$6,"&lt;&gt;")&lt;&gt;1,COUNTIFS('Vozidlá'!$A$6:$A$6,B787&amp;"",'Vozidlá'!$C$6:$C$6,"&lt;&gt;")&lt;&gt;1,COUNTIFS('Vozidlá'!$A$6:$A$6,B787&amp;"",'Vozidlá'!$D$6:$D$6,"&lt;&gt;")&lt;&gt;1,COUNTIFS('Vozidlá'!$A$6:$A$6,B787&amp;"",'Vozidlá'!$E$6:$E$6,"&lt;&gt;")&lt;&gt;1,COUNTIFS('Vozidlá'!$A$6:$A$6,B787&amp;"",'Vozidlá'!$K$6:$K$6,"&lt;&gt;")&lt;&gt;1,COUNTIFS('Vozidlá'!$A$6:$A$6,B787&amp;"",'Vozidlá'!$L$6:$L$6,"&lt;&gt;")&lt;&gt;1),"CHYBA",""))</f>
        <v/>
      </c>
      <c r="S787" s="14">
        <f>IF(V787=0,"",IF(N787="Podnikateľská",IF(H787="","",IF(OR(LEN(TRIM(SUBSTITUTE(SUBSTITUTE(H787,".",""),",","")))&lt;12,ISNUMBER(MATCH(TRIM(SUBSTITUTE(SUBSTITUTE(H787,".",""),",","")),'Zoznamy'!$G$2:$G$41,0))),"PREVERIŤ","")),IF(AND(N787="Súkromná",IFERROR(INDEX('Vozidlá'!$O$6:$O$6,MATCH(B787,'Vozidlá'!$A$6:$A$6,0))="áno",FALSE)),"PREVERIŤ","")))</f>
        <v/>
      </c>
      <c r="T787" s="14">
        <f>IF(OR(D787="",E787="",F787="",G787=""),"",IFERROR(IF(OR(F787+G787&lt;D787+E787,D787&lt;DATE(2027,1,1),D787&gt;=DATE(2028,1,1)),"CHYBA",""),"CHYBA"))</f>
        <v/>
      </c>
      <c r="U787" s="14">
        <f>IF(OR(V787=0,A787=""),"",IF(COUNTIFS($A$6:$A$1505,A787&amp;"",$B$6:$B$1505,B787&amp;"")&gt;1,"CHYBA",IF(X787="","",IF(X787=0,"",IFERROR(IF(INDEX($A$1:$A$1505,X787)="","",IF(A787=INDEX($A$1:$A$1505,X787)+1,"","PREVERIŤ")),"PREVERIŤ")))))</f>
        <v/>
      </c>
      <c r="V787" s="14">
        <f>IF(OR(A787&lt;&gt;"",B787&lt;&gt;"",C787&lt;&gt;"",D787&lt;&gt;"",E787&lt;&gt;"",F787&lt;&gt;"",G787&lt;&gt;"",H787&lt;&gt;"",I787&lt;&gt;"",J787&lt;&gt;"",K787&lt;&gt;"",L787&lt;&gt;"",N787&lt;&gt;"",O787&lt;&gt;""),1,0)</f>
        <v/>
      </c>
      <c r="W787" s="14">
        <f>IF(OR(V787=0,B787=""),"",COUNTIFS($B$6:B787,B787&amp;""))</f>
        <v/>
      </c>
      <c r="X787" s="14">
        <f>IF(OR(V787=0,B787=""),"",IF(W787=1,0,SUMIFS($Y$5:Y786,$B$5:B786,B787&amp;"",$W$5:W786,W787-1)))</f>
        <v/>
      </c>
      <c r="Y787" s="14">
        <f>IF(V787=0,"",ROW($A787))</f>
        <v/>
      </c>
    </row>
    <row r="788">
      <c r="A788" s="10" t="n"/>
      <c r="B788" s="10" t="n"/>
      <c r="C788" s="10" t="n"/>
      <c r="D788" s="12" t="n"/>
      <c r="E788" s="18" t="n"/>
      <c r="F788" s="12" t="n"/>
      <c r="G788" s="18" t="n"/>
      <c r="H788" s="10" t="n"/>
      <c r="I788" s="10" t="n"/>
      <c r="J788" s="10" t="n"/>
      <c r="K788" s="13" t="n"/>
      <c r="L788" s="13" t="n"/>
      <c r="M788" s="19">
        <f>IF(OR(K788="",L788=""),"",IF(AND(ISNUMBER(K788),ISNUMBER(L788)),L788-K788,"CHYBA"))</f>
        <v/>
      </c>
      <c r="N788" s="10" t="n"/>
      <c r="O788" s="10" t="n"/>
      <c r="P788" s="14">
        <f>IF(M788="","",IF(ISNUMBER(M788),IF(M788&lt;=0,"CHYBA",""),"CHYBA"))</f>
        <v/>
      </c>
      <c r="Q788" s="14">
        <f>IF(OR(V788=0,B788="",K788=""),"",IFERROR(IF(X788=0,IF(AND(COUNTIFS('Vozidlá'!$A$6:$A$6,B788&amp;"",'Vozidlá'!$L$6:$L$6,"&lt;&gt;")=1,ROUND(K788,1)=ROUND(INDEX('Vozidlá'!$L$6:$L$6,MATCH(B788,'Vozidlá'!$A$6:$A$6,0)),1)),"","CHYBA"),IF(AND(INDEX($L$1:$L$1505,X788)&lt;&gt;"",ROUND(K788,1)=ROUND(INDEX($L$1:$L$1505,X788),1)),"","CHYBA")),"CHYBA"))</f>
        <v/>
      </c>
      <c r="R788" s="14">
        <f>IF(V788=0,"",IF(OR(NOT(ISNUMBER(A788)),B788="",C788="",NOT(ISNUMBER(D788)),NOT(ISNUMBER(E788)),NOT(ISNUMBER(F788)),NOT(ISNUMBER(G788)),I788="",J788="",NOT(ISNUMBER(K788)),NOT(ISNUMBER(L788)),AND(N788&lt;&gt;"Podnikateľská",N788&lt;&gt;"Súkromná"),AND(N788="Podnikateľská",H788=""),COUNTIFS('Vodiči'!$C$6:$C$8,C788&amp;"")&lt;&gt;1,COUNTIFS('Vozidlá'!$A$6:$A$6,B788&amp;"",'Vozidlá'!$B$6:$B$6,"&lt;&gt;")&lt;&gt;1,COUNTIFS('Vozidlá'!$A$6:$A$6,B788&amp;"",'Vozidlá'!$C$6:$C$6,"&lt;&gt;")&lt;&gt;1,COUNTIFS('Vozidlá'!$A$6:$A$6,B788&amp;"",'Vozidlá'!$D$6:$D$6,"&lt;&gt;")&lt;&gt;1,COUNTIFS('Vozidlá'!$A$6:$A$6,B788&amp;"",'Vozidlá'!$E$6:$E$6,"&lt;&gt;")&lt;&gt;1,COUNTIFS('Vozidlá'!$A$6:$A$6,B788&amp;"",'Vozidlá'!$K$6:$K$6,"&lt;&gt;")&lt;&gt;1,COUNTIFS('Vozidlá'!$A$6:$A$6,B788&amp;"",'Vozidlá'!$L$6:$L$6,"&lt;&gt;")&lt;&gt;1),"CHYBA",""))</f>
        <v/>
      </c>
      <c r="S788" s="14">
        <f>IF(V788=0,"",IF(N788="Podnikateľská",IF(H788="","",IF(OR(LEN(TRIM(SUBSTITUTE(SUBSTITUTE(H788,".",""),",","")))&lt;12,ISNUMBER(MATCH(TRIM(SUBSTITUTE(SUBSTITUTE(H788,".",""),",","")),'Zoznamy'!$G$2:$G$41,0))),"PREVERIŤ","")),IF(AND(N788="Súkromná",IFERROR(INDEX('Vozidlá'!$O$6:$O$6,MATCH(B788,'Vozidlá'!$A$6:$A$6,0))="áno",FALSE)),"PREVERIŤ","")))</f>
        <v/>
      </c>
      <c r="T788" s="14">
        <f>IF(OR(D788="",E788="",F788="",G788=""),"",IFERROR(IF(OR(F788+G788&lt;D788+E788,D788&lt;DATE(2027,1,1),D788&gt;=DATE(2028,1,1)),"CHYBA",""),"CHYBA"))</f>
        <v/>
      </c>
      <c r="U788" s="14">
        <f>IF(OR(V788=0,A788=""),"",IF(COUNTIFS($A$6:$A$1505,A788&amp;"",$B$6:$B$1505,B788&amp;"")&gt;1,"CHYBA",IF(X788="","",IF(X788=0,"",IFERROR(IF(INDEX($A$1:$A$1505,X788)="","",IF(A788=INDEX($A$1:$A$1505,X788)+1,"","PREVERIŤ")),"PREVERIŤ")))))</f>
        <v/>
      </c>
      <c r="V788" s="14">
        <f>IF(OR(A788&lt;&gt;"",B788&lt;&gt;"",C788&lt;&gt;"",D788&lt;&gt;"",E788&lt;&gt;"",F788&lt;&gt;"",G788&lt;&gt;"",H788&lt;&gt;"",I788&lt;&gt;"",J788&lt;&gt;"",K788&lt;&gt;"",L788&lt;&gt;"",N788&lt;&gt;"",O788&lt;&gt;""),1,0)</f>
        <v/>
      </c>
      <c r="W788" s="14">
        <f>IF(OR(V788=0,B788=""),"",COUNTIFS($B$6:B788,B788&amp;""))</f>
        <v/>
      </c>
      <c r="X788" s="14">
        <f>IF(OR(V788=0,B788=""),"",IF(W788=1,0,SUMIFS($Y$5:Y787,$B$5:B787,B788&amp;"",$W$5:W787,W788-1)))</f>
        <v/>
      </c>
      <c r="Y788" s="14">
        <f>IF(V788=0,"",ROW($A788))</f>
        <v/>
      </c>
    </row>
    <row r="789">
      <c r="A789" s="10" t="n"/>
      <c r="B789" s="10" t="n"/>
      <c r="C789" s="10" t="n"/>
      <c r="D789" s="12" t="n"/>
      <c r="E789" s="18" t="n"/>
      <c r="F789" s="12" t="n"/>
      <c r="G789" s="18" t="n"/>
      <c r="H789" s="10" t="n"/>
      <c r="I789" s="10" t="n"/>
      <c r="J789" s="10" t="n"/>
      <c r="K789" s="13" t="n"/>
      <c r="L789" s="13" t="n"/>
      <c r="M789" s="19">
        <f>IF(OR(K789="",L789=""),"",IF(AND(ISNUMBER(K789),ISNUMBER(L789)),L789-K789,"CHYBA"))</f>
        <v/>
      </c>
      <c r="N789" s="10" t="n"/>
      <c r="O789" s="10" t="n"/>
      <c r="P789" s="14">
        <f>IF(M789="","",IF(ISNUMBER(M789),IF(M789&lt;=0,"CHYBA",""),"CHYBA"))</f>
        <v/>
      </c>
      <c r="Q789" s="14">
        <f>IF(OR(V789=0,B789="",K789=""),"",IFERROR(IF(X789=0,IF(AND(COUNTIFS('Vozidlá'!$A$6:$A$6,B789&amp;"",'Vozidlá'!$L$6:$L$6,"&lt;&gt;")=1,ROUND(K789,1)=ROUND(INDEX('Vozidlá'!$L$6:$L$6,MATCH(B789,'Vozidlá'!$A$6:$A$6,0)),1)),"","CHYBA"),IF(AND(INDEX($L$1:$L$1505,X789)&lt;&gt;"",ROUND(K789,1)=ROUND(INDEX($L$1:$L$1505,X789),1)),"","CHYBA")),"CHYBA"))</f>
        <v/>
      </c>
      <c r="R789" s="14">
        <f>IF(V789=0,"",IF(OR(NOT(ISNUMBER(A789)),B789="",C789="",NOT(ISNUMBER(D789)),NOT(ISNUMBER(E789)),NOT(ISNUMBER(F789)),NOT(ISNUMBER(G789)),I789="",J789="",NOT(ISNUMBER(K789)),NOT(ISNUMBER(L789)),AND(N789&lt;&gt;"Podnikateľská",N789&lt;&gt;"Súkromná"),AND(N789="Podnikateľská",H789=""),COUNTIFS('Vodiči'!$C$6:$C$8,C789&amp;"")&lt;&gt;1,COUNTIFS('Vozidlá'!$A$6:$A$6,B789&amp;"",'Vozidlá'!$B$6:$B$6,"&lt;&gt;")&lt;&gt;1,COUNTIFS('Vozidlá'!$A$6:$A$6,B789&amp;"",'Vozidlá'!$C$6:$C$6,"&lt;&gt;")&lt;&gt;1,COUNTIFS('Vozidlá'!$A$6:$A$6,B789&amp;"",'Vozidlá'!$D$6:$D$6,"&lt;&gt;")&lt;&gt;1,COUNTIFS('Vozidlá'!$A$6:$A$6,B789&amp;"",'Vozidlá'!$E$6:$E$6,"&lt;&gt;")&lt;&gt;1,COUNTIFS('Vozidlá'!$A$6:$A$6,B789&amp;"",'Vozidlá'!$K$6:$K$6,"&lt;&gt;")&lt;&gt;1,COUNTIFS('Vozidlá'!$A$6:$A$6,B789&amp;"",'Vozidlá'!$L$6:$L$6,"&lt;&gt;")&lt;&gt;1),"CHYBA",""))</f>
        <v/>
      </c>
      <c r="S789" s="14">
        <f>IF(V789=0,"",IF(N789="Podnikateľská",IF(H789="","",IF(OR(LEN(TRIM(SUBSTITUTE(SUBSTITUTE(H789,".",""),",","")))&lt;12,ISNUMBER(MATCH(TRIM(SUBSTITUTE(SUBSTITUTE(H789,".",""),",","")),'Zoznamy'!$G$2:$G$41,0))),"PREVERIŤ","")),IF(AND(N789="Súkromná",IFERROR(INDEX('Vozidlá'!$O$6:$O$6,MATCH(B789,'Vozidlá'!$A$6:$A$6,0))="áno",FALSE)),"PREVERIŤ","")))</f>
        <v/>
      </c>
      <c r="T789" s="14">
        <f>IF(OR(D789="",E789="",F789="",G789=""),"",IFERROR(IF(OR(F789+G789&lt;D789+E789,D789&lt;DATE(2027,1,1),D789&gt;=DATE(2028,1,1)),"CHYBA",""),"CHYBA"))</f>
        <v/>
      </c>
      <c r="U789" s="14">
        <f>IF(OR(V789=0,A789=""),"",IF(COUNTIFS($A$6:$A$1505,A789&amp;"",$B$6:$B$1505,B789&amp;"")&gt;1,"CHYBA",IF(X789="","",IF(X789=0,"",IFERROR(IF(INDEX($A$1:$A$1505,X789)="","",IF(A789=INDEX($A$1:$A$1505,X789)+1,"","PREVERIŤ")),"PREVERIŤ")))))</f>
        <v/>
      </c>
      <c r="V789" s="14">
        <f>IF(OR(A789&lt;&gt;"",B789&lt;&gt;"",C789&lt;&gt;"",D789&lt;&gt;"",E789&lt;&gt;"",F789&lt;&gt;"",G789&lt;&gt;"",H789&lt;&gt;"",I789&lt;&gt;"",J789&lt;&gt;"",K789&lt;&gt;"",L789&lt;&gt;"",N789&lt;&gt;"",O789&lt;&gt;""),1,0)</f>
        <v/>
      </c>
      <c r="W789" s="14">
        <f>IF(OR(V789=0,B789=""),"",COUNTIFS($B$6:B789,B789&amp;""))</f>
        <v/>
      </c>
      <c r="X789" s="14">
        <f>IF(OR(V789=0,B789=""),"",IF(W789=1,0,SUMIFS($Y$5:Y788,$B$5:B788,B789&amp;"",$W$5:W788,W789-1)))</f>
        <v/>
      </c>
      <c r="Y789" s="14">
        <f>IF(V789=0,"",ROW($A789))</f>
        <v/>
      </c>
    </row>
    <row r="790">
      <c r="A790" s="10" t="n"/>
      <c r="B790" s="10" t="n"/>
      <c r="C790" s="10" t="n"/>
      <c r="D790" s="12" t="n"/>
      <c r="E790" s="18" t="n"/>
      <c r="F790" s="12" t="n"/>
      <c r="G790" s="18" t="n"/>
      <c r="H790" s="10" t="n"/>
      <c r="I790" s="10" t="n"/>
      <c r="J790" s="10" t="n"/>
      <c r="K790" s="13" t="n"/>
      <c r="L790" s="13" t="n"/>
      <c r="M790" s="19">
        <f>IF(OR(K790="",L790=""),"",IF(AND(ISNUMBER(K790),ISNUMBER(L790)),L790-K790,"CHYBA"))</f>
        <v/>
      </c>
      <c r="N790" s="10" t="n"/>
      <c r="O790" s="10" t="n"/>
      <c r="P790" s="14">
        <f>IF(M790="","",IF(ISNUMBER(M790),IF(M790&lt;=0,"CHYBA",""),"CHYBA"))</f>
        <v/>
      </c>
      <c r="Q790" s="14">
        <f>IF(OR(V790=0,B790="",K790=""),"",IFERROR(IF(X790=0,IF(AND(COUNTIFS('Vozidlá'!$A$6:$A$6,B790&amp;"",'Vozidlá'!$L$6:$L$6,"&lt;&gt;")=1,ROUND(K790,1)=ROUND(INDEX('Vozidlá'!$L$6:$L$6,MATCH(B790,'Vozidlá'!$A$6:$A$6,0)),1)),"","CHYBA"),IF(AND(INDEX($L$1:$L$1505,X790)&lt;&gt;"",ROUND(K790,1)=ROUND(INDEX($L$1:$L$1505,X790),1)),"","CHYBA")),"CHYBA"))</f>
        <v/>
      </c>
      <c r="R790" s="14">
        <f>IF(V790=0,"",IF(OR(NOT(ISNUMBER(A790)),B790="",C790="",NOT(ISNUMBER(D790)),NOT(ISNUMBER(E790)),NOT(ISNUMBER(F790)),NOT(ISNUMBER(G790)),I790="",J790="",NOT(ISNUMBER(K790)),NOT(ISNUMBER(L790)),AND(N790&lt;&gt;"Podnikateľská",N790&lt;&gt;"Súkromná"),AND(N790="Podnikateľská",H790=""),COUNTIFS('Vodiči'!$C$6:$C$8,C790&amp;"")&lt;&gt;1,COUNTIFS('Vozidlá'!$A$6:$A$6,B790&amp;"",'Vozidlá'!$B$6:$B$6,"&lt;&gt;")&lt;&gt;1,COUNTIFS('Vozidlá'!$A$6:$A$6,B790&amp;"",'Vozidlá'!$C$6:$C$6,"&lt;&gt;")&lt;&gt;1,COUNTIFS('Vozidlá'!$A$6:$A$6,B790&amp;"",'Vozidlá'!$D$6:$D$6,"&lt;&gt;")&lt;&gt;1,COUNTIFS('Vozidlá'!$A$6:$A$6,B790&amp;"",'Vozidlá'!$E$6:$E$6,"&lt;&gt;")&lt;&gt;1,COUNTIFS('Vozidlá'!$A$6:$A$6,B790&amp;"",'Vozidlá'!$K$6:$K$6,"&lt;&gt;")&lt;&gt;1,COUNTIFS('Vozidlá'!$A$6:$A$6,B790&amp;"",'Vozidlá'!$L$6:$L$6,"&lt;&gt;")&lt;&gt;1),"CHYBA",""))</f>
        <v/>
      </c>
      <c r="S790" s="14">
        <f>IF(V790=0,"",IF(N790="Podnikateľská",IF(H790="","",IF(OR(LEN(TRIM(SUBSTITUTE(SUBSTITUTE(H790,".",""),",","")))&lt;12,ISNUMBER(MATCH(TRIM(SUBSTITUTE(SUBSTITUTE(H790,".",""),",","")),'Zoznamy'!$G$2:$G$41,0))),"PREVERIŤ","")),IF(AND(N790="Súkromná",IFERROR(INDEX('Vozidlá'!$O$6:$O$6,MATCH(B790,'Vozidlá'!$A$6:$A$6,0))="áno",FALSE)),"PREVERIŤ","")))</f>
        <v/>
      </c>
      <c r="T790" s="14">
        <f>IF(OR(D790="",E790="",F790="",G790=""),"",IFERROR(IF(OR(F790+G790&lt;D790+E790,D790&lt;DATE(2027,1,1),D790&gt;=DATE(2028,1,1)),"CHYBA",""),"CHYBA"))</f>
        <v/>
      </c>
      <c r="U790" s="14">
        <f>IF(OR(V790=0,A790=""),"",IF(COUNTIFS($A$6:$A$1505,A790&amp;"",$B$6:$B$1505,B790&amp;"")&gt;1,"CHYBA",IF(X790="","",IF(X790=0,"",IFERROR(IF(INDEX($A$1:$A$1505,X790)="","",IF(A790=INDEX($A$1:$A$1505,X790)+1,"","PREVERIŤ")),"PREVERIŤ")))))</f>
        <v/>
      </c>
      <c r="V790" s="14">
        <f>IF(OR(A790&lt;&gt;"",B790&lt;&gt;"",C790&lt;&gt;"",D790&lt;&gt;"",E790&lt;&gt;"",F790&lt;&gt;"",G790&lt;&gt;"",H790&lt;&gt;"",I790&lt;&gt;"",J790&lt;&gt;"",K790&lt;&gt;"",L790&lt;&gt;"",N790&lt;&gt;"",O790&lt;&gt;""),1,0)</f>
        <v/>
      </c>
      <c r="W790" s="14">
        <f>IF(OR(V790=0,B790=""),"",COUNTIFS($B$6:B790,B790&amp;""))</f>
        <v/>
      </c>
      <c r="X790" s="14">
        <f>IF(OR(V790=0,B790=""),"",IF(W790=1,0,SUMIFS($Y$5:Y789,$B$5:B789,B790&amp;"",$W$5:W789,W790-1)))</f>
        <v/>
      </c>
      <c r="Y790" s="14">
        <f>IF(V790=0,"",ROW($A790))</f>
        <v/>
      </c>
    </row>
    <row r="791">
      <c r="A791" s="10" t="n"/>
      <c r="B791" s="10" t="n"/>
      <c r="C791" s="10" t="n"/>
      <c r="D791" s="12" t="n"/>
      <c r="E791" s="18" t="n"/>
      <c r="F791" s="12" t="n"/>
      <c r="G791" s="18" t="n"/>
      <c r="H791" s="10" t="n"/>
      <c r="I791" s="10" t="n"/>
      <c r="J791" s="10" t="n"/>
      <c r="K791" s="13" t="n"/>
      <c r="L791" s="13" t="n"/>
      <c r="M791" s="19">
        <f>IF(OR(K791="",L791=""),"",IF(AND(ISNUMBER(K791),ISNUMBER(L791)),L791-K791,"CHYBA"))</f>
        <v/>
      </c>
      <c r="N791" s="10" t="n"/>
      <c r="O791" s="10" t="n"/>
      <c r="P791" s="14">
        <f>IF(M791="","",IF(ISNUMBER(M791),IF(M791&lt;=0,"CHYBA",""),"CHYBA"))</f>
        <v/>
      </c>
      <c r="Q791" s="14">
        <f>IF(OR(V791=0,B791="",K791=""),"",IFERROR(IF(X791=0,IF(AND(COUNTIFS('Vozidlá'!$A$6:$A$6,B791&amp;"",'Vozidlá'!$L$6:$L$6,"&lt;&gt;")=1,ROUND(K791,1)=ROUND(INDEX('Vozidlá'!$L$6:$L$6,MATCH(B791,'Vozidlá'!$A$6:$A$6,0)),1)),"","CHYBA"),IF(AND(INDEX($L$1:$L$1505,X791)&lt;&gt;"",ROUND(K791,1)=ROUND(INDEX($L$1:$L$1505,X791),1)),"","CHYBA")),"CHYBA"))</f>
        <v/>
      </c>
      <c r="R791" s="14">
        <f>IF(V791=0,"",IF(OR(NOT(ISNUMBER(A791)),B791="",C791="",NOT(ISNUMBER(D791)),NOT(ISNUMBER(E791)),NOT(ISNUMBER(F791)),NOT(ISNUMBER(G791)),I791="",J791="",NOT(ISNUMBER(K791)),NOT(ISNUMBER(L791)),AND(N791&lt;&gt;"Podnikateľská",N791&lt;&gt;"Súkromná"),AND(N791="Podnikateľská",H791=""),COUNTIFS('Vodiči'!$C$6:$C$8,C791&amp;"")&lt;&gt;1,COUNTIFS('Vozidlá'!$A$6:$A$6,B791&amp;"",'Vozidlá'!$B$6:$B$6,"&lt;&gt;")&lt;&gt;1,COUNTIFS('Vozidlá'!$A$6:$A$6,B791&amp;"",'Vozidlá'!$C$6:$C$6,"&lt;&gt;")&lt;&gt;1,COUNTIFS('Vozidlá'!$A$6:$A$6,B791&amp;"",'Vozidlá'!$D$6:$D$6,"&lt;&gt;")&lt;&gt;1,COUNTIFS('Vozidlá'!$A$6:$A$6,B791&amp;"",'Vozidlá'!$E$6:$E$6,"&lt;&gt;")&lt;&gt;1,COUNTIFS('Vozidlá'!$A$6:$A$6,B791&amp;"",'Vozidlá'!$K$6:$K$6,"&lt;&gt;")&lt;&gt;1,COUNTIFS('Vozidlá'!$A$6:$A$6,B791&amp;"",'Vozidlá'!$L$6:$L$6,"&lt;&gt;")&lt;&gt;1),"CHYBA",""))</f>
        <v/>
      </c>
      <c r="S791" s="14">
        <f>IF(V791=0,"",IF(N791="Podnikateľská",IF(H791="","",IF(OR(LEN(TRIM(SUBSTITUTE(SUBSTITUTE(H791,".",""),",","")))&lt;12,ISNUMBER(MATCH(TRIM(SUBSTITUTE(SUBSTITUTE(H791,".",""),",","")),'Zoznamy'!$G$2:$G$41,0))),"PREVERIŤ","")),IF(AND(N791="Súkromná",IFERROR(INDEX('Vozidlá'!$O$6:$O$6,MATCH(B791,'Vozidlá'!$A$6:$A$6,0))="áno",FALSE)),"PREVERIŤ","")))</f>
        <v/>
      </c>
      <c r="T791" s="14">
        <f>IF(OR(D791="",E791="",F791="",G791=""),"",IFERROR(IF(OR(F791+G791&lt;D791+E791,D791&lt;DATE(2027,1,1),D791&gt;=DATE(2028,1,1)),"CHYBA",""),"CHYBA"))</f>
        <v/>
      </c>
      <c r="U791" s="14">
        <f>IF(OR(V791=0,A791=""),"",IF(COUNTIFS($A$6:$A$1505,A791&amp;"",$B$6:$B$1505,B791&amp;"")&gt;1,"CHYBA",IF(X791="","",IF(X791=0,"",IFERROR(IF(INDEX($A$1:$A$1505,X791)="","",IF(A791=INDEX($A$1:$A$1505,X791)+1,"","PREVERIŤ")),"PREVERIŤ")))))</f>
        <v/>
      </c>
      <c r="V791" s="14">
        <f>IF(OR(A791&lt;&gt;"",B791&lt;&gt;"",C791&lt;&gt;"",D791&lt;&gt;"",E791&lt;&gt;"",F791&lt;&gt;"",G791&lt;&gt;"",H791&lt;&gt;"",I791&lt;&gt;"",J791&lt;&gt;"",K791&lt;&gt;"",L791&lt;&gt;"",N791&lt;&gt;"",O791&lt;&gt;""),1,0)</f>
        <v/>
      </c>
      <c r="W791" s="14">
        <f>IF(OR(V791=0,B791=""),"",COUNTIFS($B$6:B791,B791&amp;""))</f>
        <v/>
      </c>
      <c r="X791" s="14">
        <f>IF(OR(V791=0,B791=""),"",IF(W791=1,0,SUMIFS($Y$5:Y790,$B$5:B790,B791&amp;"",$W$5:W790,W791-1)))</f>
        <v/>
      </c>
      <c r="Y791" s="14">
        <f>IF(V791=0,"",ROW($A791))</f>
        <v/>
      </c>
    </row>
    <row r="792">
      <c r="A792" s="10" t="n"/>
      <c r="B792" s="10" t="n"/>
      <c r="C792" s="10" t="n"/>
      <c r="D792" s="12" t="n"/>
      <c r="E792" s="18" t="n"/>
      <c r="F792" s="12" t="n"/>
      <c r="G792" s="18" t="n"/>
      <c r="H792" s="10" t="n"/>
      <c r="I792" s="10" t="n"/>
      <c r="J792" s="10" t="n"/>
      <c r="K792" s="13" t="n"/>
      <c r="L792" s="13" t="n"/>
      <c r="M792" s="19">
        <f>IF(OR(K792="",L792=""),"",IF(AND(ISNUMBER(K792),ISNUMBER(L792)),L792-K792,"CHYBA"))</f>
        <v/>
      </c>
      <c r="N792" s="10" t="n"/>
      <c r="O792" s="10" t="n"/>
      <c r="P792" s="14">
        <f>IF(M792="","",IF(ISNUMBER(M792),IF(M792&lt;=0,"CHYBA",""),"CHYBA"))</f>
        <v/>
      </c>
      <c r="Q792" s="14">
        <f>IF(OR(V792=0,B792="",K792=""),"",IFERROR(IF(X792=0,IF(AND(COUNTIFS('Vozidlá'!$A$6:$A$6,B792&amp;"",'Vozidlá'!$L$6:$L$6,"&lt;&gt;")=1,ROUND(K792,1)=ROUND(INDEX('Vozidlá'!$L$6:$L$6,MATCH(B792,'Vozidlá'!$A$6:$A$6,0)),1)),"","CHYBA"),IF(AND(INDEX($L$1:$L$1505,X792)&lt;&gt;"",ROUND(K792,1)=ROUND(INDEX($L$1:$L$1505,X792),1)),"","CHYBA")),"CHYBA"))</f>
        <v/>
      </c>
      <c r="R792" s="14">
        <f>IF(V792=0,"",IF(OR(NOT(ISNUMBER(A792)),B792="",C792="",NOT(ISNUMBER(D792)),NOT(ISNUMBER(E792)),NOT(ISNUMBER(F792)),NOT(ISNUMBER(G792)),I792="",J792="",NOT(ISNUMBER(K792)),NOT(ISNUMBER(L792)),AND(N792&lt;&gt;"Podnikateľská",N792&lt;&gt;"Súkromná"),AND(N792="Podnikateľská",H792=""),COUNTIFS('Vodiči'!$C$6:$C$8,C792&amp;"")&lt;&gt;1,COUNTIFS('Vozidlá'!$A$6:$A$6,B792&amp;"",'Vozidlá'!$B$6:$B$6,"&lt;&gt;")&lt;&gt;1,COUNTIFS('Vozidlá'!$A$6:$A$6,B792&amp;"",'Vozidlá'!$C$6:$C$6,"&lt;&gt;")&lt;&gt;1,COUNTIFS('Vozidlá'!$A$6:$A$6,B792&amp;"",'Vozidlá'!$D$6:$D$6,"&lt;&gt;")&lt;&gt;1,COUNTIFS('Vozidlá'!$A$6:$A$6,B792&amp;"",'Vozidlá'!$E$6:$E$6,"&lt;&gt;")&lt;&gt;1,COUNTIFS('Vozidlá'!$A$6:$A$6,B792&amp;"",'Vozidlá'!$K$6:$K$6,"&lt;&gt;")&lt;&gt;1,COUNTIFS('Vozidlá'!$A$6:$A$6,B792&amp;"",'Vozidlá'!$L$6:$L$6,"&lt;&gt;")&lt;&gt;1),"CHYBA",""))</f>
        <v/>
      </c>
      <c r="S792" s="14">
        <f>IF(V792=0,"",IF(N792="Podnikateľská",IF(H792="","",IF(OR(LEN(TRIM(SUBSTITUTE(SUBSTITUTE(H792,".",""),",","")))&lt;12,ISNUMBER(MATCH(TRIM(SUBSTITUTE(SUBSTITUTE(H792,".",""),",","")),'Zoznamy'!$G$2:$G$41,0))),"PREVERIŤ","")),IF(AND(N792="Súkromná",IFERROR(INDEX('Vozidlá'!$O$6:$O$6,MATCH(B792,'Vozidlá'!$A$6:$A$6,0))="áno",FALSE)),"PREVERIŤ","")))</f>
        <v/>
      </c>
      <c r="T792" s="14">
        <f>IF(OR(D792="",E792="",F792="",G792=""),"",IFERROR(IF(OR(F792+G792&lt;D792+E792,D792&lt;DATE(2027,1,1),D792&gt;=DATE(2028,1,1)),"CHYBA",""),"CHYBA"))</f>
        <v/>
      </c>
      <c r="U792" s="14">
        <f>IF(OR(V792=0,A792=""),"",IF(COUNTIFS($A$6:$A$1505,A792&amp;"",$B$6:$B$1505,B792&amp;"")&gt;1,"CHYBA",IF(X792="","",IF(X792=0,"",IFERROR(IF(INDEX($A$1:$A$1505,X792)="","",IF(A792=INDEX($A$1:$A$1505,X792)+1,"","PREVERIŤ")),"PREVERIŤ")))))</f>
        <v/>
      </c>
      <c r="V792" s="14">
        <f>IF(OR(A792&lt;&gt;"",B792&lt;&gt;"",C792&lt;&gt;"",D792&lt;&gt;"",E792&lt;&gt;"",F792&lt;&gt;"",G792&lt;&gt;"",H792&lt;&gt;"",I792&lt;&gt;"",J792&lt;&gt;"",K792&lt;&gt;"",L792&lt;&gt;"",N792&lt;&gt;"",O792&lt;&gt;""),1,0)</f>
        <v/>
      </c>
      <c r="W792" s="14">
        <f>IF(OR(V792=0,B792=""),"",COUNTIFS($B$6:B792,B792&amp;""))</f>
        <v/>
      </c>
      <c r="X792" s="14">
        <f>IF(OR(V792=0,B792=""),"",IF(W792=1,0,SUMIFS($Y$5:Y791,$B$5:B791,B792&amp;"",$W$5:W791,W792-1)))</f>
        <v/>
      </c>
      <c r="Y792" s="14">
        <f>IF(V792=0,"",ROW($A792))</f>
        <v/>
      </c>
    </row>
    <row r="793">
      <c r="A793" s="10" t="n"/>
      <c r="B793" s="10" t="n"/>
      <c r="C793" s="10" t="n"/>
      <c r="D793" s="12" t="n"/>
      <c r="E793" s="18" t="n"/>
      <c r="F793" s="12" t="n"/>
      <c r="G793" s="18" t="n"/>
      <c r="H793" s="10" t="n"/>
      <c r="I793" s="10" t="n"/>
      <c r="J793" s="10" t="n"/>
      <c r="K793" s="13" t="n"/>
      <c r="L793" s="13" t="n"/>
      <c r="M793" s="19">
        <f>IF(OR(K793="",L793=""),"",IF(AND(ISNUMBER(K793),ISNUMBER(L793)),L793-K793,"CHYBA"))</f>
        <v/>
      </c>
      <c r="N793" s="10" t="n"/>
      <c r="O793" s="10" t="n"/>
      <c r="P793" s="14">
        <f>IF(M793="","",IF(ISNUMBER(M793),IF(M793&lt;=0,"CHYBA",""),"CHYBA"))</f>
        <v/>
      </c>
      <c r="Q793" s="14">
        <f>IF(OR(V793=0,B793="",K793=""),"",IFERROR(IF(X793=0,IF(AND(COUNTIFS('Vozidlá'!$A$6:$A$6,B793&amp;"",'Vozidlá'!$L$6:$L$6,"&lt;&gt;")=1,ROUND(K793,1)=ROUND(INDEX('Vozidlá'!$L$6:$L$6,MATCH(B793,'Vozidlá'!$A$6:$A$6,0)),1)),"","CHYBA"),IF(AND(INDEX($L$1:$L$1505,X793)&lt;&gt;"",ROUND(K793,1)=ROUND(INDEX($L$1:$L$1505,X793),1)),"","CHYBA")),"CHYBA"))</f>
        <v/>
      </c>
      <c r="R793" s="14">
        <f>IF(V793=0,"",IF(OR(NOT(ISNUMBER(A793)),B793="",C793="",NOT(ISNUMBER(D793)),NOT(ISNUMBER(E793)),NOT(ISNUMBER(F793)),NOT(ISNUMBER(G793)),I793="",J793="",NOT(ISNUMBER(K793)),NOT(ISNUMBER(L793)),AND(N793&lt;&gt;"Podnikateľská",N793&lt;&gt;"Súkromná"),AND(N793="Podnikateľská",H793=""),COUNTIFS('Vodiči'!$C$6:$C$8,C793&amp;"")&lt;&gt;1,COUNTIFS('Vozidlá'!$A$6:$A$6,B793&amp;"",'Vozidlá'!$B$6:$B$6,"&lt;&gt;")&lt;&gt;1,COUNTIFS('Vozidlá'!$A$6:$A$6,B793&amp;"",'Vozidlá'!$C$6:$C$6,"&lt;&gt;")&lt;&gt;1,COUNTIFS('Vozidlá'!$A$6:$A$6,B793&amp;"",'Vozidlá'!$D$6:$D$6,"&lt;&gt;")&lt;&gt;1,COUNTIFS('Vozidlá'!$A$6:$A$6,B793&amp;"",'Vozidlá'!$E$6:$E$6,"&lt;&gt;")&lt;&gt;1,COUNTIFS('Vozidlá'!$A$6:$A$6,B793&amp;"",'Vozidlá'!$K$6:$K$6,"&lt;&gt;")&lt;&gt;1,COUNTIFS('Vozidlá'!$A$6:$A$6,B793&amp;"",'Vozidlá'!$L$6:$L$6,"&lt;&gt;")&lt;&gt;1),"CHYBA",""))</f>
        <v/>
      </c>
      <c r="S793" s="14">
        <f>IF(V793=0,"",IF(N793="Podnikateľská",IF(H793="","",IF(OR(LEN(TRIM(SUBSTITUTE(SUBSTITUTE(H793,".",""),",","")))&lt;12,ISNUMBER(MATCH(TRIM(SUBSTITUTE(SUBSTITUTE(H793,".",""),",","")),'Zoznamy'!$G$2:$G$41,0))),"PREVERIŤ","")),IF(AND(N793="Súkromná",IFERROR(INDEX('Vozidlá'!$O$6:$O$6,MATCH(B793,'Vozidlá'!$A$6:$A$6,0))="áno",FALSE)),"PREVERIŤ","")))</f>
        <v/>
      </c>
      <c r="T793" s="14">
        <f>IF(OR(D793="",E793="",F793="",G793=""),"",IFERROR(IF(OR(F793+G793&lt;D793+E793,D793&lt;DATE(2027,1,1),D793&gt;=DATE(2028,1,1)),"CHYBA",""),"CHYBA"))</f>
        <v/>
      </c>
      <c r="U793" s="14">
        <f>IF(OR(V793=0,A793=""),"",IF(COUNTIFS($A$6:$A$1505,A793&amp;"",$B$6:$B$1505,B793&amp;"")&gt;1,"CHYBA",IF(X793="","",IF(X793=0,"",IFERROR(IF(INDEX($A$1:$A$1505,X793)="","",IF(A793=INDEX($A$1:$A$1505,X793)+1,"","PREVERIŤ")),"PREVERIŤ")))))</f>
        <v/>
      </c>
      <c r="V793" s="14">
        <f>IF(OR(A793&lt;&gt;"",B793&lt;&gt;"",C793&lt;&gt;"",D793&lt;&gt;"",E793&lt;&gt;"",F793&lt;&gt;"",G793&lt;&gt;"",H793&lt;&gt;"",I793&lt;&gt;"",J793&lt;&gt;"",K793&lt;&gt;"",L793&lt;&gt;"",N793&lt;&gt;"",O793&lt;&gt;""),1,0)</f>
        <v/>
      </c>
      <c r="W793" s="14">
        <f>IF(OR(V793=0,B793=""),"",COUNTIFS($B$6:B793,B793&amp;""))</f>
        <v/>
      </c>
      <c r="X793" s="14">
        <f>IF(OR(V793=0,B793=""),"",IF(W793=1,0,SUMIFS($Y$5:Y792,$B$5:B792,B793&amp;"",$W$5:W792,W793-1)))</f>
        <v/>
      </c>
      <c r="Y793" s="14">
        <f>IF(V793=0,"",ROW($A793))</f>
        <v/>
      </c>
    </row>
    <row r="794">
      <c r="A794" s="10" t="n"/>
      <c r="B794" s="10" t="n"/>
      <c r="C794" s="10" t="n"/>
      <c r="D794" s="12" t="n"/>
      <c r="E794" s="18" t="n"/>
      <c r="F794" s="12" t="n"/>
      <c r="G794" s="18" t="n"/>
      <c r="H794" s="10" t="n"/>
      <c r="I794" s="10" t="n"/>
      <c r="J794" s="10" t="n"/>
      <c r="K794" s="13" t="n"/>
      <c r="L794" s="13" t="n"/>
      <c r="M794" s="19">
        <f>IF(OR(K794="",L794=""),"",IF(AND(ISNUMBER(K794),ISNUMBER(L794)),L794-K794,"CHYBA"))</f>
        <v/>
      </c>
      <c r="N794" s="10" t="n"/>
      <c r="O794" s="10" t="n"/>
      <c r="P794" s="14">
        <f>IF(M794="","",IF(ISNUMBER(M794),IF(M794&lt;=0,"CHYBA",""),"CHYBA"))</f>
        <v/>
      </c>
      <c r="Q794" s="14">
        <f>IF(OR(V794=0,B794="",K794=""),"",IFERROR(IF(X794=0,IF(AND(COUNTIFS('Vozidlá'!$A$6:$A$6,B794&amp;"",'Vozidlá'!$L$6:$L$6,"&lt;&gt;")=1,ROUND(K794,1)=ROUND(INDEX('Vozidlá'!$L$6:$L$6,MATCH(B794,'Vozidlá'!$A$6:$A$6,0)),1)),"","CHYBA"),IF(AND(INDEX($L$1:$L$1505,X794)&lt;&gt;"",ROUND(K794,1)=ROUND(INDEX($L$1:$L$1505,X794),1)),"","CHYBA")),"CHYBA"))</f>
        <v/>
      </c>
      <c r="R794" s="14">
        <f>IF(V794=0,"",IF(OR(NOT(ISNUMBER(A794)),B794="",C794="",NOT(ISNUMBER(D794)),NOT(ISNUMBER(E794)),NOT(ISNUMBER(F794)),NOT(ISNUMBER(G794)),I794="",J794="",NOT(ISNUMBER(K794)),NOT(ISNUMBER(L794)),AND(N794&lt;&gt;"Podnikateľská",N794&lt;&gt;"Súkromná"),AND(N794="Podnikateľská",H794=""),COUNTIFS('Vodiči'!$C$6:$C$8,C794&amp;"")&lt;&gt;1,COUNTIFS('Vozidlá'!$A$6:$A$6,B794&amp;"",'Vozidlá'!$B$6:$B$6,"&lt;&gt;")&lt;&gt;1,COUNTIFS('Vozidlá'!$A$6:$A$6,B794&amp;"",'Vozidlá'!$C$6:$C$6,"&lt;&gt;")&lt;&gt;1,COUNTIFS('Vozidlá'!$A$6:$A$6,B794&amp;"",'Vozidlá'!$D$6:$D$6,"&lt;&gt;")&lt;&gt;1,COUNTIFS('Vozidlá'!$A$6:$A$6,B794&amp;"",'Vozidlá'!$E$6:$E$6,"&lt;&gt;")&lt;&gt;1,COUNTIFS('Vozidlá'!$A$6:$A$6,B794&amp;"",'Vozidlá'!$K$6:$K$6,"&lt;&gt;")&lt;&gt;1,COUNTIFS('Vozidlá'!$A$6:$A$6,B794&amp;"",'Vozidlá'!$L$6:$L$6,"&lt;&gt;")&lt;&gt;1),"CHYBA",""))</f>
        <v/>
      </c>
      <c r="S794" s="14">
        <f>IF(V794=0,"",IF(N794="Podnikateľská",IF(H794="","",IF(OR(LEN(TRIM(SUBSTITUTE(SUBSTITUTE(H794,".",""),",","")))&lt;12,ISNUMBER(MATCH(TRIM(SUBSTITUTE(SUBSTITUTE(H794,".",""),",","")),'Zoznamy'!$G$2:$G$41,0))),"PREVERIŤ","")),IF(AND(N794="Súkromná",IFERROR(INDEX('Vozidlá'!$O$6:$O$6,MATCH(B794,'Vozidlá'!$A$6:$A$6,0))="áno",FALSE)),"PREVERIŤ","")))</f>
        <v/>
      </c>
      <c r="T794" s="14">
        <f>IF(OR(D794="",E794="",F794="",G794=""),"",IFERROR(IF(OR(F794+G794&lt;D794+E794,D794&lt;DATE(2027,1,1),D794&gt;=DATE(2028,1,1)),"CHYBA",""),"CHYBA"))</f>
        <v/>
      </c>
      <c r="U794" s="14">
        <f>IF(OR(V794=0,A794=""),"",IF(COUNTIFS($A$6:$A$1505,A794&amp;"",$B$6:$B$1505,B794&amp;"")&gt;1,"CHYBA",IF(X794="","",IF(X794=0,"",IFERROR(IF(INDEX($A$1:$A$1505,X794)="","",IF(A794=INDEX($A$1:$A$1505,X794)+1,"","PREVERIŤ")),"PREVERIŤ")))))</f>
        <v/>
      </c>
      <c r="V794" s="14">
        <f>IF(OR(A794&lt;&gt;"",B794&lt;&gt;"",C794&lt;&gt;"",D794&lt;&gt;"",E794&lt;&gt;"",F794&lt;&gt;"",G794&lt;&gt;"",H794&lt;&gt;"",I794&lt;&gt;"",J794&lt;&gt;"",K794&lt;&gt;"",L794&lt;&gt;"",N794&lt;&gt;"",O794&lt;&gt;""),1,0)</f>
        <v/>
      </c>
      <c r="W794" s="14">
        <f>IF(OR(V794=0,B794=""),"",COUNTIFS($B$6:B794,B794&amp;""))</f>
        <v/>
      </c>
      <c r="X794" s="14">
        <f>IF(OR(V794=0,B794=""),"",IF(W794=1,0,SUMIFS($Y$5:Y793,$B$5:B793,B794&amp;"",$W$5:W793,W794-1)))</f>
        <v/>
      </c>
      <c r="Y794" s="14">
        <f>IF(V794=0,"",ROW($A794))</f>
        <v/>
      </c>
    </row>
    <row r="795">
      <c r="A795" s="10" t="n"/>
      <c r="B795" s="10" t="n"/>
      <c r="C795" s="10" t="n"/>
      <c r="D795" s="12" t="n"/>
      <c r="E795" s="18" t="n"/>
      <c r="F795" s="12" t="n"/>
      <c r="G795" s="18" t="n"/>
      <c r="H795" s="10" t="n"/>
      <c r="I795" s="10" t="n"/>
      <c r="J795" s="10" t="n"/>
      <c r="K795" s="13" t="n"/>
      <c r="L795" s="13" t="n"/>
      <c r="M795" s="19">
        <f>IF(OR(K795="",L795=""),"",IF(AND(ISNUMBER(K795),ISNUMBER(L795)),L795-K795,"CHYBA"))</f>
        <v/>
      </c>
      <c r="N795" s="10" t="n"/>
      <c r="O795" s="10" t="n"/>
      <c r="P795" s="14">
        <f>IF(M795="","",IF(ISNUMBER(M795),IF(M795&lt;=0,"CHYBA",""),"CHYBA"))</f>
        <v/>
      </c>
      <c r="Q795" s="14">
        <f>IF(OR(V795=0,B795="",K795=""),"",IFERROR(IF(X795=0,IF(AND(COUNTIFS('Vozidlá'!$A$6:$A$6,B795&amp;"",'Vozidlá'!$L$6:$L$6,"&lt;&gt;")=1,ROUND(K795,1)=ROUND(INDEX('Vozidlá'!$L$6:$L$6,MATCH(B795,'Vozidlá'!$A$6:$A$6,0)),1)),"","CHYBA"),IF(AND(INDEX($L$1:$L$1505,X795)&lt;&gt;"",ROUND(K795,1)=ROUND(INDEX($L$1:$L$1505,X795),1)),"","CHYBA")),"CHYBA"))</f>
        <v/>
      </c>
      <c r="R795" s="14">
        <f>IF(V795=0,"",IF(OR(NOT(ISNUMBER(A795)),B795="",C795="",NOT(ISNUMBER(D795)),NOT(ISNUMBER(E795)),NOT(ISNUMBER(F795)),NOT(ISNUMBER(G795)),I795="",J795="",NOT(ISNUMBER(K795)),NOT(ISNUMBER(L795)),AND(N795&lt;&gt;"Podnikateľská",N795&lt;&gt;"Súkromná"),AND(N795="Podnikateľská",H795=""),COUNTIFS('Vodiči'!$C$6:$C$8,C795&amp;"")&lt;&gt;1,COUNTIFS('Vozidlá'!$A$6:$A$6,B795&amp;"",'Vozidlá'!$B$6:$B$6,"&lt;&gt;")&lt;&gt;1,COUNTIFS('Vozidlá'!$A$6:$A$6,B795&amp;"",'Vozidlá'!$C$6:$C$6,"&lt;&gt;")&lt;&gt;1,COUNTIFS('Vozidlá'!$A$6:$A$6,B795&amp;"",'Vozidlá'!$D$6:$D$6,"&lt;&gt;")&lt;&gt;1,COUNTIFS('Vozidlá'!$A$6:$A$6,B795&amp;"",'Vozidlá'!$E$6:$E$6,"&lt;&gt;")&lt;&gt;1,COUNTIFS('Vozidlá'!$A$6:$A$6,B795&amp;"",'Vozidlá'!$K$6:$K$6,"&lt;&gt;")&lt;&gt;1,COUNTIFS('Vozidlá'!$A$6:$A$6,B795&amp;"",'Vozidlá'!$L$6:$L$6,"&lt;&gt;")&lt;&gt;1),"CHYBA",""))</f>
        <v/>
      </c>
      <c r="S795" s="14">
        <f>IF(V795=0,"",IF(N795="Podnikateľská",IF(H795="","",IF(OR(LEN(TRIM(SUBSTITUTE(SUBSTITUTE(H795,".",""),",","")))&lt;12,ISNUMBER(MATCH(TRIM(SUBSTITUTE(SUBSTITUTE(H795,".",""),",","")),'Zoznamy'!$G$2:$G$41,0))),"PREVERIŤ","")),IF(AND(N795="Súkromná",IFERROR(INDEX('Vozidlá'!$O$6:$O$6,MATCH(B795,'Vozidlá'!$A$6:$A$6,0))="áno",FALSE)),"PREVERIŤ","")))</f>
        <v/>
      </c>
      <c r="T795" s="14">
        <f>IF(OR(D795="",E795="",F795="",G795=""),"",IFERROR(IF(OR(F795+G795&lt;D795+E795,D795&lt;DATE(2027,1,1),D795&gt;=DATE(2028,1,1)),"CHYBA",""),"CHYBA"))</f>
        <v/>
      </c>
      <c r="U795" s="14">
        <f>IF(OR(V795=0,A795=""),"",IF(COUNTIFS($A$6:$A$1505,A795&amp;"",$B$6:$B$1505,B795&amp;"")&gt;1,"CHYBA",IF(X795="","",IF(X795=0,"",IFERROR(IF(INDEX($A$1:$A$1505,X795)="","",IF(A795=INDEX($A$1:$A$1505,X795)+1,"","PREVERIŤ")),"PREVERIŤ")))))</f>
        <v/>
      </c>
      <c r="V795" s="14">
        <f>IF(OR(A795&lt;&gt;"",B795&lt;&gt;"",C795&lt;&gt;"",D795&lt;&gt;"",E795&lt;&gt;"",F795&lt;&gt;"",G795&lt;&gt;"",H795&lt;&gt;"",I795&lt;&gt;"",J795&lt;&gt;"",K795&lt;&gt;"",L795&lt;&gt;"",N795&lt;&gt;"",O795&lt;&gt;""),1,0)</f>
        <v/>
      </c>
      <c r="W795" s="14">
        <f>IF(OR(V795=0,B795=""),"",COUNTIFS($B$6:B795,B795&amp;""))</f>
        <v/>
      </c>
      <c r="X795" s="14">
        <f>IF(OR(V795=0,B795=""),"",IF(W795=1,0,SUMIFS($Y$5:Y794,$B$5:B794,B795&amp;"",$W$5:W794,W795-1)))</f>
        <v/>
      </c>
      <c r="Y795" s="14">
        <f>IF(V795=0,"",ROW($A795))</f>
        <v/>
      </c>
    </row>
    <row r="796">
      <c r="A796" s="10" t="n"/>
      <c r="B796" s="10" t="n"/>
      <c r="C796" s="10" t="n"/>
      <c r="D796" s="12" t="n"/>
      <c r="E796" s="18" t="n"/>
      <c r="F796" s="12" t="n"/>
      <c r="G796" s="18" t="n"/>
      <c r="H796" s="10" t="n"/>
      <c r="I796" s="10" t="n"/>
      <c r="J796" s="10" t="n"/>
      <c r="K796" s="13" t="n"/>
      <c r="L796" s="13" t="n"/>
      <c r="M796" s="19">
        <f>IF(OR(K796="",L796=""),"",IF(AND(ISNUMBER(K796),ISNUMBER(L796)),L796-K796,"CHYBA"))</f>
        <v/>
      </c>
      <c r="N796" s="10" t="n"/>
      <c r="O796" s="10" t="n"/>
      <c r="P796" s="14">
        <f>IF(M796="","",IF(ISNUMBER(M796),IF(M796&lt;=0,"CHYBA",""),"CHYBA"))</f>
        <v/>
      </c>
      <c r="Q796" s="14">
        <f>IF(OR(V796=0,B796="",K796=""),"",IFERROR(IF(X796=0,IF(AND(COUNTIFS('Vozidlá'!$A$6:$A$6,B796&amp;"",'Vozidlá'!$L$6:$L$6,"&lt;&gt;")=1,ROUND(K796,1)=ROUND(INDEX('Vozidlá'!$L$6:$L$6,MATCH(B796,'Vozidlá'!$A$6:$A$6,0)),1)),"","CHYBA"),IF(AND(INDEX($L$1:$L$1505,X796)&lt;&gt;"",ROUND(K796,1)=ROUND(INDEX($L$1:$L$1505,X796),1)),"","CHYBA")),"CHYBA"))</f>
        <v/>
      </c>
      <c r="R796" s="14">
        <f>IF(V796=0,"",IF(OR(NOT(ISNUMBER(A796)),B796="",C796="",NOT(ISNUMBER(D796)),NOT(ISNUMBER(E796)),NOT(ISNUMBER(F796)),NOT(ISNUMBER(G796)),I796="",J796="",NOT(ISNUMBER(K796)),NOT(ISNUMBER(L796)),AND(N796&lt;&gt;"Podnikateľská",N796&lt;&gt;"Súkromná"),AND(N796="Podnikateľská",H796=""),COUNTIFS('Vodiči'!$C$6:$C$8,C796&amp;"")&lt;&gt;1,COUNTIFS('Vozidlá'!$A$6:$A$6,B796&amp;"",'Vozidlá'!$B$6:$B$6,"&lt;&gt;")&lt;&gt;1,COUNTIFS('Vozidlá'!$A$6:$A$6,B796&amp;"",'Vozidlá'!$C$6:$C$6,"&lt;&gt;")&lt;&gt;1,COUNTIFS('Vozidlá'!$A$6:$A$6,B796&amp;"",'Vozidlá'!$D$6:$D$6,"&lt;&gt;")&lt;&gt;1,COUNTIFS('Vozidlá'!$A$6:$A$6,B796&amp;"",'Vozidlá'!$E$6:$E$6,"&lt;&gt;")&lt;&gt;1,COUNTIFS('Vozidlá'!$A$6:$A$6,B796&amp;"",'Vozidlá'!$K$6:$K$6,"&lt;&gt;")&lt;&gt;1,COUNTIFS('Vozidlá'!$A$6:$A$6,B796&amp;"",'Vozidlá'!$L$6:$L$6,"&lt;&gt;")&lt;&gt;1),"CHYBA",""))</f>
        <v/>
      </c>
      <c r="S796" s="14">
        <f>IF(V796=0,"",IF(N796="Podnikateľská",IF(H796="","",IF(OR(LEN(TRIM(SUBSTITUTE(SUBSTITUTE(H796,".",""),",","")))&lt;12,ISNUMBER(MATCH(TRIM(SUBSTITUTE(SUBSTITUTE(H796,".",""),",","")),'Zoznamy'!$G$2:$G$41,0))),"PREVERIŤ","")),IF(AND(N796="Súkromná",IFERROR(INDEX('Vozidlá'!$O$6:$O$6,MATCH(B796,'Vozidlá'!$A$6:$A$6,0))="áno",FALSE)),"PREVERIŤ","")))</f>
        <v/>
      </c>
      <c r="T796" s="14">
        <f>IF(OR(D796="",E796="",F796="",G796=""),"",IFERROR(IF(OR(F796+G796&lt;D796+E796,D796&lt;DATE(2027,1,1),D796&gt;=DATE(2028,1,1)),"CHYBA",""),"CHYBA"))</f>
        <v/>
      </c>
      <c r="U796" s="14">
        <f>IF(OR(V796=0,A796=""),"",IF(COUNTIFS($A$6:$A$1505,A796&amp;"",$B$6:$B$1505,B796&amp;"")&gt;1,"CHYBA",IF(X796="","",IF(X796=0,"",IFERROR(IF(INDEX($A$1:$A$1505,X796)="","",IF(A796=INDEX($A$1:$A$1505,X796)+1,"","PREVERIŤ")),"PREVERIŤ")))))</f>
        <v/>
      </c>
      <c r="V796" s="14">
        <f>IF(OR(A796&lt;&gt;"",B796&lt;&gt;"",C796&lt;&gt;"",D796&lt;&gt;"",E796&lt;&gt;"",F796&lt;&gt;"",G796&lt;&gt;"",H796&lt;&gt;"",I796&lt;&gt;"",J796&lt;&gt;"",K796&lt;&gt;"",L796&lt;&gt;"",N796&lt;&gt;"",O796&lt;&gt;""),1,0)</f>
        <v/>
      </c>
      <c r="W796" s="14">
        <f>IF(OR(V796=0,B796=""),"",COUNTIFS($B$6:B796,B796&amp;""))</f>
        <v/>
      </c>
      <c r="X796" s="14">
        <f>IF(OR(V796=0,B796=""),"",IF(W796=1,0,SUMIFS($Y$5:Y795,$B$5:B795,B796&amp;"",$W$5:W795,W796-1)))</f>
        <v/>
      </c>
      <c r="Y796" s="14">
        <f>IF(V796=0,"",ROW($A796))</f>
        <v/>
      </c>
    </row>
    <row r="797">
      <c r="A797" s="10" t="n"/>
      <c r="B797" s="10" t="n"/>
      <c r="C797" s="10" t="n"/>
      <c r="D797" s="12" t="n"/>
      <c r="E797" s="18" t="n"/>
      <c r="F797" s="12" t="n"/>
      <c r="G797" s="18" t="n"/>
      <c r="H797" s="10" t="n"/>
      <c r="I797" s="10" t="n"/>
      <c r="J797" s="10" t="n"/>
      <c r="K797" s="13" t="n"/>
      <c r="L797" s="13" t="n"/>
      <c r="M797" s="19">
        <f>IF(OR(K797="",L797=""),"",IF(AND(ISNUMBER(K797),ISNUMBER(L797)),L797-K797,"CHYBA"))</f>
        <v/>
      </c>
      <c r="N797" s="10" t="n"/>
      <c r="O797" s="10" t="n"/>
      <c r="P797" s="14">
        <f>IF(M797="","",IF(ISNUMBER(M797),IF(M797&lt;=0,"CHYBA",""),"CHYBA"))</f>
        <v/>
      </c>
      <c r="Q797" s="14">
        <f>IF(OR(V797=0,B797="",K797=""),"",IFERROR(IF(X797=0,IF(AND(COUNTIFS('Vozidlá'!$A$6:$A$6,B797&amp;"",'Vozidlá'!$L$6:$L$6,"&lt;&gt;")=1,ROUND(K797,1)=ROUND(INDEX('Vozidlá'!$L$6:$L$6,MATCH(B797,'Vozidlá'!$A$6:$A$6,0)),1)),"","CHYBA"),IF(AND(INDEX($L$1:$L$1505,X797)&lt;&gt;"",ROUND(K797,1)=ROUND(INDEX($L$1:$L$1505,X797),1)),"","CHYBA")),"CHYBA"))</f>
        <v/>
      </c>
      <c r="R797" s="14">
        <f>IF(V797=0,"",IF(OR(NOT(ISNUMBER(A797)),B797="",C797="",NOT(ISNUMBER(D797)),NOT(ISNUMBER(E797)),NOT(ISNUMBER(F797)),NOT(ISNUMBER(G797)),I797="",J797="",NOT(ISNUMBER(K797)),NOT(ISNUMBER(L797)),AND(N797&lt;&gt;"Podnikateľská",N797&lt;&gt;"Súkromná"),AND(N797="Podnikateľská",H797=""),COUNTIFS('Vodiči'!$C$6:$C$8,C797&amp;"")&lt;&gt;1,COUNTIFS('Vozidlá'!$A$6:$A$6,B797&amp;"",'Vozidlá'!$B$6:$B$6,"&lt;&gt;")&lt;&gt;1,COUNTIFS('Vozidlá'!$A$6:$A$6,B797&amp;"",'Vozidlá'!$C$6:$C$6,"&lt;&gt;")&lt;&gt;1,COUNTIFS('Vozidlá'!$A$6:$A$6,B797&amp;"",'Vozidlá'!$D$6:$D$6,"&lt;&gt;")&lt;&gt;1,COUNTIFS('Vozidlá'!$A$6:$A$6,B797&amp;"",'Vozidlá'!$E$6:$E$6,"&lt;&gt;")&lt;&gt;1,COUNTIFS('Vozidlá'!$A$6:$A$6,B797&amp;"",'Vozidlá'!$K$6:$K$6,"&lt;&gt;")&lt;&gt;1,COUNTIFS('Vozidlá'!$A$6:$A$6,B797&amp;"",'Vozidlá'!$L$6:$L$6,"&lt;&gt;")&lt;&gt;1),"CHYBA",""))</f>
        <v/>
      </c>
      <c r="S797" s="14">
        <f>IF(V797=0,"",IF(N797="Podnikateľská",IF(H797="","",IF(OR(LEN(TRIM(SUBSTITUTE(SUBSTITUTE(H797,".",""),",","")))&lt;12,ISNUMBER(MATCH(TRIM(SUBSTITUTE(SUBSTITUTE(H797,".",""),",","")),'Zoznamy'!$G$2:$G$41,0))),"PREVERIŤ","")),IF(AND(N797="Súkromná",IFERROR(INDEX('Vozidlá'!$O$6:$O$6,MATCH(B797,'Vozidlá'!$A$6:$A$6,0))="áno",FALSE)),"PREVERIŤ","")))</f>
        <v/>
      </c>
      <c r="T797" s="14">
        <f>IF(OR(D797="",E797="",F797="",G797=""),"",IFERROR(IF(OR(F797+G797&lt;D797+E797,D797&lt;DATE(2027,1,1),D797&gt;=DATE(2028,1,1)),"CHYBA",""),"CHYBA"))</f>
        <v/>
      </c>
      <c r="U797" s="14">
        <f>IF(OR(V797=0,A797=""),"",IF(COUNTIFS($A$6:$A$1505,A797&amp;"",$B$6:$B$1505,B797&amp;"")&gt;1,"CHYBA",IF(X797="","",IF(X797=0,"",IFERROR(IF(INDEX($A$1:$A$1505,X797)="","",IF(A797=INDEX($A$1:$A$1505,X797)+1,"","PREVERIŤ")),"PREVERIŤ")))))</f>
        <v/>
      </c>
      <c r="V797" s="14">
        <f>IF(OR(A797&lt;&gt;"",B797&lt;&gt;"",C797&lt;&gt;"",D797&lt;&gt;"",E797&lt;&gt;"",F797&lt;&gt;"",G797&lt;&gt;"",H797&lt;&gt;"",I797&lt;&gt;"",J797&lt;&gt;"",K797&lt;&gt;"",L797&lt;&gt;"",N797&lt;&gt;"",O797&lt;&gt;""),1,0)</f>
        <v/>
      </c>
      <c r="W797" s="14">
        <f>IF(OR(V797=0,B797=""),"",COUNTIFS($B$6:B797,B797&amp;""))</f>
        <v/>
      </c>
      <c r="X797" s="14">
        <f>IF(OR(V797=0,B797=""),"",IF(W797=1,0,SUMIFS($Y$5:Y796,$B$5:B796,B797&amp;"",$W$5:W796,W797-1)))</f>
        <v/>
      </c>
      <c r="Y797" s="14">
        <f>IF(V797=0,"",ROW($A797))</f>
        <v/>
      </c>
    </row>
    <row r="798">
      <c r="A798" s="10" t="n"/>
      <c r="B798" s="10" t="n"/>
      <c r="C798" s="10" t="n"/>
      <c r="D798" s="12" t="n"/>
      <c r="E798" s="18" t="n"/>
      <c r="F798" s="12" t="n"/>
      <c r="G798" s="18" t="n"/>
      <c r="H798" s="10" t="n"/>
      <c r="I798" s="10" t="n"/>
      <c r="J798" s="10" t="n"/>
      <c r="K798" s="13" t="n"/>
      <c r="L798" s="13" t="n"/>
      <c r="M798" s="19">
        <f>IF(OR(K798="",L798=""),"",IF(AND(ISNUMBER(K798),ISNUMBER(L798)),L798-K798,"CHYBA"))</f>
        <v/>
      </c>
      <c r="N798" s="10" t="n"/>
      <c r="O798" s="10" t="n"/>
      <c r="P798" s="14">
        <f>IF(M798="","",IF(ISNUMBER(M798),IF(M798&lt;=0,"CHYBA",""),"CHYBA"))</f>
        <v/>
      </c>
      <c r="Q798" s="14">
        <f>IF(OR(V798=0,B798="",K798=""),"",IFERROR(IF(X798=0,IF(AND(COUNTIFS('Vozidlá'!$A$6:$A$6,B798&amp;"",'Vozidlá'!$L$6:$L$6,"&lt;&gt;")=1,ROUND(K798,1)=ROUND(INDEX('Vozidlá'!$L$6:$L$6,MATCH(B798,'Vozidlá'!$A$6:$A$6,0)),1)),"","CHYBA"),IF(AND(INDEX($L$1:$L$1505,X798)&lt;&gt;"",ROUND(K798,1)=ROUND(INDEX($L$1:$L$1505,X798),1)),"","CHYBA")),"CHYBA"))</f>
        <v/>
      </c>
      <c r="R798" s="14">
        <f>IF(V798=0,"",IF(OR(NOT(ISNUMBER(A798)),B798="",C798="",NOT(ISNUMBER(D798)),NOT(ISNUMBER(E798)),NOT(ISNUMBER(F798)),NOT(ISNUMBER(G798)),I798="",J798="",NOT(ISNUMBER(K798)),NOT(ISNUMBER(L798)),AND(N798&lt;&gt;"Podnikateľská",N798&lt;&gt;"Súkromná"),AND(N798="Podnikateľská",H798=""),COUNTIFS('Vodiči'!$C$6:$C$8,C798&amp;"")&lt;&gt;1,COUNTIFS('Vozidlá'!$A$6:$A$6,B798&amp;"",'Vozidlá'!$B$6:$B$6,"&lt;&gt;")&lt;&gt;1,COUNTIFS('Vozidlá'!$A$6:$A$6,B798&amp;"",'Vozidlá'!$C$6:$C$6,"&lt;&gt;")&lt;&gt;1,COUNTIFS('Vozidlá'!$A$6:$A$6,B798&amp;"",'Vozidlá'!$D$6:$D$6,"&lt;&gt;")&lt;&gt;1,COUNTIFS('Vozidlá'!$A$6:$A$6,B798&amp;"",'Vozidlá'!$E$6:$E$6,"&lt;&gt;")&lt;&gt;1,COUNTIFS('Vozidlá'!$A$6:$A$6,B798&amp;"",'Vozidlá'!$K$6:$K$6,"&lt;&gt;")&lt;&gt;1,COUNTIFS('Vozidlá'!$A$6:$A$6,B798&amp;"",'Vozidlá'!$L$6:$L$6,"&lt;&gt;")&lt;&gt;1),"CHYBA",""))</f>
        <v/>
      </c>
      <c r="S798" s="14">
        <f>IF(V798=0,"",IF(N798="Podnikateľská",IF(H798="","",IF(OR(LEN(TRIM(SUBSTITUTE(SUBSTITUTE(H798,".",""),",","")))&lt;12,ISNUMBER(MATCH(TRIM(SUBSTITUTE(SUBSTITUTE(H798,".",""),",","")),'Zoznamy'!$G$2:$G$41,0))),"PREVERIŤ","")),IF(AND(N798="Súkromná",IFERROR(INDEX('Vozidlá'!$O$6:$O$6,MATCH(B798,'Vozidlá'!$A$6:$A$6,0))="áno",FALSE)),"PREVERIŤ","")))</f>
        <v/>
      </c>
      <c r="T798" s="14">
        <f>IF(OR(D798="",E798="",F798="",G798=""),"",IFERROR(IF(OR(F798+G798&lt;D798+E798,D798&lt;DATE(2027,1,1),D798&gt;=DATE(2028,1,1)),"CHYBA",""),"CHYBA"))</f>
        <v/>
      </c>
      <c r="U798" s="14">
        <f>IF(OR(V798=0,A798=""),"",IF(COUNTIFS($A$6:$A$1505,A798&amp;"",$B$6:$B$1505,B798&amp;"")&gt;1,"CHYBA",IF(X798="","",IF(X798=0,"",IFERROR(IF(INDEX($A$1:$A$1505,X798)="","",IF(A798=INDEX($A$1:$A$1505,X798)+1,"","PREVERIŤ")),"PREVERIŤ")))))</f>
        <v/>
      </c>
      <c r="V798" s="14">
        <f>IF(OR(A798&lt;&gt;"",B798&lt;&gt;"",C798&lt;&gt;"",D798&lt;&gt;"",E798&lt;&gt;"",F798&lt;&gt;"",G798&lt;&gt;"",H798&lt;&gt;"",I798&lt;&gt;"",J798&lt;&gt;"",K798&lt;&gt;"",L798&lt;&gt;"",N798&lt;&gt;"",O798&lt;&gt;""),1,0)</f>
        <v/>
      </c>
      <c r="W798" s="14">
        <f>IF(OR(V798=0,B798=""),"",COUNTIFS($B$6:B798,B798&amp;""))</f>
        <v/>
      </c>
      <c r="X798" s="14">
        <f>IF(OR(V798=0,B798=""),"",IF(W798=1,0,SUMIFS($Y$5:Y797,$B$5:B797,B798&amp;"",$W$5:W797,W798-1)))</f>
        <v/>
      </c>
      <c r="Y798" s="14">
        <f>IF(V798=0,"",ROW($A798))</f>
        <v/>
      </c>
    </row>
    <row r="799">
      <c r="A799" s="10" t="n"/>
      <c r="B799" s="10" t="n"/>
      <c r="C799" s="10" t="n"/>
      <c r="D799" s="12" t="n"/>
      <c r="E799" s="18" t="n"/>
      <c r="F799" s="12" t="n"/>
      <c r="G799" s="18" t="n"/>
      <c r="H799" s="10" t="n"/>
      <c r="I799" s="10" t="n"/>
      <c r="J799" s="10" t="n"/>
      <c r="K799" s="13" t="n"/>
      <c r="L799" s="13" t="n"/>
      <c r="M799" s="19">
        <f>IF(OR(K799="",L799=""),"",IF(AND(ISNUMBER(K799),ISNUMBER(L799)),L799-K799,"CHYBA"))</f>
        <v/>
      </c>
      <c r="N799" s="10" t="n"/>
      <c r="O799" s="10" t="n"/>
      <c r="P799" s="14">
        <f>IF(M799="","",IF(ISNUMBER(M799),IF(M799&lt;=0,"CHYBA",""),"CHYBA"))</f>
        <v/>
      </c>
      <c r="Q799" s="14">
        <f>IF(OR(V799=0,B799="",K799=""),"",IFERROR(IF(X799=0,IF(AND(COUNTIFS('Vozidlá'!$A$6:$A$6,B799&amp;"",'Vozidlá'!$L$6:$L$6,"&lt;&gt;")=1,ROUND(K799,1)=ROUND(INDEX('Vozidlá'!$L$6:$L$6,MATCH(B799,'Vozidlá'!$A$6:$A$6,0)),1)),"","CHYBA"),IF(AND(INDEX($L$1:$L$1505,X799)&lt;&gt;"",ROUND(K799,1)=ROUND(INDEX($L$1:$L$1505,X799),1)),"","CHYBA")),"CHYBA"))</f>
        <v/>
      </c>
      <c r="R799" s="14">
        <f>IF(V799=0,"",IF(OR(NOT(ISNUMBER(A799)),B799="",C799="",NOT(ISNUMBER(D799)),NOT(ISNUMBER(E799)),NOT(ISNUMBER(F799)),NOT(ISNUMBER(G799)),I799="",J799="",NOT(ISNUMBER(K799)),NOT(ISNUMBER(L799)),AND(N799&lt;&gt;"Podnikateľská",N799&lt;&gt;"Súkromná"),AND(N799="Podnikateľská",H799=""),COUNTIFS('Vodiči'!$C$6:$C$8,C799&amp;"")&lt;&gt;1,COUNTIFS('Vozidlá'!$A$6:$A$6,B799&amp;"",'Vozidlá'!$B$6:$B$6,"&lt;&gt;")&lt;&gt;1,COUNTIFS('Vozidlá'!$A$6:$A$6,B799&amp;"",'Vozidlá'!$C$6:$C$6,"&lt;&gt;")&lt;&gt;1,COUNTIFS('Vozidlá'!$A$6:$A$6,B799&amp;"",'Vozidlá'!$D$6:$D$6,"&lt;&gt;")&lt;&gt;1,COUNTIFS('Vozidlá'!$A$6:$A$6,B799&amp;"",'Vozidlá'!$E$6:$E$6,"&lt;&gt;")&lt;&gt;1,COUNTIFS('Vozidlá'!$A$6:$A$6,B799&amp;"",'Vozidlá'!$K$6:$K$6,"&lt;&gt;")&lt;&gt;1,COUNTIFS('Vozidlá'!$A$6:$A$6,B799&amp;"",'Vozidlá'!$L$6:$L$6,"&lt;&gt;")&lt;&gt;1),"CHYBA",""))</f>
        <v/>
      </c>
      <c r="S799" s="14">
        <f>IF(V799=0,"",IF(N799="Podnikateľská",IF(H799="","",IF(OR(LEN(TRIM(SUBSTITUTE(SUBSTITUTE(H799,".",""),",","")))&lt;12,ISNUMBER(MATCH(TRIM(SUBSTITUTE(SUBSTITUTE(H799,".",""),",","")),'Zoznamy'!$G$2:$G$41,0))),"PREVERIŤ","")),IF(AND(N799="Súkromná",IFERROR(INDEX('Vozidlá'!$O$6:$O$6,MATCH(B799,'Vozidlá'!$A$6:$A$6,0))="áno",FALSE)),"PREVERIŤ","")))</f>
        <v/>
      </c>
      <c r="T799" s="14">
        <f>IF(OR(D799="",E799="",F799="",G799=""),"",IFERROR(IF(OR(F799+G799&lt;D799+E799,D799&lt;DATE(2027,1,1),D799&gt;=DATE(2028,1,1)),"CHYBA",""),"CHYBA"))</f>
        <v/>
      </c>
      <c r="U799" s="14">
        <f>IF(OR(V799=0,A799=""),"",IF(COUNTIFS($A$6:$A$1505,A799&amp;"",$B$6:$B$1505,B799&amp;"")&gt;1,"CHYBA",IF(X799="","",IF(X799=0,"",IFERROR(IF(INDEX($A$1:$A$1505,X799)="","",IF(A799=INDEX($A$1:$A$1505,X799)+1,"","PREVERIŤ")),"PREVERIŤ")))))</f>
        <v/>
      </c>
      <c r="V799" s="14">
        <f>IF(OR(A799&lt;&gt;"",B799&lt;&gt;"",C799&lt;&gt;"",D799&lt;&gt;"",E799&lt;&gt;"",F799&lt;&gt;"",G799&lt;&gt;"",H799&lt;&gt;"",I799&lt;&gt;"",J799&lt;&gt;"",K799&lt;&gt;"",L799&lt;&gt;"",N799&lt;&gt;"",O799&lt;&gt;""),1,0)</f>
        <v/>
      </c>
      <c r="W799" s="14">
        <f>IF(OR(V799=0,B799=""),"",COUNTIFS($B$6:B799,B799&amp;""))</f>
        <v/>
      </c>
      <c r="X799" s="14">
        <f>IF(OR(V799=0,B799=""),"",IF(W799=1,0,SUMIFS($Y$5:Y798,$B$5:B798,B799&amp;"",$W$5:W798,W799-1)))</f>
        <v/>
      </c>
      <c r="Y799" s="14">
        <f>IF(V799=0,"",ROW($A799))</f>
        <v/>
      </c>
    </row>
    <row r="800">
      <c r="A800" s="10" t="n"/>
      <c r="B800" s="10" t="n"/>
      <c r="C800" s="10" t="n"/>
      <c r="D800" s="12" t="n"/>
      <c r="E800" s="18" t="n"/>
      <c r="F800" s="12" t="n"/>
      <c r="G800" s="18" t="n"/>
      <c r="H800" s="10" t="n"/>
      <c r="I800" s="10" t="n"/>
      <c r="J800" s="10" t="n"/>
      <c r="K800" s="13" t="n"/>
      <c r="L800" s="13" t="n"/>
      <c r="M800" s="19">
        <f>IF(OR(K800="",L800=""),"",IF(AND(ISNUMBER(K800),ISNUMBER(L800)),L800-K800,"CHYBA"))</f>
        <v/>
      </c>
      <c r="N800" s="10" t="n"/>
      <c r="O800" s="10" t="n"/>
      <c r="P800" s="14">
        <f>IF(M800="","",IF(ISNUMBER(M800),IF(M800&lt;=0,"CHYBA",""),"CHYBA"))</f>
        <v/>
      </c>
      <c r="Q800" s="14">
        <f>IF(OR(V800=0,B800="",K800=""),"",IFERROR(IF(X800=0,IF(AND(COUNTIFS('Vozidlá'!$A$6:$A$6,B800&amp;"",'Vozidlá'!$L$6:$L$6,"&lt;&gt;")=1,ROUND(K800,1)=ROUND(INDEX('Vozidlá'!$L$6:$L$6,MATCH(B800,'Vozidlá'!$A$6:$A$6,0)),1)),"","CHYBA"),IF(AND(INDEX($L$1:$L$1505,X800)&lt;&gt;"",ROUND(K800,1)=ROUND(INDEX($L$1:$L$1505,X800),1)),"","CHYBA")),"CHYBA"))</f>
        <v/>
      </c>
      <c r="R800" s="14">
        <f>IF(V800=0,"",IF(OR(NOT(ISNUMBER(A800)),B800="",C800="",NOT(ISNUMBER(D800)),NOT(ISNUMBER(E800)),NOT(ISNUMBER(F800)),NOT(ISNUMBER(G800)),I800="",J800="",NOT(ISNUMBER(K800)),NOT(ISNUMBER(L800)),AND(N800&lt;&gt;"Podnikateľská",N800&lt;&gt;"Súkromná"),AND(N800="Podnikateľská",H800=""),COUNTIFS('Vodiči'!$C$6:$C$8,C800&amp;"")&lt;&gt;1,COUNTIFS('Vozidlá'!$A$6:$A$6,B800&amp;"",'Vozidlá'!$B$6:$B$6,"&lt;&gt;")&lt;&gt;1,COUNTIFS('Vozidlá'!$A$6:$A$6,B800&amp;"",'Vozidlá'!$C$6:$C$6,"&lt;&gt;")&lt;&gt;1,COUNTIFS('Vozidlá'!$A$6:$A$6,B800&amp;"",'Vozidlá'!$D$6:$D$6,"&lt;&gt;")&lt;&gt;1,COUNTIFS('Vozidlá'!$A$6:$A$6,B800&amp;"",'Vozidlá'!$E$6:$E$6,"&lt;&gt;")&lt;&gt;1,COUNTIFS('Vozidlá'!$A$6:$A$6,B800&amp;"",'Vozidlá'!$K$6:$K$6,"&lt;&gt;")&lt;&gt;1,COUNTIFS('Vozidlá'!$A$6:$A$6,B800&amp;"",'Vozidlá'!$L$6:$L$6,"&lt;&gt;")&lt;&gt;1),"CHYBA",""))</f>
        <v/>
      </c>
      <c r="S800" s="14">
        <f>IF(V800=0,"",IF(N800="Podnikateľská",IF(H800="","",IF(OR(LEN(TRIM(SUBSTITUTE(SUBSTITUTE(H800,".",""),",","")))&lt;12,ISNUMBER(MATCH(TRIM(SUBSTITUTE(SUBSTITUTE(H800,".",""),",","")),'Zoznamy'!$G$2:$G$41,0))),"PREVERIŤ","")),IF(AND(N800="Súkromná",IFERROR(INDEX('Vozidlá'!$O$6:$O$6,MATCH(B800,'Vozidlá'!$A$6:$A$6,0))="áno",FALSE)),"PREVERIŤ","")))</f>
        <v/>
      </c>
      <c r="T800" s="14">
        <f>IF(OR(D800="",E800="",F800="",G800=""),"",IFERROR(IF(OR(F800+G800&lt;D800+E800,D800&lt;DATE(2027,1,1),D800&gt;=DATE(2028,1,1)),"CHYBA",""),"CHYBA"))</f>
        <v/>
      </c>
      <c r="U800" s="14">
        <f>IF(OR(V800=0,A800=""),"",IF(COUNTIFS($A$6:$A$1505,A800&amp;"",$B$6:$B$1505,B800&amp;"")&gt;1,"CHYBA",IF(X800="","",IF(X800=0,"",IFERROR(IF(INDEX($A$1:$A$1505,X800)="","",IF(A800=INDEX($A$1:$A$1505,X800)+1,"","PREVERIŤ")),"PREVERIŤ")))))</f>
        <v/>
      </c>
      <c r="V800" s="14">
        <f>IF(OR(A800&lt;&gt;"",B800&lt;&gt;"",C800&lt;&gt;"",D800&lt;&gt;"",E800&lt;&gt;"",F800&lt;&gt;"",G800&lt;&gt;"",H800&lt;&gt;"",I800&lt;&gt;"",J800&lt;&gt;"",K800&lt;&gt;"",L800&lt;&gt;"",N800&lt;&gt;"",O800&lt;&gt;""),1,0)</f>
        <v/>
      </c>
      <c r="W800" s="14">
        <f>IF(OR(V800=0,B800=""),"",COUNTIFS($B$6:B800,B800&amp;""))</f>
        <v/>
      </c>
      <c r="X800" s="14">
        <f>IF(OR(V800=0,B800=""),"",IF(W800=1,0,SUMIFS($Y$5:Y799,$B$5:B799,B800&amp;"",$W$5:W799,W800-1)))</f>
        <v/>
      </c>
      <c r="Y800" s="14">
        <f>IF(V800=0,"",ROW($A800))</f>
        <v/>
      </c>
    </row>
    <row r="801">
      <c r="A801" s="10" t="n"/>
      <c r="B801" s="10" t="n"/>
      <c r="C801" s="10" t="n"/>
      <c r="D801" s="12" t="n"/>
      <c r="E801" s="18" t="n"/>
      <c r="F801" s="12" t="n"/>
      <c r="G801" s="18" t="n"/>
      <c r="H801" s="10" t="n"/>
      <c r="I801" s="10" t="n"/>
      <c r="J801" s="10" t="n"/>
      <c r="K801" s="13" t="n"/>
      <c r="L801" s="13" t="n"/>
      <c r="M801" s="19">
        <f>IF(OR(K801="",L801=""),"",IF(AND(ISNUMBER(K801),ISNUMBER(L801)),L801-K801,"CHYBA"))</f>
        <v/>
      </c>
      <c r="N801" s="10" t="n"/>
      <c r="O801" s="10" t="n"/>
      <c r="P801" s="14">
        <f>IF(M801="","",IF(ISNUMBER(M801),IF(M801&lt;=0,"CHYBA",""),"CHYBA"))</f>
        <v/>
      </c>
      <c r="Q801" s="14">
        <f>IF(OR(V801=0,B801="",K801=""),"",IFERROR(IF(X801=0,IF(AND(COUNTIFS('Vozidlá'!$A$6:$A$6,B801&amp;"",'Vozidlá'!$L$6:$L$6,"&lt;&gt;")=1,ROUND(K801,1)=ROUND(INDEX('Vozidlá'!$L$6:$L$6,MATCH(B801,'Vozidlá'!$A$6:$A$6,0)),1)),"","CHYBA"),IF(AND(INDEX($L$1:$L$1505,X801)&lt;&gt;"",ROUND(K801,1)=ROUND(INDEX($L$1:$L$1505,X801),1)),"","CHYBA")),"CHYBA"))</f>
        <v/>
      </c>
      <c r="R801" s="14">
        <f>IF(V801=0,"",IF(OR(NOT(ISNUMBER(A801)),B801="",C801="",NOT(ISNUMBER(D801)),NOT(ISNUMBER(E801)),NOT(ISNUMBER(F801)),NOT(ISNUMBER(G801)),I801="",J801="",NOT(ISNUMBER(K801)),NOT(ISNUMBER(L801)),AND(N801&lt;&gt;"Podnikateľská",N801&lt;&gt;"Súkromná"),AND(N801="Podnikateľská",H801=""),COUNTIFS('Vodiči'!$C$6:$C$8,C801&amp;"")&lt;&gt;1,COUNTIFS('Vozidlá'!$A$6:$A$6,B801&amp;"",'Vozidlá'!$B$6:$B$6,"&lt;&gt;")&lt;&gt;1,COUNTIFS('Vozidlá'!$A$6:$A$6,B801&amp;"",'Vozidlá'!$C$6:$C$6,"&lt;&gt;")&lt;&gt;1,COUNTIFS('Vozidlá'!$A$6:$A$6,B801&amp;"",'Vozidlá'!$D$6:$D$6,"&lt;&gt;")&lt;&gt;1,COUNTIFS('Vozidlá'!$A$6:$A$6,B801&amp;"",'Vozidlá'!$E$6:$E$6,"&lt;&gt;")&lt;&gt;1,COUNTIFS('Vozidlá'!$A$6:$A$6,B801&amp;"",'Vozidlá'!$K$6:$K$6,"&lt;&gt;")&lt;&gt;1,COUNTIFS('Vozidlá'!$A$6:$A$6,B801&amp;"",'Vozidlá'!$L$6:$L$6,"&lt;&gt;")&lt;&gt;1),"CHYBA",""))</f>
        <v/>
      </c>
      <c r="S801" s="14">
        <f>IF(V801=0,"",IF(N801="Podnikateľská",IF(H801="","",IF(OR(LEN(TRIM(SUBSTITUTE(SUBSTITUTE(H801,".",""),",","")))&lt;12,ISNUMBER(MATCH(TRIM(SUBSTITUTE(SUBSTITUTE(H801,".",""),",","")),'Zoznamy'!$G$2:$G$41,0))),"PREVERIŤ","")),IF(AND(N801="Súkromná",IFERROR(INDEX('Vozidlá'!$O$6:$O$6,MATCH(B801,'Vozidlá'!$A$6:$A$6,0))="áno",FALSE)),"PREVERIŤ","")))</f>
        <v/>
      </c>
      <c r="T801" s="14">
        <f>IF(OR(D801="",E801="",F801="",G801=""),"",IFERROR(IF(OR(F801+G801&lt;D801+E801,D801&lt;DATE(2027,1,1),D801&gt;=DATE(2028,1,1)),"CHYBA",""),"CHYBA"))</f>
        <v/>
      </c>
      <c r="U801" s="14">
        <f>IF(OR(V801=0,A801=""),"",IF(COUNTIFS($A$6:$A$1505,A801&amp;"",$B$6:$B$1505,B801&amp;"")&gt;1,"CHYBA",IF(X801="","",IF(X801=0,"",IFERROR(IF(INDEX($A$1:$A$1505,X801)="","",IF(A801=INDEX($A$1:$A$1505,X801)+1,"","PREVERIŤ")),"PREVERIŤ")))))</f>
        <v/>
      </c>
      <c r="V801" s="14">
        <f>IF(OR(A801&lt;&gt;"",B801&lt;&gt;"",C801&lt;&gt;"",D801&lt;&gt;"",E801&lt;&gt;"",F801&lt;&gt;"",G801&lt;&gt;"",H801&lt;&gt;"",I801&lt;&gt;"",J801&lt;&gt;"",K801&lt;&gt;"",L801&lt;&gt;"",N801&lt;&gt;"",O801&lt;&gt;""),1,0)</f>
        <v/>
      </c>
      <c r="W801" s="14">
        <f>IF(OR(V801=0,B801=""),"",COUNTIFS($B$6:B801,B801&amp;""))</f>
        <v/>
      </c>
      <c r="X801" s="14">
        <f>IF(OR(V801=0,B801=""),"",IF(W801=1,0,SUMIFS($Y$5:Y800,$B$5:B800,B801&amp;"",$W$5:W800,W801-1)))</f>
        <v/>
      </c>
      <c r="Y801" s="14">
        <f>IF(V801=0,"",ROW($A801))</f>
        <v/>
      </c>
    </row>
    <row r="802">
      <c r="A802" s="10" t="n"/>
      <c r="B802" s="10" t="n"/>
      <c r="C802" s="10" t="n"/>
      <c r="D802" s="12" t="n"/>
      <c r="E802" s="18" t="n"/>
      <c r="F802" s="12" t="n"/>
      <c r="G802" s="18" t="n"/>
      <c r="H802" s="10" t="n"/>
      <c r="I802" s="10" t="n"/>
      <c r="J802" s="10" t="n"/>
      <c r="K802" s="13" t="n"/>
      <c r="L802" s="13" t="n"/>
      <c r="M802" s="19">
        <f>IF(OR(K802="",L802=""),"",IF(AND(ISNUMBER(K802),ISNUMBER(L802)),L802-K802,"CHYBA"))</f>
        <v/>
      </c>
      <c r="N802" s="10" t="n"/>
      <c r="O802" s="10" t="n"/>
      <c r="P802" s="14">
        <f>IF(M802="","",IF(ISNUMBER(M802),IF(M802&lt;=0,"CHYBA",""),"CHYBA"))</f>
        <v/>
      </c>
      <c r="Q802" s="14">
        <f>IF(OR(V802=0,B802="",K802=""),"",IFERROR(IF(X802=0,IF(AND(COUNTIFS('Vozidlá'!$A$6:$A$6,B802&amp;"",'Vozidlá'!$L$6:$L$6,"&lt;&gt;")=1,ROUND(K802,1)=ROUND(INDEX('Vozidlá'!$L$6:$L$6,MATCH(B802,'Vozidlá'!$A$6:$A$6,0)),1)),"","CHYBA"),IF(AND(INDEX($L$1:$L$1505,X802)&lt;&gt;"",ROUND(K802,1)=ROUND(INDEX($L$1:$L$1505,X802),1)),"","CHYBA")),"CHYBA"))</f>
        <v/>
      </c>
      <c r="R802" s="14">
        <f>IF(V802=0,"",IF(OR(NOT(ISNUMBER(A802)),B802="",C802="",NOT(ISNUMBER(D802)),NOT(ISNUMBER(E802)),NOT(ISNUMBER(F802)),NOT(ISNUMBER(G802)),I802="",J802="",NOT(ISNUMBER(K802)),NOT(ISNUMBER(L802)),AND(N802&lt;&gt;"Podnikateľská",N802&lt;&gt;"Súkromná"),AND(N802="Podnikateľská",H802=""),COUNTIFS('Vodiči'!$C$6:$C$8,C802&amp;"")&lt;&gt;1,COUNTIFS('Vozidlá'!$A$6:$A$6,B802&amp;"",'Vozidlá'!$B$6:$B$6,"&lt;&gt;")&lt;&gt;1,COUNTIFS('Vozidlá'!$A$6:$A$6,B802&amp;"",'Vozidlá'!$C$6:$C$6,"&lt;&gt;")&lt;&gt;1,COUNTIFS('Vozidlá'!$A$6:$A$6,B802&amp;"",'Vozidlá'!$D$6:$D$6,"&lt;&gt;")&lt;&gt;1,COUNTIFS('Vozidlá'!$A$6:$A$6,B802&amp;"",'Vozidlá'!$E$6:$E$6,"&lt;&gt;")&lt;&gt;1,COUNTIFS('Vozidlá'!$A$6:$A$6,B802&amp;"",'Vozidlá'!$K$6:$K$6,"&lt;&gt;")&lt;&gt;1,COUNTIFS('Vozidlá'!$A$6:$A$6,B802&amp;"",'Vozidlá'!$L$6:$L$6,"&lt;&gt;")&lt;&gt;1),"CHYBA",""))</f>
        <v/>
      </c>
      <c r="S802" s="14">
        <f>IF(V802=0,"",IF(N802="Podnikateľská",IF(H802="","",IF(OR(LEN(TRIM(SUBSTITUTE(SUBSTITUTE(H802,".",""),",","")))&lt;12,ISNUMBER(MATCH(TRIM(SUBSTITUTE(SUBSTITUTE(H802,".",""),",","")),'Zoznamy'!$G$2:$G$41,0))),"PREVERIŤ","")),IF(AND(N802="Súkromná",IFERROR(INDEX('Vozidlá'!$O$6:$O$6,MATCH(B802,'Vozidlá'!$A$6:$A$6,0))="áno",FALSE)),"PREVERIŤ","")))</f>
        <v/>
      </c>
      <c r="T802" s="14">
        <f>IF(OR(D802="",E802="",F802="",G802=""),"",IFERROR(IF(OR(F802+G802&lt;D802+E802,D802&lt;DATE(2027,1,1),D802&gt;=DATE(2028,1,1)),"CHYBA",""),"CHYBA"))</f>
        <v/>
      </c>
      <c r="U802" s="14">
        <f>IF(OR(V802=0,A802=""),"",IF(COUNTIFS($A$6:$A$1505,A802&amp;"",$B$6:$B$1505,B802&amp;"")&gt;1,"CHYBA",IF(X802="","",IF(X802=0,"",IFERROR(IF(INDEX($A$1:$A$1505,X802)="","",IF(A802=INDEX($A$1:$A$1505,X802)+1,"","PREVERIŤ")),"PREVERIŤ")))))</f>
        <v/>
      </c>
      <c r="V802" s="14">
        <f>IF(OR(A802&lt;&gt;"",B802&lt;&gt;"",C802&lt;&gt;"",D802&lt;&gt;"",E802&lt;&gt;"",F802&lt;&gt;"",G802&lt;&gt;"",H802&lt;&gt;"",I802&lt;&gt;"",J802&lt;&gt;"",K802&lt;&gt;"",L802&lt;&gt;"",N802&lt;&gt;"",O802&lt;&gt;""),1,0)</f>
        <v/>
      </c>
      <c r="W802" s="14">
        <f>IF(OR(V802=0,B802=""),"",COUNTIFS($B$6:B802,B802&amp;""))</f>
        <v/>
      </c>
      <c r="X802" s="14">
        <f>IF(OR(V802=0,B802=""),"",IF(W802=1,0,SUMIFS($Y$5:Y801,$B$5:B801,B802&amp;"",$W$5:W801,W802-1)))</f>
        <v/>
      </c>
      <c r="Y802" s="14">
        <f>IF(V802=0,"",ROW($A802))</f>
        <v/>
      </c>
    </row>
    <row r="803">
      <c r="A803" s="10" t="n"/>
      <c r="B803" s="10" t="n"/>
      <c r="C803" s="10" t="n"/>
      <c r="D803" s="12" t="n"/>
      <c r="E803" s="18" t="n"/>
      <c r="F803" s="12" t="n"/>
      <c r="G803" s="18" t="n"/>
      <c r="H803" s="10" t="n"/>
      <c r="I803" s="10" t="n"/>
      <c r="J803" s="10" t="n"/>
      <c r="K803" s="13" t="n"/>
      <c r="L803" s="13" t="n"/>
      <c r="M803" s="19">
        <f>IF(OR(K803="",L803=""),"",IF(AND(ISNUMBER(K803),ISNUMBER(L803)),L803-K803,"CHYBA"))</f>
        <v/>
      </c>
      <c r="N803" s="10" t="n"/>
      <c r="O803" s="10" t="n"/>
      <c r="P803" s="14">
        <f>IF(M803="","",IF(ISNUMBER(M803),IF(M803&lt;=0,"CHYBA",""),"CHYBA"))</f>
        <v/>
      </c>
      <c r="Q803" s="14">
        <f>IF(OR(V803=0,B803="",K803=""),"",IFERROR(IF(X803=0,IF(AND(COUNTIFS('Vozidlá'!$A$6:$A$6,B803&amp;"",'Vozidlá'!$L$6:$L$6,"&lt;&gt;")=1,ROUND(K803,1)=ROUND(INDEX('Vozidlá'!$L$6:$L$6,MATCH(B803,'Vozidlá'!$A$6:$A$6,0)),1)),"","CHYBA"),IF(AND(INDEX($L$1:$L$1505,X803)&lt;&gt;"",ROUND(K803,1)=ROUND(INDEX($L$1:$L$1505,X803),1)),"","CHYBA")),"CHYBA"))</f>
        <v/>
      </c>
      <c r="R803" s="14">
        <f>IF(V803=0,"",IF(OR(NOT(ISNUMBER(A803)),B803="",C803="",NOT(ISNUMBER(D803)),NOT(ISNUMBER(E803)),NOT(ISNUMBER(F803)),NOT(ISNUMBER(G803)),I803="",J803="",NOT(ISNUMBER(K803)),NOT(ISNUMBER(L803)),AND(N803&lt;&gt;"Podnikateľská",N803&lt;&gt;"Súkromná"),AND(N803="Podnikateľská",H803=""),COUNTIFS('Vodiči'!$C$6:$C$8,C803&amp;"")&lt;&gt;1,COUNTIFS('Vozidlá'!$A$6:$A$6,B803&amp;"",'Vozidlá'!$B$6:$B$6,"&lt;&gt;")&lt;&gt;1,COUNTIFS('Vozidlá'!$A$6:$A$6,B803&amp;"",'Vozidlá'!$C$6:$C$6,"&lt;&gt;")&lt;&gt;1,COUNTIFS('Vozidlá'!$A$6:$A$6,B803&amp;"",'Vozidlá'!$D$6:$D$6,"&lt;&gt;")&lt;&gt;1,COUNTIFS('Vozidlá'!$A$6:$A$6,B803&amp;"",'Vozidlá'!$E$6:$E$6,"&lt;&gt;")&lt;&gt;1,COUNTIFS('Vozidlá'!$A$6:$A$6,B803&amp;"",'Vozidlá'!$K$6:$K$6,"&lt;&gt;")&lt;&gt;1,COUNTIFS('Vozidlá'!$A$6:$A$6,B803&amp;"",'Vozidlá'!$L$6:$L$6,"&lt;&gt;")&lt;&gt;1),"CHYBA",""))</f>
        <v/>
      </c>
      <c r="S803" s="14">
        <f>IF(V803=0,"",IF(N803="Podnikateľská",IF(H803="","",IF(OR(LEN(TRIM(SUBSTITUTE(SUBSTITUTE(H803,".",""),",","")))&lt;12,ISNUMBER(MATCH(TRIM(SUBSTITUTE(SUBSTITUTE(H803,".",""),",","")),'Zoznamy'!$G$2:$G$41,0))),"PREVERIŤ","")),IF(AND(N803="Súkromná",IFERROR(INDEX('Vozidlá'!$O$6:$O$6,MATCH(B803,'Vozidlá'!$A$6:$A$6,0))="áno",FALSE)),"PREVERIŤ","")))</f>
        <v/>
      </c>
      <c r="T803" s="14">
        <f>IF(OR(D803="",E803="",F803="",G803=""),"",IFERROR(IF(OR(F803+G803&lt;D803+E803,D803&lt;DATE(2027,1,1),D803&gt;=DATE(2028,1,1)),"CHYBA",""),"CHYBA"))</f>
        <v/>
      </c>
      <c r="U803" s="14">
        <f>IF(OR(V803=0,A803=""),"",IF(COUNTIFS($A$6:$A$1505,A803&amp;"",$B$6:$B$1505,B803&amp;"")&gt;1,"CHYBA",IF(X803="","",IF(X803=0,"",IFERROR(IF(INDEX($A$1:$A$1505,X803)="","",IF(A803=INDEX($A$1:$A$1505,X803)+1,"","PREVERIŤ")),"PREVERIŤ")))))</f>
        <v/>
      </c>
      <c r="V803" s="14">
        <f>IF(OR(A803&lt;&gt;"",B803&lt;&gt;"",C803&lt;&gt;"",D803&lt;&gt;"",E803&lt;&gt;"",F803&lt;&gt;"",G803&lt;&gt;"",H803&lt;&gt;"",I803&lt;&gt;"",J803&lt;&gt;"",K803&lt;&gt;"",L803&lt;&gt;"",N803&lt;&gt;"",O803&lt;&gt;""),1,0)</f>
        <v/>
      </c>
      <c r="W803" s="14">
        <f>IF(OR(V803=0,B803=""),"",COUNTIFS($B$6:B803,B803&amp;""))</f>
        <v/>
      </c>
      <c r="X803" s="14">
        <f>IF(OR(V803=0,B803=""),"",IF(W803=1,0,SUMIFS($Y$5:Y802,$B$5:B802,B803&amp;"",$W$5:W802,W803-1)))</f>
        <v/>
      </c>
      <c r="Y803" s="14">
        <f>IF(V803=0,"",ROW($A803))</f>
        <v/>
      </c>
    </row>
    <row r="804">
      <c r="A804" s="10" t="n"/>
      <c r="B804" s="10" t="n"/>
      <c r="C804" s="10" t="n"/>
      <c r="D804" s="12" t="n"/>
      <c r="E804" s="18" t="n"/>
      <c r="F804" s="12" t="n"/>
      <c r="G804" s="18" t="n"/>
      <c r="H804" s="10" t="n"/>
      <c r="I804" s="10" t="n"/>
      <c r="J804" s="10" t="n"/>
      <c r="K804" s="13" t="n"/>
      <c r="L804" s="13" t="n"/>
      <c r="M804" s="19">
        <f>IF(OR(K804="",L804=""),"",IF(AND(ISNUMBER(K804),ISNUMBER(L804)),L804-K804,"CHYBA"))</f>
        <v/>
      </c>
      <c r="N804" s="10" t="n"/>
      <c r="O804" s="10" t="n"/>
      <c r="P804" s="14">
        <f>IF(M804="","",IF(ISNUMBER(M804),IF(M804&lt;=0,"CHYBA",""),"CHYBA"))</f>
        <v/>
      </c>
      <c r="Q804" s="14">
        <f>IF(OR(V804=0,B804="",K804=""),"",IFERROR(IF(X804=0,IF(AND(COUNTIFS('Vozidlá'!$A$6:$A$6,B804&amp;"",'Vozidlá'!$L$6:$L$6,"&lt;&gt;")=1,ROUND(K804,1)=ROUND(INDEX('Vozidlá'!$L$6:$L$6,MATCH(B804,'Vozidlá'!$A$6:$A$6,0)),1)),"","CHYBA"),IF(AND(INDEX($L$1:$L$1505,X804)&lt;&gt;"",ROUND(K804,1)=ROUND(INDEX($L$1:$L$1505,X804),1)),"","CHYBA")),"CHYBA"))</f>
        <v/>
      </c>
      <c r="R804" s="14">
        <f>IF(V804=0,"",IF(OR(NOT(ISNUMBER(A804)),B804="",C804="",NOT(ISNUMBER(D804)),NOT(ISNUMBER(E804)),NOT(ISNUMBER(F804)),NOT(ISNUMBER(G804)),I804="",J804="",NOT(ISNUMBER(K804)),NOT(ISNUMBER(L804)),AND(N804&lt;&gt;"Podnikateľská",N804&lt;&gt;"Súkromná"),AND(N804="Podnikateľská",H804=""),COUNTIFS('Vodiči'!$C$6:$C$8,C804&amp;"")&lt;&gt;1,COUNTIFS('Vozidlá'!$A$6:$A$6,B804&amp;"",'Vozidlá'!$B$6:$B$6,"&lt;&gt;")&lt;&gt;1,COUNTIFS('Vozidlá'!$A$6:$A$6,B804&amp;"",'Vozidlá'!$C$6:$C$6,"&lt;&gt;")&lt;&gt;1,COUNTIFS('Vozidlá'!$A$6:$A$6,B804&amp;"",'Vozidlá'!$D$6:$D$6,"&lt;&gt;")&lt;&gt;1,COUNTIFS('Vozidlá'!$A$6:$A$6,B804&amp;"",'Vozidlá'!$E$6:$E$6,"&lt;&gt;")&lt;&gt;1,COUNTIFS('Vozidlá'!$A$6:$A$6,B804&amp;"",'Vozidlá'!$K$6:$K$6,"&lt;&gt;")&lt;&gt;1,COUNTIFS('Vozidlá'!$A$6:$A$6,B804&amp;"",'Vozidlá'!$L$6:$L$6,"&lt;&gt;")&lt;&gt;1),"CHYBA",""))</f>
        <v/>
      </c>
      <c r="S804" s="14">
        <f>IF(V804=0,"",IF(N804="Podnikateľská",IF(H804="","",IF(OR(LEN(TRIM(SUBSTITUTE(SUBSTITUTE(H804,".",""),",","")))&lt;12,ISNUMBER(MATCH(TRIM(SUBSTITUTE(SUBSTITUTE(H804,".",""),",","")),'Zoznamy'!$G$2:$G$41,0))),"PREVERIŤ","")),IF(AND(N804="Súkromná",IFERROR(INDEX('Vozidlá'!$O$6:$O$6,MATCH(B804,'Vozidlá'!$A$6:$A$6,0))="áno",FALSE)),"PREVERIŤ","")))</f>
        <v/>
      </c>
      <c r="T804" s="14">
        <f>IF(OR(D804="",E804="",F804="",G804=""),"",IFERROR(IF(OR(F804+G804&lt;D804+E804,D804&lt;DATE(2027,1,1),D804&gt;=DATE(2028,1,1)),"CHYBA",""),"CHYBA"))</f>
        <v/>
      </c>
      <c r="U804" s="14">
        <f>IF(OR(V804=0,A804=""),"",IF(COUNTIFS($A$6:$A$1505,A804&amp;"",$B$6:$B$1505,B804&amp;"")&gt;1,"CHYBA",IF(X804="","",IF(X804=0,"",IFERROR(IF(INDEX($A$1:$A$1505,X804)="","",IF(A804=INDEX($A$1:$A$1505,X804)+1,"","PREVERIŤ")),"PREVERIŤ")))))</f>
        <v/>
      </c>
      <c r="V804" s="14">
        <f>IF(OR(A804&lt;&gt;"",B804&lt;&gt;"",C804&lt;&gt;"",D804&lt;&gt;"",E804&lt;&gt;"",F804&lt;&gt;"",G804&lt;&gt;"",H804&lt;&gt;"",I804&lt;&gt;"",J804&lt;&gt;"",K804&lt;&gt;"",L804&lt;&gt;"",N804&lt;&gt;"",O804&lt;&gt;""),1,0)</f>
        <v/>
      </c>
      <c r="W804" s="14">
        <f>IF(OR(V804=0,B804=""),"",COUNTIFS($B$6:B804,B804&amp;""))</f>
        <v/>
      </c>
      <c r="X804" s="14">
        <f>IF(OR(V804=0,B804=""),"",IF(W804=1,0,SUMIFS($Y$5:Y803,$B$5:B803,B804&amp;"",$W$5:W803,W804-1)))</f>
        <v/>
      </c>
      <c r="Y804" s="14">
        <f>IF(V804=0,"",ROW($A804))</f>
        <v/>
      </c>
    </row>
    <row r="805">
      <c r="A805" s="10" t="n"/>
      <c r="B805" s="10" t="n"/>
      <c r="C805" s="10" t="n"/>
      <c r="D805" s="12" t="n"/>
      <c r="E805" s="18" t="n"/>
      <c r="F805" s="12" t="n"/>
      <c r="G805" s="18" t="n"/>
      <c r="H805" s="10" t="n"/>
      <c r="I805" s="10" t="n"/>
      <c r="J805" s="10" t="n"/>
      <c r="K805" s="13" t="n"/>
      <c r="L805" s="13" t="n"/>
      <c r="M805" s="19">
        <f>IF(OR(K805="",L805=""),"",IF(AND(ISNUMBER(K805),ISNUMBER(L805)),L805-K805,"CHYBA"))</f>
        <v/>
      </c>
      <c r="N805" s="10" t="n"/>
      <c r="O805" s="10" t="n"/>
      <c r="P805" s="14">
        <f>IF(M805="","",IF(ISNUMBER(M805),IF(M805&lt;=0,"CHYBA",""),"CHYBA"))</f>
        <v/>
      </c>
      <c r="Q805" s="14">
        <f>IF(OR(V805=0,B805="",K805=""),"",IFERROR(IF(X805=0,IF(AND(COUNTIFS('Vozidlá'!$A$6:$A$6,B805&amp;"",'Vozidlá'!$L$6:$L$6,"&lt;&gt;")=1,ROUND(K805,1)=ROUND(INDEX('Vozidlá'!$L$6:$L$6,MATCH(B805,'Vozidlá'!$A$6:$A$6,0)),1)),"","CHYBA"),IF(AND(INDEX($L$1:$L$1505,X805)&lt;&gt;"",ROUND(K805,1)=ROUND(INDEX($L$1:$L$1505,X805),1)),"","CHYBA")),"CHYBA"))</f>
        <v/>
      </c>
      <c r="R805" s="14">
        <f>IF(V805=0,"",IF(OR(NOT(ISNUMBER(A805)),B805="",C805="",NOT(ISNUMBER(D805)),NOT(ISNUMBER(E805)),NOT(ISNUMBER(F805)),NOT(ISNUMBER(G805)),I805="",J805="",NOT(ISNUMBER(K805)),NOT(ISNUMBER(L805)),AND(N805&lt;&gt;"Podnikateľská",N805&lt;&gt;"Súkromná"),AND(N805="Podnikateľská",H805=""),COUNTIFS('Vodiči'!$C$6:$C$8,C805&amp;"")&lt;&gt;1,COUNTIFS('Vozidlá'!$A$6:$A$6,B805&amp;"",'Vozidlá'!$B$6:$B$6,"&lt;&gt;")&lt;&gt;1,COUNTIFS('Vozidlá'!$A$6:$A$6,B805&amp;"",'Vozidlá'!$C$6:$C$6,"&lt;&gt;")&lt;&gt;1,COUNTIFS('Vozidlá'!$A$6:$A$6,B805&amp;"",'Vozidlá'!$D$6:$D$6,"&lt;&gt;")&lt;&gt;1,COUNTIFS('Vozidlá'!$A$6:$A$6,B805&amp;"",'Vozidlá'!$E$6:$E$6,"&lt;&gt;")&lt;&gt;1,COUNTIFS('Vozidlá'!$A$6:$A$6,B805&amp;"",'Vozidlá'!$K$6:$K$6,"&lt;&gt;")&lt;&gt;1,COUNTIFS('Vozidlá'!$A$6:$A$6,B805&amp;"",'Vozidlá'!$L$6:$L$6,"&lt;&gt;")&lt;&gt;1),"CHYBA",""))</f>
        <v/>
      </c>
      <c r="S805" s="14">
        <f>IF(V805=0,"",IF(N805="Podnikateľská",IF(H805="","",IF(OR(LEN(TRIM(SUBSTITUTE(SUBSTITUTE(H805,".",""),",","")))&lt;12,ISNUMBER(MATCH(TRIM(SUBSTITUTE(SUBSTITUTE(H805,".",""),",","")),'Zoznamy'!$G$2:$G$41,0))),"PREVERIŤ","")),IF(AND(N805="Súkromná",IFERROR(INDEX('Vozidlá'!$O$6:$O$6,MATCH(B805,'Vozidlá'!$A$6:$A$6,0))="áno",FALSE)),"PREVERIŤ","")))</f>
        <v/>
      </c>
      <c r="T805" s="14">
        <f>IF(OR(D805="",E805="",F805="",G805=""),"",IFERROR(IF(OR(F805+G805&lt;D805+E805,D805&lt;DATE(2027,1,1),D805&gt;=DATE(2028,1,1)),"CHYBA",""),"CHYBA"))</f>
        <v/>
      </c>
      <c r="U805" s="14">
        <f>IF(OR(V805=0,A805=""),"",IF(COUNTIFS($A$6:$A$1505,A805&amp;"",$B$6:$B$1505,B805&amp;"")&gt;1,"CHYBA",IF(X805="","",IF(X805=0,"",IFERROR(IF(INDEX($A$1:$A$1505,X805)="","",IF(A805=INDEX($A$1:$A$1505,X805)+1,"","PREVERIŤ")),"PREVERIŤ")))))</f>
        <v/>
      </c>
      <c r="V805" s="14">
        <f>IF(OR(A805&lt;&gt;"",B805&lt;&gt;"",C805&lt;&gt;"",D805&lt;&gt;"",E805&lt;&gt;"",F805&lt;&gt;"",G805&lt;&gt;"",H805&lt;&gt;"",I805&lt;&gt;"",J805&lt;&gt;"",K805&lt;&gt;"",L805&lt;&gt;"",N805&lt;&gt;"",O805&lt;&gt;""),1,0)</f>
        <v/>
      </c>
      <c r="W805" s="14">
        <f>IF(OR(V805=0,B805=""),"",COUNTIFS($B$6:B805,B805&amp;""))</f>
        <v/>
      </c>
      <c r="X805" s="14">
        <f>IF(OR(V805=0,B805=""),"",IF(W805=1,0,SUMIFS($Y$5:Y804,$B$5:B804,B805&amp;"",$W$5:W804,W805-1)))</f>
        <v/>
      </c>
      <c r="Y805" s="14">
        <f>IF(V805=0,"",ROW($A805))</f>
        <v/>
      </c>
    </row>
    <row r="806">
      <c r="A806" s="10" t="n"/>
      <c r="B806" s="10" t="n"/>
      <c r="C806" s="10" t="n"/>
      <c r="D806" s="12" t="n"/>
      <c r="E806" s="18" t="n"/>
      <c r="F806" s="12" t="n"/>
      <c r="G806" s="18" t="n"/>
      <c r="H806" s="10" t="n"/>
      <c r="I806" s="10" t="n"/>
      <c r="J806" s="10" t="n"/>
      <c r="K806" s="13" t="n"/>
      <c r="L806" s="13" t="n"/>
      <c r="M806" s="19">
        <f>IF(OR(K806="",L806=""),"",IF(AND(ISNUMBER(K806),ISNUMBER(L806)),L806-K806,"CHYBA"))</f>
        <v/>
      </c>
      <c r="N806" s="10" t="n"/>
      <c r="O806" s="10" t="n"/>
      <c r="P806" s="14">
        <f>IF(M806="","",IF(ISNUMBER(M806),IF(M806&lt;=0,"CHYBA",""),"CHYBA"))</f>
        <v/>
      </c>
      <c r="Q806" s="14">
        <f>IF(OR(V806=0,B806="",K806=""),"",IFERROR(IF(X806=0,IF(AND(COUNTIFS('Vozidlá'!$A$6:$A$6,B806&amp;"",'Vozidlá'!$L$6:$L$6,"&lt;&gt;")=1,ROUND(K806,1)=ROUND(INDEX('Vozidlá'!$L$6:$L$6,MATCH(B806,'Vozidlá'!$A$6:$A$6,0)),1)),"","CHYBA"),IF(AND(INDEX($L$1:$L$1505,X806)&lt;&gt;"",ROUND(K806,1)=ROUND(INDEX($L$1:$L$1505,X806),1)),"","CHYBA")),"CHYBA"))</f>
        <v/>
      </c>
      <c r="R806" s="14">
        <f>IF(V806=0,"",IF(OR(NOT(ISNUMBER(A806)),B806="",C806="",NOT(ISNUMBER(D806)),NOT(ISNUMBER(E806)),NOT(ISNUMBER(F806)),NOT(ISNUMBER(G806)),I806="",J806="",NOT(ISNUMBER(K806)),NOT(ISNUMBER(L806)),AND(N806&lt;&gt;"Podnikateľská",N806&lt;&gt;"Súkromná"),AND(N806="Podnikateľská",H806=""),COUNTIFS('Vodiči'!$C$6:$C$8,C806&amp;"")&lt;&gt;1,COUNTIFS('Vozidlá'!$A$6:$A$6,B806&amp;"",'Vozidlá'!$B$6:$B$6,"&lt;&gt;")&lt;&gt;1,COUNTIFS('Vozidlá'!$A$6:$A$6,B806&amp;"",'Vozidlá'!$C$6:$C$6,"&lt;&gt;")&lt;&gt;1,COUNTIFS('Vozidlá'!$A$6:$A$6,B806&amp;"",'Vozidlá'!$D$6:$D$6,"&lt;&gt;")&lt;&gt;1,COUNTIFS('Vozidlá'!$A$6:$A$6,B806&amp;"",'Vozidlá'!$E$6:$E$6,"&lt;&gt;")&lt;&gt;1,COUNTIFS('Vozidlá'!$A$6:$A$6,B806&amp;"",'Vozidlá'!$K$6:$K$6,"&lt;&gt;")&lt;&gt;1,COUNTIFS('Vozidlá'!$A$6:$A$6,B806&amp;"",'Vozidlá'!$L$6:$L$6,"&lt;&gt;")&lt;&gt;1),"CHYBA",""))</f>
        <v/>
      </c>
      <c r="S806" s="14">
        <f>IF(V806=0,"",IF(N806="Podnikateľská",IF(H806="","",IF(OR(LEN(TRIM(SUBSTITUTE(SUBSTITUTE(H806,".",""),",","")))&lt;12,ISNUMBER(MATCH(TRIM(SUBSTITUTE(SUBSTITUTE(H806,".",""),",","")),'Zoznamy'!$G$2:$G$41,0))),"PREVERIŤ","")),IF(AND(N806="Súkromná",IFERROR(INDEX('Vozidlá'!$O$6:$O$6,MATCH(B806,'Vozidlá'!$A$6:$A$6,0))="áno",FALSE)),"PREVERIŤ","")))</f>
        <v/>
      </c>
      <c r="T806" s="14">
        <f>IF(OR(D806="",E806="",F806="",G806=""),"",IFERROR(IF(OR(F806+G806&lt;D806+E806,D806&lt;DATE(2027,1,1),D806&gt;=DATE(2028,1,1)),"CHYBA",""),"CHYBA"))</f>
        <v/>
      </c>
      <c r="U806" s="14">
        <f>IF(OR(V806=0,A806=""),"",IF(COUNTIFS($A$6:$A$1505,A806&amp;"",$B$6:$B$1505,B806&amp;"")&gt;1,"CHYBA",IF(X806="","",IF(X806=0,"",IFERROR(IF(INDEX($A$1:$A$1505,X806)="","",IF(A806=INDEX($A$1:$A$1505,X806)+1,"","PREVERIŤ")),"PREVERIŤ")))))</f>
        <v/>
      </c>
      <c r="V806" s="14">
        <f>IF(OR(A806&lt;&gt;"",B806&lt;&gt;"",C806&lt;&gt;"",D806&lt;&gt;"",E806&lt;&gt;"",F806&lt;&gt;"",G806&lt;&gt;"",H806&lt;&gt;"",I806&lt;&gt;"",J806&lt;&gt;"",K806&lt;&gt;"",L806&lt;&gt;"",N806&lt;&gt;"",O806&lt;&gt;""),1,0)</f>
        <v/>
      </c>
      <c r="W806" s="14">
        <f>IF(OR(V806=0,B806=""),"",COUNTIFS($B$6:B806,B806&amp;""))</f>
        <v/>
      </c>
      <c r="X806" s="14">
        <f>IF(OR(V806=0,B806=""),"",IF(W806=1,0,SUMIFS($Y$5:Y805,$B$5:B805,B806&amp;"",$W$5:W805,W806-1)))</f>
        <v/>
      </c>
      <c r="Y806" s="14">
        <f>IF(V806=0,"",ROW($A806))</f>
        <v/>
      </c>
    </row>
    <row r="807">
      <c r="A807" s="10" t="n"/>
      <c r="B807" s="10" t="n"/>
      <c r="C807" s="10" t="n"/>
      <c r="D807" s="12" t="n"/>
      <c r="E807" s="18" t="n"/>
      <c r="F807" s="12" t="n"/>
      <c r="G807" s="18" t="n"/>
      <c r="H807" s="10" t="n"/>
      <c r="I807" s="10" t="n"/>
      <c r="J807" s="10" t="n"/>
      <c r="K807" s="13" t="n"/>
      <c r="L807" s="13" t="n"/>
      <c r="M807" s="19">
        <f>IF(OR(K807="",L807=""),"",IF(AND(ISNUMBER(K807),ISNUMBER(L807)),L807-K807,"CHYBA"))</f>
        <v/>
      </c>
      <c r="N807" s="10" t="n"/>
      <c r="O807" s="10" t="n"/>
      <c r="P807" s="14">
        <f>IF(M807="","",IF(ISNUMBER(M807),IF(M807&lt;=0,"CHYBA",""),"CHYBA"))</f>
        <v/>
      </c>
      <c r="Q807" s="14">
        <f>IF(OR(V807=0,B807="",K807=""),"",IFERROR(IF(X807=0,IF(AND(COUNTIFS('Vozidlá'!$A$6:$A$6,B807&amp;"",'Vozidlá'!$L$6:$L$6,"&lt;&gt;")=1,ROUND(K807,1)=ROUND(INDEX('Vozidlá'!$L$6:$L$6,MATCH(B807,'Vozidlá'!$A$6:$A$6,0)),1)),"","CHYBA"),IF(AND(INDEX($L$1:$L$1505,X807)&lt;&gt;"",ROUND(K807,1)=ROUND(INDEX($L$1:$L$1505,X807),1)),"","CHYBA")),"CHYBA"))</f>
        <v/>
      </c>
      <c r="R807" s="14">
        <f>IF(V807=0,"",IF(OR(NOT(ISNUMBER(A807)),B807="",C807="",NOT(ISNUMBER(D807)),NOT(ISNUMBER(E807)),NOT(ISNUMBER(F807)),NOT(ISNUMBER(G807)),I807="",J807="",NOT(ISNUMBER(K807)),NOT(ISNUMBER(L807)),AND(N807&lt;&gt;"Podnikateľská",N807&lt;&gt;"Súkromná"),AND(N807="Podnikateľská",H807=""),COUNTIFS('Vodiči'!$C$6:$C$8,C807&amp;"")&lt;&gt;1,COUNTIFS('Vozidlá'!$A$6:$A$6,B807&amp;"",'Vozidlá'!$B$6:$B$6,"&lt;&gt;")&lt;&gt;1,COUNTIFS('Vozidlá'!$A$6:$A$6,B807&amp;"",'Vozidlá'!$C$6:$C$6,"&lt;&gt;")&lt;&gt;1,COUNTIFS('Vozidlá'!$A$6:$A$6,B807&amp;"",'Vozidlá'!$D$6:$D$6,"&lt;&gt;")&lt;&gt;1,COUNTIFS('Vozidlá'!$A$6:$A$6,B807&amp;"",'Vozidlá'!$E$6:$E$6,"&lt;&gt;")&lt;&gt;1,COUNTIFS('Vozidlá'!$A$6:$A$6,B807&amp;"",'Vozidlá'!$K$6:$K$6,"&lt;&gt;")&lt;&gt;1,COUNTIFS('Vozidlá'!$A$6:$A$6,B807&amp;"",'Vozidlá'!$L$6:$L$6,"&lt;&gt;")&lt;&gt;1),"CHYBA",""))</f>
        <v/>
      </c>
      <c r="S807" s="14">
        <f>IF(V807=0,"",IF(N807="Podnikateľská",IF(H807="","",IF(OR(LEN(TRIM(SUBSTITUTE(SUBSTITUTE(H807,".",""),",","")))&lt;12,ISNUMBER(MATCH(TRIM(SUBSTITUTE(SUBSTITUTE(H807,".",""),",","")),'Zoznamy'!$G$2:$G$41,0))),"PREVERIŤ","")),IF(AND(N807="Súkromná",IFERROR(INDEX('Vozidlá'!$O$6:$O$6,MATCH(B807,'Vozidlá'!$A$6:$A$6,0))="áno",FALSE)),"PREVERIŤ","")))</f>
        <v/>
      </c>
      <c r="T807" s="14">
        <f>IF(OR(D807="",E807="",F807="",G807=""),"",IFERROR(IF(OR(F807+G807&lt;D807+E807,D807&lt;DATE(2027,1,1),D807&gt;=DATE(2028,1,1)),"CHYBA",""),"CHYBA"))</f>
        <v/>
      </c>
      <c r="U807" s="14">
        <f>IF(OR(V807=0,A807=""),"",IF(COUNTIFS($A$6:$A$1505,A807&amp;"",$B$6:$B$1505,B807&amp;"")&gt;1,"CHYBA",IF(X807="","",IF(X807=0,"",IFERROR(IF(INDEX($A$1:$A$1505,X807)="","",IF(A807=INDEX($A$1:$A$1505,X807)+1,"","PREVERIŤ")),"PREVERIŤ")))))</f>
        <v/>
      </c>
      <c r="V807" s="14">
        <f>IF(OR(A807&lt;&gt;"",B807&lt;&gt;"",C807&lt;&gt;"",D807&lt;&gt;"",E807&lt;&gt;"",F807&lt;&gt;"",G807&lt;&gt;"",H807&lt;&gt;"",I807&lt;&gt;"",J807&lt;&gt;"",K807&lt;&gt;"",L807&lt;&gt;"",N807&lt;&gt;"",O807&lt;&gt;""),1,0)</f>
        <v/>
      </c>
      <c r="W807" s="14">
        <f>IF(OR(V807=0,B807=""),"",COUNTIFS($B$6:B807,B807&amp;""))</f>
        <v/>
      </c>
      <c r="X807" s="14">
        <f>IF(OR(V807=0,B807=""),"",IF(W807=1,0,SUMIFS($Y$5:Y806,$B$5:B806,B807&amp;"",$W$5:W806,W807-1)))</f>
        <v/>
      </c>
      <c r="Y807" s="14">
        <f>IF(V807=0,"",ROW($A807))</f>
        <v/>
      </c>
    </row>
    <row r="808">
      <c r="A808" s="10" t="n"/>
      <c r="B808" s="10" t="n"/>
      <c r="C808" s="10" t="n"/>
      <c r="D808" s="12" t="n"/>
      <c r="E808" s="18" t="n"/>
      <c r="F808" s="12" t="n"/>
      <c r="G808" s="18" t="n"/>
      <c r="H808" s="10" t="n"/>
      <c r="I808" s="10" t="n"/>
      <c r="J808" s="10" t="n"/>
      <c r="K808" s="13" t="n"/>
      <c r="L808" s="13" t="n"/>
      <c r="M808" s="19">
        <f>IF(OR(K808="",L808=""),"",IF(AND(ISNUMBER(K808),ISNUMBER(L808)),L808-K808,"CHYBA"))</f>
        <v/>
      </c>
      <c r="N808" s="10" t="n"/>
      <c r="O808" s="10" t="n"/>
      <c r="P808" s="14">
        <f>IF(M808="","",IF(ISNUMBER(M808),IF(M808&lt;=0,"CHYBA",""),"CHYBA"))</f>
        <v/>
      </c>
      <c r="Q808" s="14">
        <f>IF(OR(V808=0,B808="",K808=""),"",IFERROR(IF(X808=0,IF(AND(COUNTIFS('Vozidlá'!$A$6:$A$6,B808&amp;"",'Vozidlá'!$L$6:$L$6,"&lt;&gt;")=1,ROUND(K808,1)=ROUND(INDEX('Vozidlá'!$L$6:$L$6,MATCH(B808,'Vozidlá'!$A$6:$A$6,0)),1)),"","CHYBA"),IF(AND(INDEX($L$1:$L$1505,X808)&lt;&gt;"",ROUND(K808,1)=ROUND(INDEX($L$1:$L$1505,X808),1)),"","CHYBA")),"CHYBA"))</f>
        <v/>
      </c>
      <c r="R808" s="14">
        <f>IF(V808=0,"",IF(OR(NOT(ISNUMBER(A808)),B808="",C808="",NOT(ISNUMBER(D808)),NOT(ISNUMBER(E808)),NOT(ISNUMBER(F808)),NOT(ISNUMBER(G808)),I808="",J808="",NOT(ISNUMBER(K808)),NOT(ISNUMBER(L808)),AND(N808&lt;&gt;"Podnikateľská",N808&lt;&gt;"Súkromná"),AND(N808="Podnikateľská",H808=""),COUNTIFS('Vodiči'!$C$6:$C$8,C808&amp;"")&lt;&gt;1,COUNTIFS('Vozidlá'!$A$6:$A$6,B808&amp;"",'Vozidlá'!$B$6:$B$6,"&lt;&gt;")&lt;&gt;1,COUNTIFS('Vozidlá'!$A$6:$A$6,B808&amp;"",'Vozidlá'!$C$6:$C$6,"&lt;&gt;")&lt;&gt;1,COUNTIFS('Vozidlá'!$A$6:$A$6,B808&amp;"",'Vozidlá'!$D$6:$D$6,"&lt;&gt;")&lt;&gt;1,COUNTIFS('Vozidlá'!$A$6:$A$6,B808&amp;"",'Vozidlá'!$E$6:$E$6,"&lt;&gt;")&lt;&gt;1,COUNTIFS('Vozidlá'!$A$6:$A$6,B808&amp;"",'Vozidlá'!$K$6:$K$6,"&lt;&gt;")&lt;&gt;1,COUNTIFS('Vozidlá'!$A$6:$A$6,B808&amp;"",'Vozidlá'!$L$6:$L$6,"&lt;&gt;")&lt;&gt;1),"CHYBA",""))</f>
        <v/>
      </c>
      <c r="S808" s="14">
        <f>IF(V808=0,"",IF(N808="Podnikateľská",IF(H808="","",IF(OR(LEN(TRIM(SUBSTITUTE(SUBSTITUTE(H808,".",""),",","")))&lt;12,ISNUMBER(MATCH(TRIM(SUBSTITUTE(SUBSTITUTE(H808,".",""),",","")),'Zoznamy'!$G$2:$G$41,0))),"PREVERIŤ","")),IF(AND(N808="Súkromná",IFERROR(INDEX('Vozidlá'!$O$6:$O$6,MATCH(B808,'Vozidlá'!$A$6:$A$6,0))="áno",FALSE)),"PREVERIŤ","")))</f>
        <v/>
      </c>
      <c r="T808" s="14">
        <f>IF(OR(D808="",E808="",F808="",G808=""),"",IFERROR(IF(OR(F808+G808&lt;D808+E808,D808&lt;DATE(2027,1,1),D808&gt;=DATE(2028,1,1)),"CHYBA",""),"CHYBA"))</f>
        <v/>
      </c>
      <c r="U808" s="14">
        <f>IF(OR(V808=0,A808=""),"",IF(COUNTIFS($A$6:$A$1505,A808&amp;"",$B$6:$B$1505,B808&amp;"")&gt;1,"CHYBA",IF(X808="","",IF(X808=0,"",IFERROR(IF(INDEX($A$1:$A$1505,X808)="","",IF(A808=INDEX($A$1:$A$1505,X808)+1,"","PREVERIŤ")),"PREVERIŤ")))))</f>
        <v/>
      </c>
      <c r="V808" s="14">
        <f>IF(OR(A808&lt;&gt;"",B808&lt;&gt;"",C808&lt;&gt;"",D808&lt;&gt;"",E808&lt;&gt;"",F808&lt;&gt;"",G808&lt;&gt;"",H808&lt;&gt;"",I808&lt;&gt;"",J808&lt;&gt;"",K808&lt;&gt;"",L808&lt;&gt;"",N808&lt;&gt;"",O808&lt;&gt;""),1,0)</f>
        <v/>
      </c>
      <c r="W808" s="14">
        <f>IF(OR(V808=0,B808=""),"",COUNTIFS($B$6:B808,B808&amp;""))</f>
        <v/>
      </c>
      <c r="X808" s="14">
        <f>IF(OR(V808=0,B808=""),"",IF(W808=1,0,SUMIFS($Y$5:Y807,$B$5:B807,B808&amp;"",$W$5:W807,W808-1)))</f>
        <v/>
      </c>
      <c r="Y808" s="14">
        <f>IF(V808=0,"",ROW($A808))</f>
        <v/>
      </c>
    </row>
    <row r="809">
      <c r="A809" s="10" t="n"/>
      <c r="B809" s="10" t="n"/>
      <c r="C809" s="10" t="n"/>
      <c r="D809" s="12" t="n"/>
      <c r="E809" s="18" t="n"/>
      <c r="F809" s="12" t="n"/>
      <c r="G809" s="18" t="n"/>
      <c r="H809" s="10" t="n"/>
      <c r="I809" s="10" t="n"/>
      <c r="J809" s="10" t="n"/>
      <c r="K809" s="13" t="n"/>
      <c r="L809" s="13" t="n"/>
      <c r="M809" s="19">
        <f>IF(OR(K809="",L809=""),"",IF(AND(ISNUMBER(K809),ISNUMBER(L809)),L809-K809,"CHYBA"))</f>
        <v/>
      </c>
      <c r="N809" s="10" t="n"/>
      <c r="O809" s="10" t="n"/>
      <c r="P809" s="14">
        <f>IF(M809="","",IF(ISNUMBER(M809),IF(M809&lt;=0,"CHYBA",""),"CHYBA"))</f>
        <v/>
      </c>
      <c r="Q809" s="14">
        <f>IF(OR(V809=0,B809="",K809=""),"",IFERROR(IF(X809=0,IF(AND(COUNTIFS('Vozidlá'!$A$6:$A$6,B809&amp;"",'Vozidlá'!$L$6:$L$6,"&lt;&gt;")=1,ROUND(K809,1)=ROUND(INDEX('Vozidlá'!$L$6:$L$6,MATCH(B809,'Vozidlá'!$A$6:$A$6,0)),1)),"","CHYBA"),IF(AND(INDEX($L$1:$L$1505,X809)&lt;&gt;"",ROUND(K809,1)=ROUND(INDEX($L$1:$L$1505,X809),1)),"","CHYBA")),"CHYBA"))</f>
        <v/>
      </c>
      <c r="R809" s="14">
        <f>IF(V809=0,"",IF(OR(NOT(ISNUMBER(A809)),B809="",C809="",NOT(ISNUMBER(D809)),NOT(ISNUMBER(E809)),NOT(ISNUMBER(F809)),NOT(ISNUMBER(G809)),I809="",J809="",NOT(ISNUMBER(K809)),NOT(ISNUMBER(L809)),AND(N809&lt;&gt;"Podnikateľská",N809&lt;&gt;"Súkromná"),AND(N809="Podnikateľská",H809=""),COUNTIFS('Vodiči'!$C$6:$C$8,C809&amp;"")&lt;&gt;1,COUNTIFS('Vozidlá'!$A$6:$A$6,B809&amp;"",'Vozidlá'!$B$6:$B$6,"&lt;&gt;")&lt;&gt;1,COUNTIFS('Vozidlá'!$A$6:$A$6,B809&amp;"",'Vozidlá'!$C$6:$C$6,"&lt;&gt;")&lt;&gt;1,COUNTIFS('Vozidlá'!$A$6:$A$6,B809&amp;"",'Vozidlá'!$D$6:$D$6,"&lt;&gt;")&lt;&gt;1,COUNTIFS('Vozidlá'!$A$6:$A$6,B809&amp;"",'Vozidlá'!$E$6:$E$6,"&lt;&gt;")&lt;&gt;1,COUNTIFS('Vozidlá'!$A$6:$A$6,B809&amp;"",'Vozidlá'!$K$6:$K$6,"&lt;&gt;")&lt;&gt;1,COUNTIFS('Vozidlá'!$A$6:$A$6,B809&amp;"",'Vozidlá'!$L$6:$L$6,"&lt;&gt;")&lt;&gt;1),"CHYBA",""))</f>
        <v/>
      </c>
      <c r="S809" s="14">
        <f>IF(V809=0,"",IF(N809="Podnikateľská",IF(H809="","",IF(OR(LEN(TRIM(SUBSTITUTE(SUBSTITUTE(H809,".",""),",","")))&lt;12,ISNUMBER(MATCH(TRIM(SUBSTITUTE(SUBSTITUTE(H809,".",""),",","")),'Zoznamy'!$G$2:$G$41,0))),"PREVERIŤ","")),IF(AND(N809="Súkromná",IFERROR(INDEX('Vozidlá'!$O$6:$O$6,MATCH(B809,'Vozidlá'!$A$6:$A$6,0))="áno",FALSE)),"PREVERIŤ","")))</f>
        <v/>
      </c>
      <c r="T809" s="14">
        <f>IF(OR(D809="",E809="",F809="",G809=""),"",IFERROR(IF(OR(F809+G809&lt;D809+E809,D809&lt;DATE(2027,1,1),D809&gt;=DATE(2028,1,1)),"CHYBA",""),"CHYBA"))</f>
        <v/>
      </c>
      <c r="U809" s="14">
        <f>IF(OR(V809=0,A809=""),"",IF(COUNTIFS($A$6:$A$1505,A809&amp;"",$B$6:$B$1505,B809&amp;"")&gt;1,"CHYBA",IF(X809="","",IF(X809=0,"",IFERROR(IF(INDEX($A$1:$A$1505,X809)="","",IF(A809=INDEX($A$1:$A$1505,X809)+1,"","PREVERIŤ")),"PREVERIŤ")))))</f>
        <v/>
      </c>
      <c r="V809" s="14">
        <f>IF(OR(A809&lt;&gt;"",B809&lt;&gt;"",C809&lt;&gt;"",D809&lt;&gt;"",E809&lt;&gt;"",F809&lt;&gt;"",G809&lt;&gt;"",H809&lt;&gt;"",I809&lt;&gt;"",J809&lt;&gt;"",K809&lt;&gt;"",L809&lt;&gt;"",N809&lt;&gt;"",O809&lt;&gt;""),1,0)</f>
        <v/>
      </c>
      <c r="W809" s="14">
        <f>IF(OR(V809=0,B809=""),"",COUNTIFS($B$6:B809,B809&amp;""))</f>
        <v/>
      </c>
      <c r="X809" s="14">
        <f>IF(OR(V809=0,B809=""),"",IF(W809=1,0,SUMIFS($Y$5:Y808,$B$5:B808,B809&amp;"",$W$5:W808,W809-1)))</f>
        <v/>
      </c>
      <c r="Y809" s="14">
        <f>IF(V809=0,"",ROW($A809))</f>
        <v/>
      </c>
    </row>
    <row r="810">
      <c r="A810" s="10" t="n"/>
      <c r="B810" s="10" t="n"/>
      <c r="C810" s="10" t="n"/>
      <c r="D810" s="12" t="n"/>
      <c r="E810" s="18" t="n"/>
      <c r="F810" s="12" t="n"/>
      <c r="G810" s="18" t="n"/>
      <c r="H810" s="10" t="n"/>
      <c r="I810" s="10" t="n"/>
      <c r="J810" s="10" t="n"/>
      <c r="K810" s="13" t="n"/>
      <c r="L810" s="13" t="n"/>
      <c r="M810" s="19">
        <f>IF(OR(K810="",L810=""),"",IF(AND(ISNUMBER(K810),ISNUMBER(L810)),L810-K810,"CHYBA"))</f>
        <v/>
      </c>
      <c r="N810" s="10" t="n"/>
      <c r="O810" s="10" t="n"/>
      <c r="P810" s="14">
        <f>IF(M810="","",IF(ISNUMBER(M810),IF(M810&lt;=0,"CHYBA",""),"CHYBA"))</f>
        <v/>
      </c>
      <c r="Q810" s="14">
        <f>IF(OR(V810=0,B810="",K810=""),"",IFERROR(IF(X810=0,IF(AND(COUNTIFS('Vozidlá'!$A$6:$A$6,B810&amp;"",'Vozidlá'!$L$6:$L$6,"&lt;&gt;")=1,ROUND(K810,1)=ROUND(INDEX('Vozidlá'!$L$6:$L$6,MATCH(B810,'Vozidlá'!$A$6:$A$6,0)),1)),"","CHYBA"),IF(AND(INDEX($L$1:$L$1505,X810)&lt;&gt;"",ROUND(K810,1)=ROUND(INDEX($L$1:$L$1505,X810),1)),"","CHYBA")),"CHYBA"))</f>
        <v/>
      </c>
      <c r="R810" s="14">
        <f>IF(V810=0,"",IF(OR(NOT(ISNUMBER(A810)),B810="",C810="",NOT(ISNUMBER(D810)),NOT(ISNUMBER(E810)),NOT(ISNUMBER(F810)),NOT(ISNUMBER(G810)),I810="",J810="",NOT(ISNUMBER(K810)),NOT(ISNUMBER(L810)),AND(N810&lt;&gt;"Podnikateľská",N810&lt;&gt;"Súkromná"),AND(N810="Podnikateľská",H810=""),COUNTIFS('Vodiči'!$C$6:$C$8,C810&amp;"")&lt;&gt;1,COUNTIFS('Vozidlá'!$A$6:$A$6,B810&amp;"",'Vozidlá'!$B$6:$B$6,"&lt;&gt;")&lt;&gt;1,COUNTIFS('Vozidlá'!$A$6:$A$6,B810&amp;"",'Vozidlá'!$C$6:$C$6,"&lt;&gt;")&lt;&gt;1,COUNTIFS('Vozidlá'!$A$6:$A$6,B810&amp;"",'Vozidlá'!$D$6:$D$6,"&lt;&gt;")&lt;&gt;1,COUNTIFS('Vozidlá'!$A$6:$A$6,B810&amp;"",'Vozidlá'!$E$6:$E$6,"&lt;&gt;")&lt;&gt;1,COUNTIFS('Vozidlá'!$A$6:$A$6,B810&amp;"",'Vozidlá'!$K$6:$K$6,"&lt;&gt;")&lt;&gt;1,COUNTIFS('Vozidlá'!$A$6:$A$6,B810&amp;"",'Vozidlá'!$L$6:$L$6,"&lt;&gt;")&lt;&gt;1),"CHYBA",""))</f>
        <v/>
      </c>
      <c r="S810" s="14">
        <f>IF(V810=0,"",IF(N810="Podnikateľská",IF(H810="","",IF(OR(LEN(TRIM(SUBSTITUTE(SUBSTITUTE(H810,".",""),",","")))&lt;12,ISNUMBER(MATCH(TRIM(SUBSTITUTE(SUBSTITUTE(H810,".",""),",","")),'Zoznamy'!$G$2:$G$41,0))),"PREVERIŤ","")),IF(AND(N810="Súkromná",IFERROR(INDEX('Vozidlá'!$O$6:$O$6,MATCH(B810,'Vozidlá'!$A$6:$A$6,0))="áno",FALSE)),"PREVERIŤ","")))</f>
        <v/>
      </c>
      <c r="T810" s="14">
        <f>IF(OR(D810="",E810="",F810="",G810=""),"",IFERROR(IF(OR(F810+G810&lt;D810+E810,D810&lt;DATE(2027,1,1),D810&gt;=DATE(2028,1,1)),"CHYBA",""),"CHYBA"))</f>
        <v/>
      </c>
      <c r="U810" s="14">
        <f>IF(OR(V810=0,A810=""),"",IF(COUNTIFS($A$6:$A$1505,A810&amp;"",$B$6:$B$1505,B810&amp;"")&gt;1,"CHYBA",IF(X810="","",IF(X810=0,"",IFERROR(IF(INDEX($A$1:$A$1505,X810)="","",IF(A810=INDEX($A$1:$A$1505,X810)+1,"","PREVERIŤ")),"PREVERIŤ")))))</f>
        <v/>
      </c>
      <c r="V810" s="14">
        <f>IF(OR(A810&lt;&gt;"",B810&lt;&gt;"",C810&lt;&gt;"",D810&lt;&gt;"",E810&lt;&gt;"",F810&lt;&gt;"",G810&lt;&gt;"",H810&lt;&gt;"",I810&lt;&gt;"",J810&lt;&gt;"",K810&lt;&gt;"",L810&lt;&gt;"",N810&lt;&gt;"",O810&lt;&gt;""),1,0)</f>
        <v/>
      </c>
      <c r="W810" s="14">
        <f>IF(OR(V810=0,B810=""),"",COUNTIFS($B$6:B810,B810&amp;""))</f>
        <v/>
      </c>
      <c r="X810" s="14">
        <f>IF(OR(V810=0,B810=""),"",IF(W810=1,0,SUMIFS($Y$5:Y809,$B$5:B809,B810&amp;"",$W$5:W809,W810-1)))</f>
        <v/>
      </c>
      <c r="Y810" s="14">
        <f>IF(V810=0,"",ROW($A810))</f>
        <v/>
      </c>
    </row>
    <row r="811">
      <c r="A811" s="10" t="n"/>
      <c r="B811" s="10" t="n"/>
      <c r="C811" s="10" t="n"/>
      <c r="D811" s="12" t="n"/>
      <c r="E811" s="18" t="n"/>
      <c r="F811" s="12" t="n"/>
      <c r="G811" s="18" t="n"/>
      <c r="H811" s="10" t="n"/>
      <c r="I811" s="10" t="n"/>
      <c r="J811" s="10" t="n"/>
      <c r="K811" s="13" t="n"/>
      <c r="L811" s="13" t="n"/>
      <c r="M811" s="19">
        <f>IF(OR(K811="",L811=""),"",IF(AND(ISNUMBER(K811),ISNUMBER(L811)),L811-K811,"CHYBA"))</f>
        <v/>
      </c>
      <c r="N811" s="10" t="n"/>
      <c r="O811" s="10" t="n"/>
      <c r="P811" s="14">
        <f>IF(M811="","",IF(ISNUMBER(M811),IF(M811&lt;=0,"CHYBA",""),"CHYBA"))</f>
        <v/>
      </c>
      <c r="Q811" s="14">
        <f>IF(OR(V811=0,B811="",K811=""),"",IFERROR(IF(X811=0,IF(AND(COUNTIFS('Vozidlá'!$A$6:$A$6,B811&amp;"",'Vozidlá'!$L$6:$L$6,"&lt;&gt;")=1,ROUND(K811,1)=ROUND(INDEX('Vozidlá'!$L$6:$L$6,MATCH(B811,'Vozidlá'!$A$6:$A$6,0)),1)),"","CHYBA"),IF(AND(INDEX($L$1:$L$1505,X811)&lt;&gt;"",ROUND(K811,1)=ROUND(INDEX($L$1:$L$1505,X811),1)),"","CHYBA")),"CHYBA"))</f>
        <v/>
      </c>
      <c r="R811" s="14">
        <f>IF(V811=0,"",IF(OR(NOT(ISNUMBER(A811)),B811="",C811="",NOT(ISNUMBER(D811)),NOT(ISNUMBER(E811)),NOT(ISNUMBER(F811)),NOT(ISNUMBER(G811)),I811="",J811="",NOT(ISNUMBER(K811)),NOT(ISNUMBER(L811)),AND(N811&lt;&gt;"Podnikateľská",N811&lt;&gt;"Súkromná"),AND(N811="Podnikateľská",H811=""),COUNTIFS('Vodiči'!$C$6:$C$8,C811&amp;"")&lt;&gt;1,COUNTIFS('Vozidlá'!$A$6:$A$6,B811&amp;"",'Vozidlá'!$B$6:$B$6,"&lt;&gt;")&lt;&gt;1,COUNTIFS('Vozidlá'!$A$6:$A$6,B811&amp;"",'Vozidlá'!$C$6:$C$6,"&lt;&gt;")&lt;&gt;1,COUNTIFS('Vozidlá'!$A$6:$A$6,B811&amp;"",'Vozidlá'!$D$6:$D$6,"&lt;&gt;")&lt;&gt;1,COUNTIFS('Vozidlá'!$A$6:$A$6,B811&amp;"",'Vozidlá'!$E$6:$E$6,"&lt;&gt;")&lt;&gt;1,COUNTIFS('Vozidlá'!$A$6:$A$6,B811&amp;"",'Vozidlá'!$K$6:$K$6,"&lt;&gt;")&lt;&gt;1,COUNTIFS('Vozidlá'!$A$6:$A$6,B811&amp;"",'Vozidlá'!$L$6:$L$6,"&lt;&gt;")&lt;&gt;1),"CHYBA",""))</f>
        <v/>
      </c>
      <c r="S811" s="14">
        <f>IF(V811=0,"",IF(N811="Podnikateľská",IF(H811="","",IF(OR(LEN(TRIM(SUBSTITUTE(SUBSTITUTE(H811,".",""),",","")))&lt;12,ISNUMBER(MATCH(TRIM(SUBSTITUTE(SUBSTITUTE(H811,".",""),",","")),'Zoznamy'!$G$2:$G$41,0))),"PREVERIŤ","")),IF(AND(N811="Súkromná",IFERROR(INDEX('Vozidlá'!$O$6:$O$6,MATCH(B811,'Vozidlá'!$A$6:$A$6,0))="áno",FALSE)),"PREVERIŤ","")))</f>
        <v/>
      </c>
      <c r="T811" s="14">
        <f>IF(OR(D811="",E811="",F811="",G811=""),"",IFERROR(IF(OR(F811+G811&lt;D811+E811,D811&lt;DATE(2027,1,1),D811&gt;=DATE(2028,1,1)),"CHYBA",""),"CHYBA"))</f>
        <v/>
      </c>
      <c r="U811" s="14">
        <f>IF(OR(V811=0,A811=""),"",IF(COUNTIFS($A$6:$A$1505,A811&amp;"",$B$6:$B$1505,B811&amp;"")&gt;1,"CHYBA",IF(X811="","",IF(X811=0,"",IFERROR(IF(INDEX($A$1:$A$1505,X811)="","",IF(A811=INDEX($A$1:$A$1505,X811)+1,"","PREVERIŤ")),"PREVERIŤ")))))</f>
        <v/>
      </c>
      <c r="V811" s="14">
        <f>IF(OR(A811&lt;&gt;"",B811&lt;&gt;"",C811&lt;&gt;"",D811&lt;&gt;"",E811&lt;&gt;"",F811&lt;&gt;"",G811&lt;&gt;"",H811&lt;&gt;"",I811&lt;&gt;"",J811&lt;&gt;"",K811&lt;&gt;"",L811&lt;&gt;"",N811&lt;&gt;"",O811&lt;&gt;""),1,0)</f>
        <v/>
      </c>
      <c r="W811" s="14">
        <f>IF(OR(V811=0,B811=""),"",COUNTIFS($B$6:B811,B811&amp;""))</f>
        <v/>
      </c>
      <c r="X811" s="14">
        <f>IF(OR(V811=0,B811=""),"",IF(W811=1,0,SUMIFS($Y$5:Y810,$B$5:B810,B811&amp;"",$W$5:W810,W811-1)))</f>
        <v/>
      </c>
      <c r="Y811" s="14">
        <f>IF(V811=0,"",ROW($A811))</f>
        <v/>
      </c>
    </row>
    <row r="812">
      <c r="A812" s="10" t="n"/>
      <c r="B812" s="10" t="n"/>
      <c r="C812" s="10" t="n"/>
      <c r="D812" s="12" t="n"/>
      <c r="E812" s="18" t="n"/>
      <c r="F812" s="12" t="n"/>
      <c r="G812" s="18" t="n"/>
      <c r="H812" s="10" t="n"/>
      <c r="I812" s="10" t="n"/>
      <c r="J812" s="10" t="n"/>
      <c r="K812" s="13" t="n"/>
      <c r="L812" s="13" t="n"/>
      <c r="M812" s="19">
        <f>IF(OR(K812="",L812=""),"",IF(AND(ISNUMBER(K812),ISNUMBER(L812)),L812-K812,"CHYBA"))</f>
        <v/>
      </c>
      <c r="N812" s="10" t="n"/>
      <c r="O812" s="10" t="n"/>
      <c r="P812" s="14">
        <f>IF(M812="","",IF(ISNUMBER(M812),IF(M812&lt;=0,"CHYBA",""),"CHYBA"))</f>
        <v/>
      </c>
      <c r="Q812" s="14">
        <f>IF(OR(V812=0,B812="",K812=""),"",IFERROR(IF(X812=0,IF(AND(COUNTIFS('Vozidlá'!$A$6:$A$6,B812&amp;"",'Vozidlá'!$L$6:$L$6,"&lt;&gt;")=1,ROUND(K812,1)=ROUND(INDEX('Vozidlá'!$L$6:$L$6,MATCH(B812,'Vozidlá'!$A$6:$A$6,0)),1)),"","CHYBA"),IF(AND(INDEX($L$1:$L$1505,X812)&lt;&gt;"",ROUND(K812,1)=ROUND(INDEX($L$1:$L$1505,X812),1)),"","CHYBA")),"CHYBA"))</f>
        <v/>
      </c>
      <c r="R812" s="14">
        <f>IF(V812=0,"",IF(OR(NOT(ISNUMBER(A812)),B812="",C812="",NOT(ISNUMBER(D812)),NOT(ISNUMBER(E812)),NOT(ISNUMBER(F812)),NOT(ISNUMBER(G812)),I812="",J812="",NOT(ISNUMBER(K812)),NOT(ISNUMBER(L812)),AND(N812&lt;&gt;"Podnikateľská",N812&lt;&gt;"Súkromná"),AND(N812="Podnikateľská",H812=""),COUNTIFS('Vodiči'!$C$6:$C$8,C812&amp;"")&lt;&gt;1,COUNTIFS('Vozidlá'!$A$6:$A$6,B812&amp;"",'Vozidlá'!$B$6:$B$6,"&lt;&gt;")&lt;&gt;1,COUNTIFS('Vozidlá'!$A$6:$A$6,B812&amp;"",'Vozidlá'!$C$6:$C$6,"&lt;&gt;")&lt;&gt;1,COUNTIFS('Vozidlá'!$A$6:$A$6,B812&amp;"",'Vozidlá'!$D$6:$D$6,"&lt;&gt;")&lt;&gt;1,COUNTIFS('Vozidlá'!$A$6:$A$6,B812&amp;"",'Vozidlá'!$E$6:$E$6,"&lt;&gt;")&lt;&gt;1,COUNTIFS('Vozidlá'!$A$6:$A$6,B812&amp;"",'Vozidlá'!$K$6:$K$6,"&lt;&gt;")&lt;&gt;1,COUNTIFS('Vozidlá'!$A$6:$A$6,B812&amp;"",'Vozidlá'!$L$6:$L$6,"&lt;&gt;")&lt;&gt;1),"CHYBA",""))</f>
        <v/>
      </c>
      <c r="S812" s="14">
        <f>IF(V812=0,"",IF(N812="Podnikateľská",IF(H812="","",IF(OR(LEN(TRIM(SUBSTITUTE(SUBSTITUTE(H812,".",""),",","")))&lt;12,ISNUMBER(MATCH(TRIM(SUBSTITUTE(SUBSTITUTE(H812,".",""),",","")),'Zoznamy'!$G$2:$G$41,0))),"PREVERIŤ","")),IF(AND(N812="Súkromná",IFERROR(INDEX('Vozidlá'!$O$6:$O$6,MATCH(B812,'Vozidlá'!$A$6:$A$6,0))="áno",FALSE)),"PREVERIŤ","")))</f>
        <v/>
      </c>
      <c r="T812" s="14">
        <f>IF(OR(D812="",E812="",F812="",G812=""),"",IFERROR(IF(OR(F812+G812&lt;D812+E812,D812&lt;DATE(2027,1,1),D812&gt;=DATE(2028,1,1)),"CHYBA",""),"CHYBA"))</f>
        <v/>
      </c>
      <c r="U812" s="14">
        <f>IF(OR(V812=0,A812=""),"",IF(COUNTIFS($A$6:$A$1505,A812&amp;"",$B$6:$B$1505,B812&amp;"")&gt;1,"CHYBA",IF(X812="","",IF(X812=0,"",IFERROR(IF(INDEX($A$1:$A$1505,X812)="","",IF(A812=INDEX($A$1:$A$1505,X812)+1,"","PREVERIŤ")),"PREVERIŤ")))))</f>
        <v/>
      </c>
      <c r="V812" s="14">
        <f>IF(OR(A812&lt;&gt;"",B812&lt;&gt;"",C812&lt;&gt;"",D812&lt;&gt;"",E812&lt;&gt;"",F812&lt;&gt;"",G812&lt;&gt;"",H812&lt;&gt;"",I812&lt;&gt;"",J812&lt;&gt;"",K812&lt;&gt;"",L812&lt;&gt;"",N812&lt;&gt;"",O812&lt;&gt;""),1,0)</f>
        <v/>
      </c>
      <c r="W812" s="14">
        <f>IF(OR(V812=0,B812=""),"",COUNTIFS($B$6:B812,B812&amp;""))</f>
        <v/>
      </c>
      <c r="X812" s="14">
        <f>IF(OR(V812=0,B812=""),"",IF(W812=1,0,SUMIFS($Y$5:Y811,$B$5:B811,B812&amp;"",$W$5:W811,W812-1)))</f>
        <v/>
      </c>
      <c r="Y812" s="14">
        <f>IF(V812=0,"",ROW($A812))</f>
        <v/>
      </c>
    </row>
    <row r="813">
      <c r="A813" s="10" t="n"/>
      <c r="B813" s="10" t="n"/>
      <c r="C813" s="10" t="n"/>
      <c r="D813" s="12" t="n"/>
      <c r="E813" s="18" t="n"/>
      <c r="F813" s="12" t="n"/>
      <c r="G813" s="18" t="n"/>
      <c r="H813" s="10" t="n"/>
      <c r="I813" s="10" t="n"/>
      <c r="J813" s="10" t="n"/>
      <c r="K813" s="13" t="n"/>
      <c r="L813" s="13" t="n"/>
      <c r="M813" s="19">
        <f>IF(OR(K813="",L813=""),"",IF(AND(ISNUMBER(K813),ISNUMBER(L813)),L813-K813,"CHYBA"))</f>
        <v/>
      </c>
      <c r="N813" s="10" t="n"/>
      <c r="O813" s="10" t="n"/>
      <c r="P813" s="14">
        <f>IF(M813="","",IF(ISNUMBER(M813),IF(M813&lt;=0,"CHYBA",""),"CHYBA"))</f>
        <v/>
      </c>
      <c r="Q813" s="14">
        <f>IF(OR(V813=0,B813="",K813=""),"",IFERROR(IF(X813=0,IF(AND(COUNTIFS('Vozidlá'!$A$6:$A$6,B813&amp;"",'Vozidlá'!$L$6:$L$6,"&lt;&gt;")=1,ROUND(K813,1)=ROUND(INDEX('Vozidlá'!$L$6:$L$6,MATCH(B813,'Vozidlá'!$A$6:$A$6,0)),1)),"","CHYBA"),IF(AND(INDEX($L$1:$L$1505,X813)&lt;&gt;"",ROUND(K813,1)=ROUND(INDEX($L$1:$L$1505,X813),1)),"","CHYBA")),"CHYBA"))</f>
        <v/>
      </c>
      <c r="R813" s="14">
        <f>IF(V813=0,"",IF(OR(NOT(ISNUMBER(A813)),B813="",C813="",NOT(ISNUMBER(D813)),NOT(ISNUMBER(E813)),NOT(ISNUMBER(F813)),NOT(ISNUMBER(G813)),I813="",J813="",NOT(ISNUMBER(K813)),NOT(ISNUMBER(L813)),AND(N813&lt;&gt;"Podnikateľská",N813&lt;&gt;"Súkromná"),AND(N813="Podnikateľská",H813=""),COUNTIFS('Vodiči'!$C$6:$C$8,C813&amp;"")&lt;&gt;1,COUNTIFS('Vozidlá'!$A$6:$A$6,B813&amp;"",'Vozidlá'!$B$6:$B$6,"&lt;&gt;")&lt;&gt;1,COUNTIFS('Vozidlá'!$A$6:$A$6,B813&amp;"",'Vozidlá'!$C$6:$C$6,"&lt;&gt;")&lt;&gt;1,COUNTIFS('Vozidlá'!$A$6:$A$6,B813&amp;"",'Vozidlá'!$D$6:$D$6,"&lt;&gt;")&lt;&gt;1,COUNTIFS('Vozidlá'!$A$6:$A$6,B813&amp;"",'Vozidlá'!$E$6:$E$6,"&lt;&gt;")&lt;&gt;1,COUNTIFS('Vozidlá'!$A$6:$A$6,B813&amp;"",'Vozidlá'!$K$6:$K$6,"&lt;&gt;")&lt;&gt;1,COUNTIFS('Vozidlá'!$A$6:$A$6,B813&amp;"",'Vozidlá'!$L$6:$L$6,"&lt;&gt;")&lt;&gt;1),"CHYBA",""))</f>
        <v/>
      </c>
      <c r="S813" s="14">
        <f>IF(V813=0,"",IF(N813="Podnikateľská",IF(H813="","",IF(OR(LEN(TRIM(SUBSTITUTE(SUBSTITUTE(H813,".",""),",","")))&lt;12,ISNUMBER(MATCH(TRIM(SUBSTITUTE(SUBSTITUTE(H813,".",""),",","")),'Zoznamy'!$G$2:$G$41,0))),"PREVERIŤ","")),IF(AND(N813="Súkromná",IFERROR(INDEX('Vozidlá'!$O$6:$O$6,MATCH(B813,'Vozidlá'!$A$6:$A$6,0))="áno",FALSE)),"PREVERIŤ","")))</f>
        <v/>
      </c>
      <c r="T813" s="14">
        <f>IF(OR(D813="",E813="",F813="",G813=""),"",IFERROR(IF(OR(F813+G813&lt;D813+E813,D813&lt;DATE(2027,1,1),D813&gt;=DATE(2028,1,1)),"CHYBA",""),"CHYBA"))</f>
        <v/>
      </c>
      <c r="U813" s="14">
        <f>IF(OR(V813=0,A813=""),"",IF(COUNTIFS($A$6:$A$1505,A813&amp;"",$B$6:$B$1505,B813&amp;"")&gt;1,"CHYBA",IF(X813="","",IF(X813=0,"",IFERROR(IF(INDEX($A$1:$A$1505,X813)="","",IF(A813=INDEX($A$1:$A$1505,X813)+1,"","PREVERIŤ")),"PREVERIŤ")))))</f>
        <v/>
      </c>
      <c r="V813" s="14">
        <f>IF(OR(A813&lt;&gt;"",B813&lt;&gt;"",C813&lt;&gt;"",D813&lt;&gt;"",E813&lt;&gt;"",F813&lt;&gt;"",G813&lt;&gt;"",H813&lt;&gt;"",I813&lt;&gt;"",J813&lt;&gt;"",K813&lt;&gt;"",L813&lt;&gt;"",N813&lt;&gt;"",O813&lt;&gt;""),1,0)</f>
        <v/>
      </c>
      <c r="W813" s="14">
        <f>IF(OR(V813=0,B813=""),"",COUNTIFS($B$6:B813,B813&amp;""))</f>
        <v/>
      </c>
      <c r="X813" s="14">
        <f>IF(OR(V813=0,B813=""),"",IF(W813=1,0,SUMIFS($Y$5:Y812,$B$5:B812,B813&amp;"",$W$5:W812,W813-1)))</f>
        <v/>
      </c>
      <c r="Y813" s="14">
        <f>IF(V813=0,"",ROW($A813))</f>
        <v/>
      </c>
    </row>
    <row r="814">
      <c r="A814" s="10" t="n"/>
      <c r="B814" s="10" t="n"/>
      <c r="C814" s="10" t="n"/>
      <c r="D814" s="12" t="n"/>
      <c r="E814" s="18" t="n"/>
      <c r="F814" s="12" t="n"/>
      <c r="G814" s="18" t="n"/>
      <c r="H814" s="10" t="n"/>
      <c r="I814" s="10" t="n"/>
      <c r="J814" s="10" t="n"/>
      <c r="K814" s="13" t="n"/>
      <c r="L814" s="13" t="n"/>
      <c r="M814" s="19">
        <f>IF(OR(K814="",L814=""),"",IF(AND(ISNUMBER(K814),ISNUMBER(L814)),L814-K814,"CHYBA"))</f>
        <v/>
      </c>
      <c r="N814" s="10" t="n"/>
      <c r="O814" s="10" t="n"/>
      <c r="P814" s="14">
        <f>IF(M814="","",IF(ISNUMBER(M814),IF(M814&lt;=0,"CHYBA",""),"CHYBA"))</f>
        <v/>
      </c>
      <c r="Q814" s="14">
        <f>IF(OR(V814=0,B814="",K814=""),"",IFERROR(IF(X814=0,IF(AND(COUNTIFS('Vozidlá'!$A$6:$A$6,B814&amp;"",'Vozidlá'!$L$6:$L$6,"&lt;&gt;")=1,ROUND(K814,1)=ROUND(INDEX('Vozidlá'!$L$6:$L$6,MATCH(B814,'Vozidlá'!$A$6:$A$6,0)),1)),"","CHYBA"),IF(AND(INDEX($L$1:$L$1505,X814)&lt;&gt;"",ROUND(K814,1)=ROUND(INDEX($L$1:$L$1505,X814),1)),"","CHYBA")),"CHYBA"))</f>
        <v/>
      </c>
      <c r="R814" s="14">
        <f>IF(V814=0,"",IF(OR(NOT(ISNUMBER(A814)),B814="",C814="",NOT(ISNUMBER(D814)),NOT(ISNUMBER(E814)),NOT(ISNUMBER(F814)),NOT(ISNUMBER(G814)),I814="",J814="",NOT(ISNUMBER(K814)),NOT(ISNUMBER(L814)),AND(N814&lt;&gt;"Podnikateľská",N814&lt;&gt;"Súkromná"),AND(N814="Podnikateľská",H814=""),COUNTIFS('Vodiči'!$C$6:$C$8,C814&amp;"")&lt;&gt;1,COUNTIFS('Vozidlá'!$A$6:$A$6,B814&amp;"",'Vozidlá'!$B$6:$B$6,"&lt;&gt;")&lt;&gt;1,COUNTIFS('Vozidlá'!$A$6:$A$6,B814&amp;"",'Vozidlá'!$C$6:$C$6,"&lt;&gt;")&lt;&gt;1,COUNTIFS('Vozidlá'!$A$6:$A$6,B814&amp;"",'Vozidlá'!$D$6:$D$6,"&lt;&gt;")&lt;&gt;1,COUNTIFS('Vozidlá'!$A$6:$A$6,B814&amp;"",'Vozidlá'!$E$6:$E$6,"&lt;&gt;")&lt;&gt;1,COUNTIFS('Vozidlá'!$A$6:$A$6,B814&amp;"",'Vozidlá'!$K$6:$K$6,"&lt;&gt;")&lt;&gt;1,COUNTIFS('Vozidlá'!$A$6:$A$6,B814&amp;"",'Vozidlá'!$L$6:$L$6,"&lt;&gt;")&lt;&gt;1),"CHYBA",""))</f>
        <v/>
      </c>
      <c r="S814" s="14">
        <f>IF(V814=0,"",IF(N814="Podnikateľská",IF(H814="","",IF(OR(LEN(TRIM(SUBSTITUTE(SUBSTITUTE(H814,".",""),",","")))&lt;12,ISNUMBER(MATCH(TRIM(SUBSTITUTE(SUBSTITUTE(H814,".",""),",","")),'Zoznamy'!$G$2:$G$41,0))),"PREVERIŤ","")),IF(AND(N814="Súkromná",IFERROR(INDEX('Vozidlá'!$O$6:$O$6,MATCH(B814,'Vozidlá'!$A$6:$A$6,0))="áno",FALSE)),"PREVERIŤ","")))</f>
        <v/>
      </c>
      <c r="T814" s="14">
        <f>IF(OR(D814="",E814="",F814="",G814=""),"",IFERROR(IF(OR(F814+G814&lt;D814+E814,D814&lt;DATE(2027,1,1),D814&gt;=DATE(2028,1,1)),"CHYBA",""),"CHYBA"))</f>
        <v/>
      </c>
      <c r="U814" s="14">
        <f>IF(OR(V814=0,A814=""),"",IF(COUNTIFS($A$6:$A$1505,A814&amp;"",$B$6:$B$1505,B814&amp;"")&gt;1,"CHYBA",IF(X814="","",IF(X814=0,"",IFERROR(IF(INDEX($A$1:$A$1505,X814)="","",IF(A814=INDEX($A$1:$A$1505,X814)+1,"","PREVERIŤ")),"PREVERIŤ")))))</f>
        <v/>
      </c>
      <c r="V814" s="14">
        <f>IF(OR(A814&lt;&gt;"",B814&lt;&gt;"",C814&lt;&gt;"",D814&lt;&gt;"",E814&lt;&gt;"",F814&lt;&gt;"",G814&lt;&gt;"",H814&lt;&gt;"",I814&lt;&gt;"",J814&lt;&gt;"",K814&lt;&gt;"",L814&lt;&gt;"",N814&lt;&gt;"",O814&lt;&gt;""),1,0)</f>
        <v/>
      </c>
      <c r="W814" s="14">
        <f>IF(OR(V814=0,B814=""),"",COUNTIFS($B$6:B814,B814&amp;""))</f>
        <v/>
      </c>
      <c r="X814" s="14">
        <f>IF(OR(V814=0,B814=""),"",IF(W814=1,0,SUMIFS($Y$5:Y813,$B$5:B813,B814&amp;"",$W$5:W813,W814-1)))</f>
        <v/>
      </c>
      <c r="Y814" s="14">
        <f>IF(V814=0,"",ROW($A814))</f>
        <v/>
      </c>
    </row>
    <row r="815">
      <c r="A815" s="10" t="n"/>
      <c r="B815" s="10" t="n"/>
      <c r="C815" s="10" t="n"/>
      <c r="D815" s="12" t="n"/>
      <c r="E815" s="18" t="n"/>
      <c r="F815" s="12" t="n"/>
      <c r="G815" s="18" t="n"/>
      <c r="H815" s="10" t="n"/>
      <c r="I815" s="10" t="n"/>
      <c r="J815" s="10" t="n"/>
      <c r="K815" s="13" t="n"/>
      <c r="L815" s="13" t="n"/>
      <c r="M815" s="19">
        <f>IF(OR(K815="",L815=""),"",IF(AND(ISNUMBER(K815),ISNUMBER(L815)),L815-K815,"CHYBA"))</f>
        <v/>
      </c>
      <c r="N815" s="10" t="n"/>
      <c r="O815" s="10" t="n"/>
      <c r="P815" s="14">
        <f>IF(M815="","",IF(ISNUMBER(M815),IF(M815&lt;=0,"CHYBA",""),"CHYBA"))</f>
        <v/>
      </c>
      <c r="Q815" s="14">
        <f>IF(OR(V815=0,B815="",K815=""),"",IFERROR(IF(X815=0,IF(AND(COUNTIFS('Vozidlá'!$A$6:$A$6,B815&amp;"",'Vozidlá'!$L$6:$L$6,"&lt;&gt;")=1,ROUND(K815,1)=ROUND(INDEX('Vozidlá'!$L$6:$L$6,MATCH(B815,'Vozidlá'!$A$6:$A$6,0)),1)),"","CHYBA"),IF(AND(INDEX($L$1:$L$1505,X815)&lt;&gt;"",ROUND(K815,1)=ROUND(INDEX($L$1:$L$1505,X815),1)),"","CHYBA")),"CHYBA"))</f>
        <v/>
      </c>
      <c r="R815" s="14">
        <f>IF(V815=0,"",IF(OR(NOT(ISNUMBER(A815)),B815="",C815="",NOT(ISNUMBER(D815)),NOT(ISNUMBER(E815)),NOT(ISNUMBER(F815)),NOT(ISNUMBER(G815)),I815="",J815="",NOT(ISNUMBER(K815)),NOT(ISNUMBER(L815)),AND(N815&lt;&gt;"Podnikateľská",N815&lt;&gt;"Súkromná"),AND(N815="Podnikateľská",H815=""),COUNTIFS('Vodiči'!$C$6:$C$8,C815&amp;"")&lt;&gt;1,COUNTIFS('Vozidlá'!$A$6:$A$6,B815&amp;"",'Vozidlá'!$B$6:$B$6,"&lt;&gt;")&lt;&gt;1,COUNTIFS('Vozidlá'!$A$6:$A$6,B815&amp;"",'Vozidlá'!$C$6:$C$6,"&lt;&gt;")&lt;&gt;1,COUNTIFS('Vozidlá'!$A$6:$A$6,B815&amp;"",'Vozidlá'!$D$6:$D$6,"&lt;&gt;")&lt;&gt;1,COUNTIFS('Vozidlá'!$A$6:$A$6,B815&amp;"",'Vozidlá'!$E$6:$E$6,"&lt;&gt;")&lt;&gt;1,COUNTIFS('Vozidlá'!$A$6:$A$6,B815&amp;"",'Vozidlá'!$K$6:$K$6,"&lt;&gt;")&lt;&gt;1,COUNTIFS('Vozidlá'!$A$6:$A$6,B815&amp;"",'Vozidlá'!$L$6:$L$6,"&lt;&gt;")&lt;&gt;1),"CHYBA",""))</f>
        <v/>
      </c>
      <c r="S815" s="14">
        <f>IF(V815=0,"",IF(N815="Podnikateľská",IF(H815="","",IF(OR(LEN(TRIM(SUBSTITUTE(SUBSTITUTE(H815,".",""),",","")))&lt;12,ISNUMBER(MATCH(TRIM(SUBSTITUTE(SUBSTITUTE(H815,".",""),",","")),'Zoznamy'!$G$2:$G$41,0))),"PREVERIŤ","")),IF(AND(N815="Súkromná",IFERROR(INDEX('Vozidlá'!$O$6:$O$6,MATCH(B815,'Vozidlá'!$A$6:$A$6,0))="áno",FALSE)),"PREVERIŤ","")))</f>
        <v/>
      </c>
      <c r="T815" s="14">
        <f>IF(OR(D815="",E815="",F815="",G815=""),"",IFERROR(IF(OR(F815+G815&lt;D815+E815,D815&lt;DATE(2027,1,1),D815&gt;=DATE(2028,1,1)),"CHYBA",""),"CHYBA"))</f>
        <v/>
      </c>
      <c r="U815" s="14">
        <f>IF(OR(V815=0,A815=""),"",IF(COUNTIFS($A$6:$A$1505,A815&amp;"",$B$6:$B$1505,B815&amp;"")&gt;1,"CHYBA",IF(X815="","",IF(X815=0,"",IFERROR(IF(INDEX($A$1:$A$1505,X815)="","",IF(A815=INDEX($A$1:$A$1505,X815)+1,"","PREVERIŤ")),"PREVERIŤ")))))</f>
        <v/>
      </c>
      <c r="V815" s="14">
        <f>IF(OR(A815&lt;&gt;"",B815&lt;&gt;"",C815&lt;&gt;"",D815&lt;&gt;"",E815&lt;&gt;"",F815&lt;&gt;"",G815&lt;&gt;"",H815&lt;&gt;"",I815&lt;&gt;"",J815&lt;&gt;"",K815&lt;&gt;"",L815&lt;&gt;"",N815&lt;&gt;"",O815&lt;&gt;""),1,0)</f>
        <v/>
      </c>
      <c r="W815" s="14">
        <f>IF(OR(V815=0,B815=""),"",COUNTIFS($B$6:B815,B815&amp;""))</f>
        <v/>
      </c>
      <c r="X815" s="14">
        <f>IF(OR(V815=0,B815=""),"",IF(W815=1,0,SUMIFS($Y$5:Y814,$B$5:B814,B815&amp;"",$W$5:W814,W815-1)))</f>
        <v/>
      </c>
      <c r="Y815" s="14">
        <f>IF(V815=0,"",ROW($A815))</f>
        <v/>
      </c>
    </row>
    <row r="816">
      <c r="A816" s="10" t="n"/>
      <c r="B816" s="10" t="n"/>
      <c r="C816" s="10" t="n"/>
      <c r="D816" s="12" t="n"/>
      <c r="E816" s="18" t="n"/>
      <c r="F816" s="12" t="n"/>
      <c r="G816" s="18" t="n"/>
      <c r="H816" s="10" t="n"/>
      <c r="I816" s="10" t="n"/>
      <c r="J816" s="10" t="n"/>
      <c r="K816" s="13" t="n"/>
      <c r="L816" s="13" t="n"/>
      <c r="M816" s="19">
        <f>IF(OR(K816="",L816=""),"",IF(AND(ISNUMBER(K816),ISNUMBER(L816)),L816-K816,"CHYBA"))</f>
        <v/>
      </c>
      <c r="N816" s="10" t="n"/>
      <c r="O816" s="10" t="n"/>
      <c r="P816" s="14">
        <f>IF(M816="","",IF(ISNUMBER(M816),IF(M816&lt;=0,"CHYBA",""),"CHYBA"))</f>
        <v/>
      </c>
      <c r="Q816" s="14">
        <f>IF(OR(V816=0,B816="",K816=""),"",IFERROR(IF(X816=0,IF(AND(COUNTIFS('Vozidlá'!$A$6:$A$6,B816&amp;"",'Vozidlá'!$L$6:$L$6,"&lt;&gt;")=1,ROUND(K816,1)=ROUND(INDEX('Vozidlá'!$L$6:$L$6,MATCH(B816,'Vozidlá'!$A$6:$A$6,0)),1)),"","CHYBA"),IF(AND(INDEX($L$1:$L$1505,X816)&lt;&gt;"",ROUND(K816,1)=ROUND(INDEX($L$1:$L$1505,X816),1)),"","CHYBA")),"CHYBA"))</f>
        <v/>
      </c>
      <c r="R816" s="14">
        <f>IF(V816=0,"",IF(OR(NOT(ISNUMBER(A816)),B816="",C816="",NOT(ISNUMBER(D816)),NOT(ISNUMBER(E816)),NOT(ISNUMBER(F816)),NOT(ISNUMBER(G816)),I816="",J816="",NOT(ISNUMBER(K816)),NOT(ISNUMBER(L816)),AND(N816&lt;&gt;"Podnikateľská",N816&lt;&gt;"Súkromná"),AND(N816="Podnikateľská",H816=""),COUNTIFS('Vodiči'!$C$6:$C$8,C816&amp;"")&lt;&gt;1,COUNTIFS('Vozidlá'!$A$6:$A$6,B816&amp;"",'Vozidlá'!$B$6:$B$6,"&lt;&gt;")&lt;&gt;1,COUNTIFS('Vozidlá'!$A$6:$A$6,B816&amp;"",'Vozidlá'!$C$6:$C$6,"&lt;&gt;")&lt;&gt;1,COUNTIFS('Vozidlá'!$A$6:$A$6,B816&amp;"",'Vozidlá'!$D$6:$D$6,"&lt;&gt;")&lt;&gt;1,COUNTIFS('Vozidlá'!$A$6:$A$6,B816&amp;"",'Vozidlá'!$E$6:$E$6,"&lt;&gt;")&lt;&gt;1,COUNTIFS('Vozidlá'!$A$6:$A$6,B816&amp;"",'Vozidlá'!$K$6:$K$6,"&lt;&gt;")&lt;&gt;1,COUNTIFS('Vozidlá'!$A$6:$A$6,B816&amp;"",'Vozidlá'!$L$6:$L$6,"&lt;&gt;")&lt;&gt;1),"CHYBA",""))</f>
        <v/>
      </c>
      <c r="S816" s="14">
        <f>IF(V816=0,"",IF(N816="Podnikateľská",IF(H816="","",IF(OR(LEN(TRIM(SUBSTITUTE(SUBSTITUTE(H816,".",""),",","")))&lt;12,ISNUMBER(MATCH(TRIM(SUBSTITUTE(SUBSTITUTE(H816,".",""),",","")),'Zoznamy'!$G$2:$G$41,0))),"PREVERIŤ","")),IF(AND(N816="Súkromná",IFERROR(INDEX('Vozidlá'!$O$6:$O$6,MATCH(B816,'Vozidlá'!$A$6:$A$6,0))="áno",FALSE)),"PREVERIŤ","")))</f>
        <v/>
      </c>
      <c r="T816" s="14">
        <f>IF(OR(D816="",E816="",F816="",G816=""),"",IFERROR(IF(OR(F816+G816&lt;D816+E816,D816&lt;DATE(2027,1,1),D816&gt;=DATE(2028,1,1)),"CHYBA",""),"CHYBA"))</f>
        <v/>
      </c>
      <c r="U816" s="14">
        <f>IF(OR(V816=0,A816=""),"",IF(COUNTIFS($A$6:$A$1505,A816&amp;"",$B$6:$B$1505,B816&amp;"")&gt;1,"CHYBA",IF(X816="","",IF(X816=0,"",IFERROR(IF(INDEX($A$1:$A$1505,X816)="","",IF(A816=INDEX($A$1:$A$1505,X816)+1,"","PREVERIŤ")),"PREVERIŤ")))))</f>
        <v/>
      </c>
      <c r="V816" s="14">
        <f>IF(OR(A816&lt;&gt;"",B816&lt;&gt;"",C816&lt;&gt;"",D816&lt;&gt;"",E816&lt;&gt;"",F816&lt;&gt;"",G816&lt;&gt;"",H816&lt;&gt;"",I816&lt;&gt;"",J816&lt;&gt;"",K816&lt;&gt;"",L816&lt;&gt;"",N816&lt;&gt;"",O816&lt;&gt;""),1,0)</f>
        <v/>
      </c>
      <c r="W816" s="14">
        <f>IF(OR(V816=0,B816=""),"",COUNTIFS($B$6:B816,B816&amp;""))</f>
        <v/>
      </c>
      <c r="X816" s="14">
        <f>IF(OR(V816=0,B816=""),"",IF(W816=1,0,SUMIFS($Y$5:Y815,$B$5:B815,B816&amp;"",$W$5:W815,W816-1)))</f>
        <v/>
      </c>
      <c r="Y816" s="14">
        <f>IF(V816=0,"",ROW($A816))</f>
        <v/>
      </c>
    </row>
    <row r="817">
      <c r="A817" s="10" t="n"/>
      <c r="B817" s="10" t="n"/>
      <c r="C817" s="10" t="n"/>
      <c r="D817" s="12" t="n"/>
      <c r="E817" s="18" t="n"/>
      <c r="F817" s="12" t="n"/>
      <c r="G817" s="18" t="n"/>
      <c r="H817" s="10" t="n"/>
      <c r="I817" s="10" t="n"/>
      <c r="J817" s="10" t="n"/>
      <c r="K817" s="13" t="n"/>
      <c r="L817" s="13" t="n"/>
      <c r="M817" s="19">
        <f>IF(OR(K817="",L817=""),"",IF(AND(ISNUMBER(K817),ISNUMBER(L817)),L817-K817,"CHYBA"))</f>
        <v/>
      </c>
      <c r="N817" s="10" t="n"/>
      <c r="O817" s="10" t="n"/>
      <c r="P817" s="14">
        <f>IF(M817="","",IF(ISNUMBER(M817),IF(M817&lt;=0,"CHYBA",""),"CHYBA"))</f>
        <v/>
      </c>
      <c r="Q817" s="14">
        <f>IF(OR(V817=0,B817="",K817=""),"",IFERROR(IF(X817=0,IF(AND(COUNTIFS('Vozidlá'!$A$6:$A$6,B817&amp;"",'Vozidlá'!$L$6:$L$6,"&lt;&gt;")=1,ROUND(K817,1)=ROUND(INDEX('Vozidlá'!$L$6:$L$6,MATCH(B817,'Vozidlá'!$A$6:$A$6,0)),1)),"","CHYBA"),IF(AND(INDEX($L$1:$L$1505,X817)&lt;&gt;"",ROUND(K817,1)=ROUND(INDEX($L$1:$L$1505,X817),1)),"","CHYBA")),"CHYBA"))</f>
        <v/>
      </c>
      <c r="R817" s="14">
        <f>IF(V817=0,"",IF(OR(NOT(ISNUMBER(A817)),B817="",C817="",NOT(ISNUMBER(D817)),NOT(ISNUMBER(E817)),NOT(ISNUMBER(F817)),NOT(ISNUMBER(G817)),I817="",J817="",NOT(ISNUMBER(K817)),NOT(ISNUMBER(L817)),AND(N817&lt;&gt;"Podnikateľská",N817&lt;&gt;"Súkromná"),AND(N817="Podnikateľská",H817=""),COUNTIFS('Vodiči'!$C$6:$C$8,C817&amp;"")&lt;&gt;1,COUNTIFS('Vozidlá'!$A$6:$A$6,B817&amp;"",'Vozidlá'!$B$6:$B$6,"&lt;&gt;")&lt;&gt;1,COUNTIFS('Vozidlá'!$A$6:$A$6,B817&amp;"",'Vozidlá'!$C$6:$C$6,"&lt;&gt;")&lt;&gt;1,COUNTIFS('Vozidlá'!$A$6:$A$6,B817&amp;"",'Vozidlá'!$D$6:$D$6,"&lt;&gt;")&lt;&gt;1,COUNTIFS('Vozidlá'!$A$6:$A$6,B817&amp;"",'Vozidlá'!$E$6:$E$6,"&lt;&gt;")&lt;&gt;1,COUNTIFS('Vozidlá'!$A$6:$A$6,B817&amp;"",'Vozidlá'!$K$6:$K$6,"&lt;&gt;")&lt;&gt;1,COUNTIFS('Vozidlá'!$A$6:$A$6,B817&amp;"",'Vozidlá'!$L$6:$L$6,"&lt;&gt;")&lt;&gt;1),"CHYBA",""))</f>
        <v/>
      </c>
      <c r="S817" s="14">
        <f>IF(V817=0,"",IF(N817="Podnikateľská",IF(H817="","",IF(OR(LEN(TRIM(SUBSTITUTE(SUBSTITUTE(H817,".",""),",","")))&lt;12,ISNUMBER(MATCH(TRIM(SUBSTITUTE(SUBSTITUTE(H817,".",""),",","")),'Zoznamy'!$G$2:$G$41,0))),"PREVERIŤ","")),IF(AND(N817="Súkromná",IFERROR(INDEX('Vozidlá'!$O$6:$O$6,MATCH(B817,'Vozidlá'!$A$6:$A$6,0))="áno",FALSE)),"PREVERIŤ","")))</f>
        <v/>
      </c>
      <c r="T817" s="14">
        <f>IF(OR(D817="",E817="",F817="",G817=""),"",IFERROR(IF(OR(F817+G817&lt;D817+E817,D817&lt;DATE(2027,1,1),D817&gt;=DATE(2028,1,1)),"CHYBA",""),"CHYBA"))</f>
        <v/>
      </c>
      <c r="U817" s="14">
        <f>IF(OR(V817=0,A817=""),"",IF(COUNTIFS($A$6:$A$1505,A817&amp;"",$B$6:$B$1505,B817&amp;"")&gt;1,"CHYBA",IF(X817="","",IF(X817=0,"",IFERROR(IF(INDEX($A$1:$A$1505,X817)="","",IF(A817=INDEX($A$1:$A$1505,X817)+1,"","PREVERIŤ")),"PREVERIŤ")))))</f>
        <v/>
      </c>
      <c r="V817" s="14">
        <f>IF(OR(A817&lt;&gt;"",B817&lt;&gt;"",C817&lt;&gt;"",D817&lt;&gt;"",E817&lt;&gt;"",F817&lt;&gt;"",G817&lt;&gt;"",H817&lt;&gt;"",I817&lt;&gt;"",J817&lt;&gt;"",K817&lt;&gt;"",L817&lt;&gt;"",N817&lt;&gt;"",O817&lt;&gt;""),1,0)</f>
        <v/>
      </c>
      <c r="W817" s="14">
        <f>IF(OR(V817=0,B817=""),"",COUNTIFS($B$6:B817,B817&amp;""))</f>
        <v/>
      </c>
      <c r="X817" s="14">
        <f>IF(OR(V817=0,B817=""),"",IF(W817=1,0,SUMIFS($Y$5:Y816,$B$5:B816,B817&amp;"",$W$5:W816,W817-1)))</f>
        <v/>
      </c>
      <c r="Y817" s="14">
        <f>IF(V817=0,"",ROW($A817))</f>
        <v/>
      </c>
    </row>
    <row r="818">
      <c r="A818" s="10" t="n"/>
      <c r="B818" s="10" t="n"/>
      <c r="C818" s="10" t="n"/>
      <c r="D818" s="12" t="n"/>
      <c r="E818" s="18" t="n"/>
      <c r="F818" s="12" t="n"/>
      <c r="G818" s="18" t="n"/>
      <c r="H818" s="10" t="n"/>
      <c r="I818" s="10" t="n"/>
      <c r="J818" s="10" t="n"/>
      <c r="K818" s="13" t="n"/>
      <c r="L818" s="13" t="n"/>
      <c r="M818" s="19">
        <f>IF(OR(K818="",L818=""),"",IF(AND(ISNUMBER(K818),ISNUMBER(L818)),L818-K818,"CHYBA"))</f>
        <v/>
      </c>
      <c r="N818" s="10" t="n"/>
      <c r="O818" s="10" t="n"/>
      <c r="P818" s="14">
        <f>IF(M818="","",IF(ISNUMBER(M818),IF(M818&lt;=0,"CHYBA",""),"CHYBA"))</f>
        <v/>
      </c>
      <c r="Q818" s="14">
        <f>IF(OR(V818=0,B818="",K818=""),"",IFERROR(IF(X818=0,IF(AND(COUNTIFS('Vozidlá'!$A$6:$A$6,B818&amp;"",'Vozidlá'!$L$6:$L$6,"&lt;&gt;")=1,ROUND(K818,1)=ROUND(INDEX('Vozidlá'!$L$6:$L$6,MATCH(B818,'Vozidlá'!$A$6:$A$6,0)),1)),"","CHYBA"),IF(AND(INDEX($L$1:$L$1505,X818)&lt;&gt;"",ROUND(K818,1)=ROUND(INDEX($L$1:$L$1505,X818),1)),"","CHYBA")),"CHYBA"))</f>
        <v/>
      </c>
      <c r="R818" s="14">
        <f>IF(V818=0,"",IF(OR(NOT(ISNUMBER(A818)),B818="",C818="",NOT(ISNUMBER(D818)),NOT(ISNUMBER(E818)),NOT(ISNUMBER(F818)),NOT(ISNUMBER(G818)),I818="",J818="",NOT(ISNUMBER(K818)),NOT(ISNUMBER(L818)),AND(N818&lt;&gt;"Podnikateľská",N818&lt;&gt;"Súkromná"),AND(N818="Podnikateľská",H818=""),COUNTIFS('Vodiči'!$C$6:$C$8,C818&amp;"")&lt;&gt;1,COUNTIFS('Vozidlá'!$A$6:$A$6,B818&amp;"",'Vozidlá'!$B$6:$B$6,"&lt;&gt;")&lt;&gt;1,COUNTIFS('Vozidlá'!$A$6:$A$6,B818&amp;"",'Vozidlá'!$C$6:$C$6,"&lt;&gt;")&lt;&gt;1,COUNTIFS('Vozidlá'!$A$6:$A$6,B818&amp;"",'Vozidlá'!$D$6:$D$6,"&lt;&gt;")&lt;&gt;1,COUNTIFS('Vozidlá'!$A$6:$A$6,B818&amp;"",'Vozidlá'!$E$6:$E$6,"&lt;&gt;")&lt;&gt;1,COUNTIFS('Vozidlá'!$A$6:$A$6,B818&amp;"",'Vozidlá'!$K$6:$K$6,"&lt;&gt;")&lt;&gt;1,COUNTIFS('Vozidlá'!$A$6:$A$6,B818&amp;"",'Vozidlá'!$L$6:$L$6,"&lt;&gt;")&lt;&gt;1),"CHYBA",""))</f>
        <v/>
      </c>
      <c r="S818" s="14">
        <f>IF(V818=0,"",IF(N818="Podnikateľská",IF(H818="","",IF(OR(LEN(TRIM(SUBSTITUTE(SUBSTITUTE(H818,".",""),",","")))&lt;12,ISNUMBER(MATCH(TRIM(SUBSTITUTE(SUBSTITUTE(H818,".",""),",","")),'Zoznamy'!$G$2:$G$41,0))),"PREVERIŤ","")),IF(AND(N818="Súkromná",IFERROR(INDEX('Vozidlá'!$O$6:$O$6,MATCH(B818,'Vozidlá'!$A$6:$A$6,0))="áno",FALSE)),"PREVERIŤ","")))</f>
        <v/>
      </c>
      <c r="T818" s="14">
        <f>IF(OR(D818="",E818="",F818="",G818=""),"",IFERROR(IF(OR(F818+G818&lt;D818+E818,D818&lt;DATE(2027,1,1),D818&gt;=DATE(2028,1,1)),"CHYBA",""),"CHYBA"))</f>
        <v/>
      </c>
      <c r="U818" s="14">
        <f>IF(OR(V818=0,A818=""),"",IF(COUNTIFS($A$6:$A$1505,A818&amp;"",$B$6:$B$1505,B818&amp;"")&gt;1,"CHYBA",IF(X818="","",IF(X818=0,"",IFERROR(IF(INDEX($A$1:$A$1505,X818)="","",IF(A818=INDEX($A$1:$A$1505,X818)+1,"","PREVERIŤ")),"PREVERIŤ")))))</f>
        <v/>
      </c>
      <c r="V818" s="14">
        <f>IF(OR(A818&lt;&gt;"",B818&lt;&gt;"",C818&lt;&gt;"",D818&lt;&gt;"",E818&lt;&gt;"",F818&lt;&gt;"",G818&lt;&gt;"",H818&lt;&gt;"",I818&lt;&gt;"",J818&lt;&gt;"",K818&lt;&gt;"",L818&lt;&gt;"",N818&lt;&gt;"",O818&lt;&gt;""),1,0)</f>
        <v/>
      </c>
      <c r="W818" s="14">
        <f>IF(OR(V818=0,B818=""),"",COUNTIFS($B$6:B818,B818&amp;""))</f>
        <v/>
      </c>
      <c r="X818" s="14">
        <f>IF(OR(V818=0,B818=""),"",IF(W818=1,0,SUMIFS($Y$5:Y817,$B$5:B817,B818&amp;"",$W$5:W817,W818-1)))</f>
        <v/>
      </c>
      <c r="Y818" s="14">
        <f>IF(V818=0,"",ROW($A818))</f>
        <v/>
      </c>
    </row>
    <row r="819">
      <c r="A819" s="10" t="n"/>
      <c r="B819" s="10" t="n"/>
      <c r="C819" s="10" t="n"/>
      <c r="D819" s="12" t="n"/>
      <c r="E819" s="18" t="n"/>
      <c r="F819" s="12" t="n"/>
      <c r="G819" s="18" t="n"/>
      <c r="H819" s="10" t="n"/>
      <c r="I819" s="10" t="n"/>
      <c r="J819" s="10" t="n"/>
      <c r="K819" s="13" t="n"/>
      <c r="L819" s="13" t="n"/>
      <c r="M819" s="19">
        <f>IF(OR(K819="",L819=""),"",IF(AND(ISNUMBER(K819),ISNUMBER(L819)),L819-K819,"CHYBA"))</f>
        <v/>
      </c>
      <c r="N819" s="10" t="n"/>
      <c r="O819" s="10" t="n"/>
      <c r="P819" s="14">
        <f>IF(M819="","",IF(ISNUMBER(M819),IF(M819&lt;=0,"CHYBA",""),"CHYBA"))</f>
        <v/>
      </c>
      <c r="Q819" s="14">
        <f>IF(OR(V819=0,B819="",K819=""),"",IFERROR(IF(X819=0,IF(AND(COUNTIFS('Vozidlá'!$A$6:$A$6,B819&amp;"",'Vozidlá'!$L$6:$L$6,"&lt;&gt;")=1,ROUND(K819,1)=ROUND(INDEX('Vozidlá'!$L$6:$L$6,MATCH(B819,'Vozidlá'!$A$6:$A$6,0)),1)),"","CHYBA"),IF(AND(INDEX($L$1:$L$1505,X819)&lt;&gt;"",ROUND(K819,1)=ROUND(INDEX($L$1:$L$1505,X819),1)),"","CHYBA")),"CHYBA"))</f>
        <v/>
      </c>
      <c r="R819" s="14">
        <f>IF(V819=0,"",IF(OR(NOT(ISNUMBER(A819)),B819="",C819="",NOT(ISNUMBER(D819)),NOT(ISNUMBER(E819)),NOT(ISNUMBER(F819)),NOT(ISNUMBER(G819)),I819="",J819="",NOT(ISNUMBER(K819)),NOT(ISNUMBER(L819)),AND(N819&lt;&gt;"Podnikateľská",N819&lt;&gt;"Súkromná"),AND(N819="Podnikateľská",H819=""),COUNTIFS('Vodiči'!$C$6:$C$8,C819&amp;"")&lt;&gt;1,COUNTIFS('Vozidlá'!$A$6:$A$6,B819&amp;"",'Vozidlá'!$B$6:$B$6,"&lt;&gt;")&lt;&gt;1,COUNTIFS('Vozidlá'!$A$6:$A$6,B819&amp;"",'Vozidlá'!$C$6:$C$6,"&lt;&gt;")&lt;&gt;1,COUNTIFS('Vozidlá'!$A$6:$A$6,B819&amp;"",'Vozidlá'!$D$6:$D$6,"&lt;&gt;")&lt;&gt;1,COUNTIFS('Vozidlá'!$A$6:$A$6,B819&amp;"",'Vozidlá'!$E$6:$E$6,"&lt;&gt;")&lt;&gt;1,COUNTIFS('Vozidlá'!$A$6:$A$6,B819&amp;"",'Vozidlá'!$K$6:$K$6,"&lt;&gt;")&lt;&gt;1,COUNTIFS('Vozidlá'!$A$6:$A$6,B819&amp;"",'Vozidlá'!$L$6:$L$6,"&lt;&gt;")&lt;&gt;1),"CHYBA",""))</f>
        <v/>
      </c>
      <c r="S819" s="14">
        <f>IF(V819=0,"",IF(N819="Podnikateľská",IF(H819="","",IF(OR(LEN(TRIM(SUBSTITUTE(SUBSTITUTE(H819,".",""),",","")))&lt;12,ISNUMBER(MATCH(TRIM(SUBSTITUTE(SUBSTITUTE(H819,".",""),",","")),'Zoznamy'!$G$2:$G$41,0))),"PREVERIŤ","")),IF(AND(N819="Súkromná",IFERROR(INDEX('Vozidlá'!$O$6:$O$6,MATCH(B819,'Vozidlá'!$A$6:$A$6,0))="áno",FALSE)),"PREVERIŤ","")))</f>
        <v/>
      </c>
      <c r="T819" s="14">
        <f>IF(OR(D819="",E819="",F819="",G819=""),"",IFERROR(IF(OR(F819+G819&lt;D819+E819,D819&lt;DATE(2027,1,1),D819&gt;=DATE(2028,1,1)),"CHYBA",""),"CHYBA"))</f>
        <v/>
      </c>
      <c r="U819" s="14">
        <f>IF(OR(V819=0,A819=""),"",IF(COUNTIFS($A$6:$A$1505,A819&amp;"",$B$6:$B$1505,B819&amp;"")&gt;1,"CHYBA",IF(X819="","",IF(X819=0,"",IFERROR(IF(INDEX($A$1:$A$1505,X819)="","",IF(A819=INDEX($A$1:$A$1505,X819)+1,"","PREVERIŤ")),"PREVERIŤ")))))</f>
        <v/>
      </c>
      <c r="V819" s="14">
        <f>IF(OR(A819&lt;&gt;"",B819&lt;&gt;"",C819&lt;&gt;"",D819&lt;&gt;"",E819&lt;&gt;"",F819&lt;&gt;"",G819&lt;&gt;"",H819&lt;&gt;"",I819&lt;&gt;"",J819&lt;&gt;"",K819&lt;&gt;"",L819&lt;&gt;"",N819&lt;&gt;"",O819&lt;&gt;""),1,0)</f>
        <v/>
      </c>
      <c r="W819" s="14">
        <f>IF(OR(V819=0,B819=""),"",COUNTIFS($B$6:B819,B819&amp;""))</f>
        <v/>
      </c>
      <c r="X819" s="14">
        <f>IF(OR(V819=0,B819=""),"",IF(W819=1,0,SUMIFS($Y$5:Y818,$B$5:B818,B819&amp;"",$W$5:W818,W819-1)))</f>
        <v/>
      </c>
      <c r="Y819" s="14">
        <f>IF(V819=0,"",ROW($A819))</f>
        <v/>
      </c>
    </row>
    <row r="820">
      <c r="A820" s="10" t="n"/>
      <c r="B820" s="10" t="n"/>
      <c r="C820" s="10" t="n"/>
      <c r="D820" s="12" t="n"/>
      <c r="E820" s="18" t="n"/>
      <c r="F820" s="12" t="n"/>
      <c r="G820" s="18" t="n"/>
      <c r="H820" s="10" t="n"/>
      <c r="I820" s="10" t="n"/>
      <c r="J820" s="10" t="n"/>
      <c r="K820" s="13" t="n"/>
      <c r="L820" s="13" t="n"/>
      <c r="M820" s="19">
        <f>IF(OR(K820="",L820=""),"",IF(AND(ISNUMBER(K820),ISNUMBER(L820)),L820-K820,"CHYBA"))</f>
        <v/>
      </c>
      <c r="N820" s="10" t="n"/>
      <c r="O820" s="10" t="n"/>
      <c r="P820" s="14">
        <f>IF(M820="","",IF(ISNUMBER(M820),IF(M820&lt;=0,"CHYBA",""),"CHYBA"))</f>
        <v/>
      </c>
      <c r="Q820" s="14">
        <f>IF(OR(V820=0,B820="",K820=""),"",IFERROR(IF(X820=0,IF(AND(COUNTIFS('Vozidlá'!$A$6:$A$6,B820&amp;"",'Vozidlá'!$L$6:$L$6,"&lt;&gt;")=1,ROUND(K820,1)=ROUND(INDEX('Vozidlá'!$L$6:$L$6,MATCH(B820,'Vozidlá'!$A$6:$A$6,0)),1)),"","CHYBA"),IF(AND(INDEX($L$1:$L$1505,X820)&lt;&gt;"",ROUND(K820,1)=ROUND(INDEX($L$1:$L$1505,X820),1)),"","CHYBA")),"CHYBA"))</f>
        <v/>
      </c>
      <c r="R820" s="14">
        <f>IF(V820=0,"",IF(OR(NOT(ISNUMBER(A820)),B820="",C820="",NOT(ISNUMBER(D820)),NOT(ISNUMBER(E820)),NOT(ISNUMBER(F820)),NOT(ISNUMBER(G820)),I820="",J820="",NOT(ISNUMBER(K820)),NOT(ISNUMBER(L820)),AND(N820&lt;&gt;"Podnikateľská",N820&lt;&gt;"Súkromná"),AND(N820="Podnikateľská",H820=""),COUNTIFS('Vodiči'!$C$6:$C$8,C820&amp;"")&lt;&gt;1,COUNTIFS('Vozidlá'!$A$6:$A$6,B820&amp;"",'Vozidlá'!$B$6:$B$6,"&lt;&gt;")&lt;&gt;1,COUNTIFS('Vozidlá'!$A$6:$A$6,B820&amp;"",'Vozidlá'!$C$6:$C$6,"&lt;&gt;")&lt;&gt;1,COUNTIFS('Vozidlá'!$A$6:$A$6,B820&amp;"",'Vozidlá'!$D$6:$D$6,"&lt;&gt;")&lt;&gt;1,COUNTIFS('Vozidlá'!$A$6:$A$6,B820&amp;"",'Vozidlá'!$E$6:$E$6,"&lt;&gt;")&lt;&gt;1,COUNTIFS('Vozidlá'!$A$6:$A$6,B820&amp;"",'Vozidlá'!$K$6:$K$6,"&lt;&gt;")&lt;&gt;1,COUNTIFS('Vozidlá'!$A$6:$A$6,B820&amp;"",'Vozidlá'!$L$6:$L$6,"&lt;&gt;")&lt;&gt;1),"CHYBA",""))</f>
        <v/>
      </c>
      <c r="S820" s="14">
        <f>IF(V820=0,"",IF(N820="Podnikateľská",IF(H820="","",IF(OR(LEN(TRIM(SUBSTITUTE(SUBSTITUTE(H820,".",""),",","")))&lt;12,ISNUMBER(MATCH(TRIM(SUBSTITUTE(SUBSTITUTE(H820,".",""),",","")),'Zoznamy'!$G$2:$G$41,0))),"PREVERIŤ","")),IF(AND(N820="Súkromná",IFERROR(INDEX('Vozidlá'!$O$6:$O$6,MATCH(B820,'Vozidlá'!$A$6:$A$6,0))="áno",FALSE)),"PREVERIŤ","")))</f>
        <v/>
      </c>
      <c r="T820" s="14">
        <f>IF(OR(D820="",E820="",F820="",G820=""),"",IFERROR(IF(OR(F820+G820&lt;D820+E820,D820&lt;DATE(2027,1,1),D820&gt;=DATE(2028,1,1)),"CHYBA",""),"CHYBA"))</f>
        <v/>
      </c>
      <c r="U820" s="14">
        <f>IF(OR(V820=0,A820=""),"",IF(COUNTIFS($A$6:$A$1505,A820&amp;"",$B$6:$B$1505,B820&amp;"")&gt;1,"CHYBA",IF(X820="","",IF(X820=0,"",IFERROR(IF(INDEX($A$1:$A$1505,X820)="","",IF(A820=INDEX($A$1:$A$1505,X820)+1,"","PREVERIŤ")),"PREVERIŤ")))))</f>
        <v/>
      </c>
      <c r="V820" s="14">
        <f>IF(OR(A820&lt;&gt;"",B820&lt;&gt;"",C820&lt;&gt;"",D820&lt;&gt;"",E820&lt;&gt;"",F820&lt;&gt;"",G820&lt;&gt;"",H820&lt;&gt;"",I820&lt;&gt;"",J820&lt;&gt;"",K820&lt;&gt;"",L820&lt;&gt;"",N820&lt;&gt;"",O820&lt;&gt;""),1,0)</f>
        <v/>
      </c>
      <c r="W820" s="14">
        <f>IF(OR(V820=0,B820=""),"",COUNTIFS($B$6:B820,B820&amp;""))</f>
        <v/>
      </c>
      <c r="X820" s="14">
        <f>IF(OR(V820=0,B820=""),"",IF(W820=1,0,SUMIFS($Y$5:Y819,$B$5:B819,B820&amp;"",$W$5:W819,W820-1)))</f>
        <v/>
      </c>
      <c r="Y820" s="14">
        <f>IF(V820=0,"",ROW($A820))</f>
        <v/>
      </c>
    </row>
    <row r="821">
      <c r="A821" s="10" t="n"/>
      <c r="B821" s="10" t="n"/>
      <c r="C821" s="10" t="n"/>
      <c r="D821" s="12" t="n"/>
      <c r="E821" s="18" t="n"/>
      <c r="F821" s="12" t="n"/>
      <c r="G821" s="18" t="n"/>
      <c r="H821" s="10" t="n"/>
      <c r="I821" s="10" t="n"/>
      <c r="J821" s="10" t="n"/>
      <c r="K821" s="13" t="n"/>
      <c r="L821" s="13" t="n"/>
      <c r="M821" s="19">
        <f>IF(OR(K821="",L821=""),"",IF(AND(ISNUMBER(K821),ISNUMBER(L821)),L821-K821,"CHYBA"))</f>
        <v/>
      </c>
      <c r="N821" s="10" t="n"/>
      <c r="O821" s="10" t="n"/>
      <c r="P821" s="14">
        <f>IF(M821="","",IF(ISNUMBER(M821),IF(M821&lt;=0,"CHYBA",""),"CHYBA"))</f>
        <v/>
      </c>
      <c r="Q821" s="14">
        <f>IF(OR(V821=0,B821="",K821=""),"",IFERROR(IF(X821=0,IF(AND(COUNTIFS('Vozidlá'!$A$6:$A$6,B821&amp;"",'Vozidlá'!$L$6:$L$6,"&lt;&gt;")=1,ROUND(K821,1)=ROUND(INDEX('Vozidlá'!$L$6:$L$6,MATCH(B821,'Vozidlá'!$A$6:$A$6,0)),1)),"","CHYBA"),IF(AND(INDEX($L$1:$L$1505,X821)&lt;&gt;"",ROUND(K821,1)=ROUND(INDEX($L$1:$L$1505,X821),1)),"","CHYBA")),"CHYBA"))</f>
        <v/>
      </c>
      <c r="R821" s="14">
        <f>IF(V821=0,"",IF(OR(NOT(ISNUMBER(A821)),B821="",C821="",NOT(ISNUMBER(D821)),NOT(ISNUMBER(E821)),NOT(ISNUMBER(F821)),NOT(ISNUMBER(G821)),I821="",J821="",NOT(ISNUMBER(K821)),NOT(ISNUMBER(L821)),AND(N821&lt;&gt;"Podnikateľská",N821&lt;&gt;"Súkromná"),AND(N821="Podnikateľská",H821=""),COUNTIFS('Vodiči'!$C$6:$C$8,C821&amp;"")&lt;&gt;1,COUNTIFS('Vozidlá'!$A$6:$A$6,B821&amp;"",'Vozidlá'!$B$6:$B$6,"&lt;&gt;")&lt;&gt;1,COUNTIFS('Vozidlá'!$A$6:$A$6,B821&amp;"",'Vozidlá'!$C$6:$C$6,"&lt;&gt;")&lt;&gt;1,COUNTIFS('Vozidlá'!$A$6:$A$6,B821&amp;"",'Vozidlá'!$D$6:$D$6,"&lt;&gt;")&lt;&gt;1,COUNTIFS('Vozidlá'!$A$6:$A$6,B821&amp;"",'Vozidlá'!$E$6:$E$6,"&lt;&gt;")&lt;&gt;1,COUNTIFS('Vozidlá'!$A$6:$A$6,B821&amp;"",'Vozidlá'!$K$6:$K$6,"&lt;&gt;")&lt;&gt;1,COUNTIFS('Vozidlá'!$A$6:$A$6,B821&amp;"",'Vozidlá'!$L$6:$L$6,"&lt;&gt;")&lt;&gt;1),"CHYBA",""))</f>
        <v/>
      </c>
      <c r="S821" s="14">
        <f>IF(V821=0,"",IF(N821="Podnikateľská",IF(H821="","",IF(OR(LEN(TRIM(SUBSTITUTE(SUBSTITUTE(H821,".",""),",","")))&lt;12,ISNUMBER(MATCH(TRIM(SUBSTITUTE(SUBSTITUTE(H821,".",""),",","")),'Zoznamy'!$G$2:$G$41,0))),"PREVERIŤ","")),IF(AND(N821="Súkromná",IFERROR(INDEX('Vozidlá'!$O$6:$O$6,MATCH(B821,'Vozidlá'!$A$6:$A$6,0))="áno",FALSE)),"PREVERIŤ","")))</f>
        <v/>
      </c>
      <c r="T821" s="14">
        <f>IF(OR(D821="",E821="",F821="",G821=""),"",IFERROR(IF(OR(F821+G821&lt;D821+E821,D821&lt;DATE(2027,1,1),D821&gt;=DATE(2028,1,1)),"CHYBA",""),"CHYBA"))</f>
        <v/>
      </c>
      <c r="U821" s="14">
        <f>IF(OR(V821=0,A821=""),"",IF(COUNTIFS($A$6:$A$1505,A821&amp;"",$B$6:$B$1505,B821&amp;"")&gt;1,"CHYBA",IF(X821="","",IF(X821=0,"",IFERROR(IF(INDEX($A$1:$A$1505,X821)="","",IF(A821=INDEX($A$1:$A$1505,X821)+1,"","PREVERIŤ")),"PREVERIŤ")))))</f>
        <v/>
      </c>
      <c r="V821" s="14">
        <f>IF(OR(A821&lt;&gt;"",B821&lt;&gt;"",C821&lt;&gt;"",D821&lt;&gt;"",E821&lt;&gt;"",F821&lt;&gt;"",G821&lt;&gt;"",H821&lt;&gt;"",I821&lt;&gt;"",J821&lt;&gt;"",K821&lt;&gt;"",L821&lt;&gt;"",N821&lt;&gt;"",O821&lt;&gt;""),1,0)</f>
        <v/>
      </c>
      <c r="W821" s="14">
        <f>IF(OR(V821=0,B821=""),"",COUNTIFS($B$6:B821,B821&amp;""))</f>
        <v/>
      </c>
      <c r="X821" s="14">
        <f>IF(OR(V821=0,B821=""),"",IF(W821=1,0,SUMIFS($Y$5:Y820,$B$5:B820,B821&amp;"",$W$5:W820,W821-1)))</f>
        <v/>
      </c>
      <c r="Y821" s="14">
        <f>IF(V821=0,"",ROW($A821))</f>
        <v/>
      </c>
    </row>
    <row r="822">
      <c r="A822" s="10" t="n"/>
      <c r="B822" s="10" t="n"/>
      <c r="C822" s="10" t="n"/>
      <c r="D822" s="12" t="n"/>
      <c r="E822" s="18" t="n"/>
      <c r="F822" s="12" t="n"/>
      <c r="G822" s="18" t="n"/>
      <c r="H822" s="10" t="n"/>
      <c r="I822" s="10" t="n"/>
      <c r="J822" s="10" t="n"/>
      <c r="K822" s="13" t="n"/>
      <c r="L822" s="13" t="n"/>
      <c r="M822" s="19">
        <f>IF(OR(K822="",L822=""),"",IF(AND(ISNUMBER(K822),ISNUMBER(L822)),L822-K822,"CHYBA"))</f>
        <v/>
      </c>
      <c r="N822" s="10" t="n"/>
      <c r="O822" s="10" t="n"/>
      <c r="P822" s="14">
        <f>IF(M822="","",IF(ISNUMBER(M822),IF(M822&lt;=0,"CHYBA",""),"CHYBA"))</f>
        <v/>
      </c>
      <c r="Q822" s="14">
        <f>IF(OR(V822=0,B822="",K822=""),"",IFERROR(IF(X822=0,IF(AND(COUNTIFS('Vozidlá'!$A$6:$A$6,B822&amp;"",'Vozidlá'!$L$6:$L$6,"&lt;&gt;")=1,ROUND(K822,1)=ROUND(INDEX('Vozidlá'!$L$6:$L$6,MATCH(B822,'Vozidlá'!$A$6:$A$6,0)),1)),"","CHYBA"),IF(AND(INDEX($L$1:$L$1505,X822)&lt;&gt;"",ROUND(K822,1)=ROUND(INDEX($L$1:$L$1505,X822),1)),"","CHYBA")),"CHYBA"))</f>
        <v/>
      </c>
      <c r="R822" s="14">
        <f>IF(V822=0,"",IF(OR(NOT(ISNUMBER(A822)),B822="",C822="",NOT(ISNUMBER(D822)),NOT(ISNUMBER(E822)),NOT(ISNUMBER(F822)),NOT(ISNUMBER(G822)),I822="",J822="",NOT(ISNUMBER(K822)),NOT(ISNUMBER(L822)),AND(N822&lt;&gt;"Podnikateľská",N822&lt;&gt;"Súkromná"),AND(N822="Podnikateľská",H822=""),COUNTIFS('Vodiči'!$C$6:$C$8,C822&amp;"")&lt;&gt;1,COUNTIFS('Vozidlá'!$A$6:$A$6,B822&amp;"",'Vozidlá'!$B$6:$B$6,"&lt;&gt;")&lt;&gt;1,COUNTIFS('Vozidlá'!$A$6:$A$6,B822&amp;"",'Vozidlá'!$C$6:$C$6,"&lt;&gt;")&lt;&gt;1,COUNTIFS('Vozidlá'!$A$6:$A$6,B822&amp;"",'Vozidlá'!$D$6:$D$6,"&lt;&gt;")&lt;&gt;1,COUNTIFS('Vozidlá'!$A$6:$A$6,B822&amp;"",'Vozidlá'!$E$6:$E$6,"&lt;&gt;")&lt;&gt;1,COUNTIFS('Vozidlá'!$A$6:$A$6,B822&amp;"",'Vozidlá'!$K$6:$K$6,"&lt;&gt;")&lt;&gt;1,COUNTIFS('Vozidlá'!$A$6:$A$6,B822&amp;"",'Vozidlá'!$L$6:$L$6,"&lt;&gt;")&lt;&gt;1),"CHYBA",""))</f>
        <v/>
      </c>
      <c r="S822" s="14">
        <f>IF(V822=0,"",IF(N822="Podnikateľská",IF(H822="","",IF(OR(LEN(TRIM(SUBSTITUTE(SUBSTITUTE(H822,".",""),",","")))&lt;12,ISNUMBER(MATCH(TRIM(SUBSTITUTE(SUBSTITUTE(H822,".",""),",","")),'Zoznamy'!$G$2:$G$41,0))),"PREVERIŤ","")),IF(AND(N822="Súkromná",IFERROR(INDEX('Vozidlá'!$O$6:$O$6,MATCH(B822,'Vozidlá'!$A$6:$A$6,0))="áno",FALSE)),"PREVERIŤ","")))</f>
        <v/>
      </c>
      <c r="T822" s="14">
        <f>IF(OR(D822="",E822="",F822="",G822=""),"",IFERROR(IF(OR(F822+G822&lt;D822+E822,D822&lt;DATE(2027,1,1),D822&gt;=DATE(2028,1,1)),"CHYBA",""),"CHYBA"))</f>
        <v/>
      </c>
      <c r="U822" s="14">
        <f>IF(OR(V822=0,A822=""),"",IF(COUNTIFS($A$6:$A$1505,A822&amp;"",$B$6:$B$1505,B822&amp;"")&gt;1,"CHYBA",IF(X822="","",IF(X822=0,"",IFERROR(IF(INDEX($A$1:$A$1505,X822)="","",IF(A822=INDEX($A$1:$A$1505,X822)+1,"","PREVERIŤ")),"PREVERIŤ")))))</f>
        <v/>
      </c>
      <c r="V822" s="14">
        <f>IF(OR(A822&lt;&gt;"",B822&lt;&gt;"",C822&lt;&gt;"",D822&lt;&gt;"",E822&lt;&gt;"",F822&lt;&gt;"",G822&lt;&gt;"",H822&lt;&gt;"",I822&lt;&gt;"",J822&lt;&gt;"",K822&lt;&gt;"",L822&lt;&gt;"",N822&lt;&gt;"",O822&lt;&gt;""),1,0)</f>
        <v/>
      </c>
      <c r="W822" s="14">
        <f>IF(OR(V822=0,B822=""),"",COUNTIFS($B$6:B822,B822&amp;""))</f>
        <v/>
      </c>
      <c r="X822" s="14">
        <f>IF(OR(V822=0,B822=""),"",IF(W822=1,0,SUMIFS($Y$5:Y821,$B$5:B821,B822&amp;"",$W$5:W821,W822-1)))</f>
        <v/>
      </c>
      <c r="Y822" s="14">
        <f>IF(V822=0,"",ROW($A822))</f>
        <v/>
      </c>
    </row>
    <row r="823">
      <c r="A823" s="10" t="n"/>
      <c r="B823" s="10" t="n"/>
      <c r="C823" s="10" t="n"/>
      <c r="D823" s="12" t="n"/>
      <c r="E823" s="18" t="n"/>
      <c r="F823" s="12" t="n"/>
      <c r="G823" s="18" t="n"/>
      <c r="H823" s="10" t="n"/>
      <c r="I823" s="10" t="n"/>
      <c r="J823" s="10" t="n"/>
      <c r="K823" s="13" t="n"/>
      <c r="L823" s="13" t="n"/>
      <c r="M823" s="19">
        <f>IF(OR(K823="",L823=""),"",IF(AND(ISNUMBER(K823),ISNUMBER(L823)),L823-K823,"CHYBA"))</f>
        <v/>
      </c>
      <c r="N823" s="10" t="n"/>
      <c r="O823" s="10" t="n"/>
      <c r="P823" s="14">
        <f>IF(M823="","",IF(ISNUMBER(M823),IF(M823&lt;=0,"CHYBA",""),"CHYBA"))</f>
        <v/>
      </c>
      <c r="Q823" s="14">
        <f>IF(OR(V823=0,B823="",K823=""),"",IFERROR(IF(X823=0,IF(AND(COUNTIFS('Vozidlá'!$A$6:$A$6,B823&amp;"",'Vozidlá'!$L$6:$L$6,"&lt;&gt;")=1,ROUND(K823,1)=ROUND(INDEX('Vozidlá'!$L$6:$L$6,MATCH(B823,'Vozidlá'!$A$6:$A$6,0)),1)),"","CHYBA"),IF(AND(INDEX($L$1:$L$1505,X823)&lt;&gt;"",ROUND(K823,1)=ROUND(INDEX($L$1:$L$1505,X823),1)),"","CHYBA")),"CHYBA"))</f>
        <v/>
      </c>
      <c r="R823" s="14">
        <f>IF(V823=0,"",IF(OR(NOT(ISNUMBER(A823)),B823="",C823="",NOT(ISNUMBER(D823)),NOT(ISNUMBER(E823)),NOT(ISNUMBER(F823)),NOT(ISNUMBER(G823)),I823="",J823="",NOT(ISNUMBER(K823)),NOT(ISNUMBER(L823)),AND(N823&lt;&gt;"Podnikateľská",N823&lt;&gt;"Súkromná"),AND(N823="Podnikateľská",H823=""),COUNTIFS('Vodiči'!$C$6:$C$8,C823&amp;"")&lt;&gt;1,COUNTIFS('Vozidlá'!$A$6:$A$6,B823&amp;"",'Vozidlá'!$B$6:$B$6,"&lt;&gt;")&lt;&gt;1,COUNTIFS('Vozidlá'!$A$6:$A$6,B823&amp;"",'Vozidlá'!$C$6:$C$6,"&lt;&gt;")&lt;&gt;1,COUNTIFS('Vozidlá'!$A$6:$A$6,B823&amp;"",'Vozidlá'!$D$6:$D$6,"&lt;&gt;")&lt;&gt;1,COUNTIFS('Vozidlá'!$A$6:$A$6,B823&amp;"",'Vozidlá'!$E$6:$E$6,"&lt;&gt;")&lt;&gt;1,COUNTIFS('Vozidlá'!$A$6:$A$6,B823&amp;"",'Vozidlá'!$K$6:$K$6,"&lt;&gt;")&lt;&gt;1,COUNTIFS('Vozidlá'!$A$6:$A$6,B823&amp;"",'Vozidlá'!$L$6:$L$6,"&lt;&gt;")&lt;&gt;1),"CHYBA",""))</f>
        <v/>
      </c>
      <c r="S823" s="14">
        <f>IF(V823=0,"",IF(N823="Podnikateľská",IF(H823="","",IF(OR(LEN(TRIM(SUBSTITUTE(SUBSTITUTE(H823,".",""),",","")))&lt;12,ISNUMBER(MATCH(TRIM(SUBSTITUTE(SUBSTITUTE(H823,".",""),",","")),'Zoznamy'!$G$2:$G$41,0))),"PREVERIŤ","")),IF(AND(N823="Súkromná",IFERROR(INDEX('Vozidlá'!$O$6:$O$6,MATCH(B823,'Vozidlá'!$A$6:$A$6,0))="áno",FALSE)),"PREVERIŤ","")))</f>
        <v/>
      </c>
      <c r="T823" s="14">
        <f>IF(OR(D823="",E823="",F823="",G823=""),"",IFERROR(IF(OR(F823+G823&lt;D823+E823,D823&lt;DATE(2027,1,1),D823&gt;=DATE(2028,1,1)),"CHYBA",""),"CHYBA"))</f>
        <v/>
      </c>
      <c r="U823" s="14">
        <f>IF(OR(V823=0,A823=""),"",IF(COUNTIFS($A$6:$A$1505,A823&amp;"",$B$6:$B$1505,B823&amp;"")&gt;1,"CHYBA",IF(X823="","",IF(X823=0,"",IFERROR(IF(INDEX($A$1:$A$1505,X823)="","",IF(A823=INDEX($A$1:$A$1505,X823)+1,"","PREVERIŤ")),"PREVERIŤ")))))</f>
        <v/>
      </c>
      <c r="V823" s="14">
        <f>IF(OR(A823&lt;&gt;"",B823&lt;&gt;"",C823&lt;&gt;"",D823&lt;&gt;"",E823&lt;&gt;"",F823&lt;&gt;"",G823&lt;&gt;"",H823&lt;&gt;"",I823&lt;&gt;"",J823&lt;&gt;"",K823&lt;&gt;"",L823&lt;&gt;"",N823&lt;&gt;"",O823&lt;&gt;""),1,0)</f>
        <v/>
      </c>
      <c r="W823" s="14">
        <f>IF(OR(V823=0,B823=""),"",COUNTIFS($B$6:B823,B823&amp;""))</f>
        <v/>
      </c>
      <c r="X823" s="14">
        <f>IF(OR(V823=0,B823=""),"",IF(W823=1,0,SUMIFS($Y$5:Y822,$B$5:B822,B823&amp;"",$W$5:W822,W823-1)))</f>
        <v/>
      </c>
      <c r="Y823" s="14">
        <f>IF(V823=0,"",ROW($A823))</f>
        <v/>
      </c>
    </row>
    <row r="824">
      <c r="A824" s="10" t="n"/>
      <c r="B824" s="10" t="n"/>
      <c r="C824" s="10" t="n"/>
      <c r="D824" s="12" t="n"/>
      <c r="E824" s="18" t="n"/>
      <c r="F824" s="12" t="n"/>
      <c r="G824" s="18" t="n"/>
      <c r="H824" s="10" t="n"/>
      <c r="I824" s="10" t="n"/>
      <c r="J824" s="10" t="n"/>
      <c r="K824" s="13" t="n"/>
      <c r="L824" s="13" t="n"/>
      <c r="M824" s="19">
        <f>IF(OR(K824="",L824=""),"",IF(AND(ISNUMBER(K824),ISNUMBER(L824)),L824-K824,"CHYBA"))</f>
        <v/>
      </c>
      <c r="N824" s="10" t="n"/>
      <c r="O824" s="10" t="n"/>
      <c r="P824" s="14">
        <f>IF(M824="","",IF(ISNUMBER(M824),IF(M824&lt;=0,"CHYBA",""),"CHYBA"))</f>
        <v/>
      </c>
      <c r="Q824" s="14">
        <f>IF(OR(V824=0,B824="",K824=""),"",IFERROR(IF(X824=0,IF(AND(COUNTIFS('Vozidlá'!$A$6:$A$6,B824&amp;"",'Vozidlá'!$L$6:$L$6,"&lt;&gt;")=1,ROUND(K824,1)=ROUND(INDEX('Vozidlá'!$L$6:$L$6,MATCH(B824,'Vozidlá'!$A$6:$A$6,0)),1)),"","CHYBA"),IF(AND(INDEX($L$1:$L$1505,X824)&lt;&gt;"",ROUND(K824,1)=ROUND(INDEX($L$1:$L$1505,X824),1)),"","CHYBA")),"CHYBA"))</f>
        <v/>
      </c>
      <c r="R824" s="14">
        <f>IF(V824=0,"",IF(OR(NOT(ISNUMBER(A824)),B824="",C824="",NOT(ISNUMBER(D824)),NOT(ISNUMBER(E824)),NOT(ISNUMBER(F824)),NOT(ISNUMBER(G824)),I824="",J824="",NOT(ISNUMBER(K824)),NOT(ISNUMBER(L824)),AND(N824&lt;&gt;"Podnikateľská",N824&lt;&gt;"Súkromná"),AND(N824="Podnikateľská",H824=""),COUNTIFS('Vodiči'!$C$6:$C$8,C824&amp;"")&lt;&gt;1,COUNTIFS('Vozidlá'!$A$6:$A$6,B824&amp;"",'Vozidlá'!$B$6:$B$6,"&lt;&gt;")&lt;&gt;1,COUNTIFS('Vozidlá'!$A$6:$A$6,B824&amp;"",'Vozidlá'!$C$6:$C$6,"&lt;&gt;")&lt;&gt;1,COUNTIFS('Vozidlá'!$A$6:$A$6,B824&amp;"",'Vozidlá'!$D$6:$D$6,"&lt;&gt;")&lt;&gt;1,COUNTIFS('Vozidlá'!$A$6:$A$6,B824&amp;"",'Vozidlá'!$E$6:$E$6,"&lt;&gt;")&lt;&gt;1,COUNTIFS('Vozidlá'!$A$6:$A$6,B824&amp;"",'Vozidlá'!$K$6:$K$6,"&lt;&gt;")&lt;&gt;1,COUNTIFS('Vozidlá'!$A$6:$A$6,B824&amp;"",'Vozidlá'!$L$6:$L$6,"&lt;&gt;")&lt;&gt;1),"CHYBA",""))</f>
        <v/>
      </c>
      <c r="S824" s="14">
        <f>IF(V824=0,"",IF(N824="Podnikateľská",IF(H824="","",IF(OR(LEN(TRIM(SUBSTITUTE(SUBSTITUTE(H824,".",""),",","")))&lt;12,ISNUMBER(MATCH(TRIM(SUBSTITUTE(SUBSTITUTE(H824,".",""),",","")),'Zoznamy'!$G$2:$G$41,0))),"PREVERIŤ","")),IF(AND(N824="Súkromná",IFERROR(INDEX('Vozidlá'!$O$6:$O$6,MATCH(B824,'Vozidlá'!$A$6:$A$6,0))="áno",FALSE)),"PREVERIŤ","")))</f>
        <v/>
      </c>
      <c r="T824" s="14">
        <f>IF(OR(D824="",E824="",F824="",G824=""),"",IFERROR(IF(OR(F824+G824&lt;D824+E824,D824&lt;DATE(2027,1,1),D824&gt;=DATE(2028,1,1)),"CHYBA",""),"CHYBA"))</f>
        <v/>
      </c>
      <c r="U824" s="14">
        <f>IF(OR(V824=0,A824=""),"",IF(COUNTIFS($A$6:$A$1505,A824&amp;"",$B$6:$B$1505,B824&amp;"")&gt;1,"CHYBA",IF(X824="","",IF(X824=0,"",IFERROR(IF(INDEX($A$1:$A$1505,X824)="","",IF(A824=INDEX($A$1:$A$1505,X824)+1,"","PREVERIŤ")),"PREVERIŤ")))))</f>
        <v/>
      </c>
      <c r="V824" s="14">
        <f>IF(OR(A824&lt;&gt;"",B824&lt;&gt;"",C824&lt;&gt;"",D824&lt;&gt;"",E824&lt;&gt;"",F824&lt;&gt;"",G824&lt;&gt;"",H824&lt;&gt;"",I824&lt;&gt;"",J824&lt;&gt;"",K824&lt;&gt;"",L824&lt;&gt;"",N824&lt;&gt;"",O824&lt;&gt;""),1,0)</f>
        <v/>
      </c>
      <c r="W824" s="14">
        <f>IF(OR(V824=0,B824=""),"",COUNTIFS($B$6:B824,B824&amp;""))</f>
        <v/>
      </c>
      <c r="X824" s="14">
        <f>IF(OR(V824=0,B824=""),"",IF(W824=1,0,SUMIFS($Y$5:Y823,$B$5:B823,B824&amp;"",$W$5:W823,W824-1)))</f>
        <v/>
      </c>
      <c r="Y824" s="14">
        <f>IF(V824=0,"",ROW($A824))</f>
        <v/>
      </c>
    </row>
    <row r="825">
      <c r="A825" s="10" t="n"/>
      <c r="B825" s="10" t="n"/>
      <c r="C825" s="10" t="n"/>
      <c r="D825" s="12" t="n"/>
      <c r="E825" s="18" t="n"/>
      <c r="F825" s="12" t="n"/>
      <c r="G825" s="18" t="n"/>
      <c r="H825" s="10" t="n"/>
      <c r="I825" s="10" t="n"/>
      <c r="J825" s="10" t="n"/>
      <c r="K825" s="13" t="n"/>
      <c r="L825" s="13" t="n"/>
      <c r="M825" s="19">
        <f>IF(OR(K825="",L825=""),"",IF(AND(ISNUMBER(K825),ISNUMBER(L825)),L825-K825,"CHYBA"))</f>
        <v/>
      </c>
      <c r="N825" s="10" t="n"/>
      <c r="O825" s="10" t="n"/>
      <c r="P825" s="14">
        <f>IF(M825="","",IF(ISNUMBER(M825),IF(M825&lt;=0,"CHYBA",""),"CHYBA"))</f>
        <v/>
      </c>
      <c r="Q825" s="14">
        <f>IF(OR(V825=0,B825="",K825=""),"",IFERROR(IF(X825=0,IF(AND(COUNTIFS('Vozidlá'!$A$6:$A$6,B825&amp;"",'Vozidlá'!$L$6:$L$6,"&lt;&gt;")=1,ROUND(K825,1)=ROUND(INDEX('Vozidlá'!$L$6:$L$6,MATCH(B825,'Vozidlá'!$A$6:$A$6,0)),1)),"","CHYBA"),IF(AND(INDEX($L$1:$L$1505,X825)&lt;&gt;"",ROUND(K825,1)=ROUND(INDEX($L$1:$L$1505,X825),1)),"","CHYBA")),"CHYBA"))</f>
        <v/>
      </c>
      <c r="R825" s="14">
        <f>IF(V825=0,"",IF(OR(NOT(ISNUMBER(A825)),B825="",C825="",NOT(ISNUMBER(D825)),NOT(ISNUMBER(E825)),NOT(ISNUMBER(F825)),NOT(ISNUMBER(G825)),I825="",J825="",NOT(ISNUMBER(K825)),NOT(ISNUMBER(L825)),AND(N825&lt;&gt;"Podnikateľská",N825&lt;&gt;"Súkromná"),AND(N825="Podnikateľská",H825=""),COUNTIFS('Vodiči'!$C$6:$C$8,C825&amp;"")&lt;&gt;1,COUNTIFS('Vozidlá'!$A$6:$A$6,B825&amp;"",'Vozidlá'!$B$6:$B$6,"&lt;&gt;")&lt;&gt;1,COUNTIFS('Vozidlá'!$A$6:$A$6,B825&amp;"",'Vozidlá'!$C$6:$C$6,"&lt;&gt;")&lt;&gt;1,COUNTIFS('Vozidlá'!$A$6:$A$6,B825&amp;"",'Vozidlá'!$D$6:$D$6,"&lt;&gt;")&lt;&gt;1,COUNTIFS('Vozidlá'!$A$6:$A$6,B825&amp;"",'Vozidlá'!$E$6:$E$6,"&lt;&gt;")&lt;&gt;1,COUNTIFS('Vozidlá'!$A$6:$A$6,B825&amp;"",'Vozidlá'!$K$6:$K$6,"&lt;&gt;")&lt;&gt;1,COUNTIFS('Vozidlá'!$A$6:$A$6,B825&amp;"",'Vozidlá'!$L$6:$L$6,"&lt;&gt;")&lt;&gt;1),"CHYBA",""))</f>
        <v/>
      </c>
      <c r="S825" s="14">
        <f>IF(V825=0,"",IF(N825="Podnikateľská",IF(H825="","",IF(OR(LEN(TRIM(SUBSTITUTE(SUBSTITUTE(H825,".",""),",","")))&lt;12,ISNUMBER(MATCH(TRIM(SUBSTITUTE(SUBSTITUTE(H825,".",""),",","")),'Zoznamy'!$G$2:$G$41,0))),"PREVERIŤ","")),IF(AND(N825="Súkromná",IFERROR(INDEX('Vozidlá'!$O$6:$O$6,MATCH(B825,'Vozidlá'!$A$6:$A$6,0))="áno",FALSE)),"PREVERIŤ","")))</f>
        <v/>
      </c>
      <c r="T825" s="14">
        <f>IF(OR(D825="",E825="",F825="",G825=""),"",IFERROR(IF(OR(F825+G825&lt;D825+E825,D825&lt;DATE(2027,1,1),D825&gt;=DATE(2028,1,1)),"CHYBA",""),"CHYBA"))</f>
        <v/>
      </c>
      <c r="U825" s="14">
        <f>IF(OR(V825=0,A825=""),"",IF(COUNTIFS($A$6:$A$1505,A825&amp;"",$B$6:$B$1505,B825&amp;"")&gt;1,"CHYBA",IF(X825="","",IF(X825=0,"",IFERROR(IF(INDEX($A$1:$A$1505,X825)="","",IF(A825=INDEX($A$1:$A$1505,X825)+1,"","PREVERIŤ")),"PREVERIŤ")))))</f>
        <v/>
      </c>
      <c r="V825" s="14">
        <f>IF(OR(A825&lt;&gt;"",B825&lt;&gt;"",C825&lt;&gt;"",D825&lt;&gt;"",E825&lt;&gt;"",F825&lt;&gt;"",G825&lt;&gt;"",H825&lt;&gt;"",I825&lt;&gt;"",J825&lt;&gt;"",K825&lt;&gt;"",L825&lt;&gt;"",N825&lt;&gt;"",O825&lt;&gt;""),1,0)</f>
        <v/>
      </c>
      <c r="W825" s="14">
        <f>IF(OR(V825=0,B825=""),"",COUNTIFS($B$6:B825,B825&amp;""))</f>
        <v/>
      </c>
      <c r="X825" s="14">
        <f>IF(OR(V825=0,B825=""),"",IF(W825=1,0,SUMIFS($Y$5:Y824,$B$5:B824,B825&amp;"",$W$5:W824,W825-1)))</f>
        <v/>
      </c>
      <c r="Y825" s="14">
        <f>IF(V825=0,"",ROW($A825))</f>
        <v/>
      </c>
    </row>
    <row r="826">
      <c r="A826" s="10" t="n"/>
      <c r="B826" s="10" t="n"/>
      <c r="C826" s="10" t="n"/>
      <c r="D826" s="12" t="n"/>
      <c r="E826" s="18" t="n"/>
      <c r="F826" s="12" t="n"/>
      <c r="G826" s="18" t="n"/>
      <c r="H826" s="10" t="n"/>
      <c r="I826" s="10" t="n"/>
      <c r="J826" s="10" t="n"/>
      <c r="K826" s="13" t="n"/>
      <c r="L826" s="13" t="n"/>
      <c r="M826" s="19">
        <f>IF(OR(K826="",L826=""),"",IF(AND(ISNUMBER(K826),ISNUMBER(L826)),L826-K826,"CHYBA"))</f>
        <v/>
      </c>
      <c r="N826" s="10" t="n"/>
      <c r="O826" s="10" t="n"/>
      <c r="P826" s="14">
        <f>IF(M826="","",IF(ISNUMBER(M826),IF(M826&lt;=0,"CHYBA",""),"CHYBA"))</f>
        <v/>
      </c>
      <c r="Q826" s="14">
        <f>IF(OR(V826=0,B826="",K826=""),"",IFERROR(IF(X826=0,IF(AND(COUNTIFS('Vozidlá'!$A$6:$A$6,B826&amp;"",'Vozidlá'!$L$6:$L$6,"&lt;&gt;")=1,ROUND(K826,1)=ROUND(INDEX('Vozidlá'!$L$6:$L$6,MATCH(B826,'Vozidlá'!$A$6:$A$6,0)),1)),"","CHYBA"),IF(AND(INDEX($L$1:$L$1505,X826)&lt;&gt;"",ROUND(K826,1)=ROUND(INDEX($L$1:$L$1505,X826),1)),"","CHYBA")),"CHYBA"))</f>
        <v/>
      </c>
      <c r="R826" s="14">
        <f>IF(V826=0,"",IF(OR(NOT(ISNUMBER(A826)),B826="",C826="",NOT(ISNUMBER(D826)),NOT(ISNUMBER(E826)),NOT(ISNUMBER(F826)),NOT(ISNUMBER(G826)),I826="",J826="",NOT(ISNUMBER(K826)),NOT(ISNUMBER(L826)),AND(N826&lt;&gt;"Podnikateľská",N826&lt;&gt;"Súkromná"),AND(N826="Podnikateľská",H826=""),COUNTIFS('Vodiči'!$C$6:$C$8,C826&amp;"")&lt;&gt;1,COUNTIFS('Vozidlá'!$A$6:$A$6,B826&amp;"",'Vozidlá'!$B$6:$B$6,"&lt;&gt;")&lt;&gt;1,COUNTIFS('Vozidlá'!$A$6:$A$6,B826&amp;"",'Vozidlá'!$C$6:$C$6,"&lt;&gt;")&lt;&gt;1,COUNTIFS('Vozidlá'!$A$6:$A$6,B826&amp;"",'Vozidlá'!$D$6:$D$6,"&lt;&gt;")&lt;&gt;1,COUNTIFS('Vozidlá'!$A$6:$A$6,B826&amp;"",'Vozidlá'!$E$6:$E$6,"&lt;&gt;")&lt;&gt;1,COUNTIFS('Vozidlá'!$A$6:$A$6,B826&amp;"",'Vozidlá'!$K$6:$K$6,"&lt;&gt;")&lt;&gt;1,COUNTIFS('Vozidlá'!$A$6:$A$6,B826&amp;"",'Vozidlá'!$L$6:$L$6,"&lt;&gt;")&lt;&gt;1),"CHYBA",""))</f>
        <v/>
      </c>
      <c r="S826" s="14">
        <f>IF(V826=0,"",IF(N826="Podnikateľská",IF(H826="","",IF(OR(LEN(TRIM(SUBSTITUTE(SUBSTITUTE(H826,".",""),",","")))&lt;12,ISNUMBER(MATCH(TRIM(SUBSTITUTE(SUBSTITUTE(H826,".",""),",","")),'Zoznamy'!$G$2:$G$41,0))),"PREVERIŤ","")),IF(AND(N826="Súkromná",IFERROR(INDEX('Vozidlá'!$O$6:$O$6,MATCH(B826,'Vozidlá'!$A$6:$A$6,0))="áno",FALSE)),"PREVERIŤ","")))</f>
        <v/>
      </c>
      <c r="T826" s="14">
        <f>IF(OR(D826="",E826="",F826="",G826=""),"",IFERROR(IF(OR(F826+G826&lt;D826+E826,D826&lt;DATE(2027,1,1),D826&gt;=DATE(2028,1,1)),"CHYBA",""),"CHYBA"))</f>
        <v/>
      </c>
      <c r="U826" s="14">
        <f>IF(OR(V826=0,A826=""),"",IF(COUNTIFS($A$6:$A$1505,A826&amp;"",$B$6:$B$1505,B826&amp;"")&gt;1,"CHYBA",IF(X826="","",IF(X826=0,"",IFERROR(IF(INDEX($A$1:$A$1505,X826)="","",IF(A826=INDEX($A$1:$A$1505,X826)+1,"","PREVERIŤ")),"PREVERIŤ")))))</f>
        <v/>
      </c>
      <c r="V826" s="14">
        <f>IF(OR(A826&lt;&gt;"",B826&lt;&gt;"",C826&lt;&gt;"",D826&lt;&gt;"",E826&lt;&gt;"",F826&lt;&gt;"",G826&lt;&gt;"",H826&lt;&gt;"",I826&lt;&gt;"",J826&lt;&gt;"",K826&lt;&gt;"",L826&lt;&gt;"",N826&lt;&gt;"",O826&lt;&gt;""),1,0)</f>
        <v/>
      </c>
      <c r="W826" s="14">
        <f>IF(OR(V826=0,B826=""),"",COUNTIFS($B$6:B826,B826&amp;""))</f>
        <v/>
      </c>
      <c r="X826" s="14">
        <f>IF(OR(V826=0,B826=""),"",IF(W826=1,0,SUMIFS($Y$5:Y825,$B$5:B825,B826&amp;"",$W$5:W825,W826-1)))</f>
        <v/>
      </c>
      <c r="Y826" s="14">
        <f>IF(V826=0,"",ROW($A826))</f>
        <v/>
      </c>
    </row>
    <row r="827">
      <c r="A827" s="10" t="n"/>
      <c r="B827" s="10" t="n"/>
      <c r="C827" s="10" t="n"/>
      <c r="D827" s="12" t="n"/>
      <c r="E827" s="18" t="n"/>
      <c r="F827" s="12" t="n"/>
      <c r="G827" s="18" t="n"/>
      <c r="H827" s="10" t="n"/>
      <c r="I827" s="10" t="n"/>
      <c r="J827" s="10" t="n"/>
      <c r="K827" s="13" t="n"/>
      <c r="L827" s="13" t="n"/>
      <c r="M827" s="19">
        <f>IF(OR(K827="",L827=""),"",IF(AND(ISNUMBER(K827),ISNUMBER(L827)),L827-K827,"CHYBA"))</f>
        <v/>
      </c>
      <c r="N827" s="10" t="n"/>
      <c r="O827" s="10" t="n"/>
      <c r="P827" s="14">
        <f>IF(M827="","",IF(ISNUMBER(M827),IF(M827&lt;=0,"CHYBA",""),"CHYBA"))</f>
        <v/>
      </c>
      <c r="Q827" s="14">
        <f>IF(OR(V827=0,B827="",K827=""),"",IFERROR(IF(X827=0,IF(AND(COUNTIFS('Vozidlá'!$A$6:$A$6,B827&amp;"",'Vozidlá'!$L$6:$L$6,"&lt;&gt;")=1,ROUND(K827,1)=ROUND(INDEX('Vozidlá'!$L$6:$L$6,MATCH(B827,'Vozidlá'!$A$6:$A$6,0)),1)),"","CHYBA"),IF(AND(INDEX($L$1:$L$1505,X827)&lt;&gt;"",ROUND(K827,1)=ROUND(INDEX($L$1:$L$1505,X827),1)),"","CHYBA")),"CHYBA"))</f>
        <v/>
      </c>
      <c r="R827" s="14">
        <f>IF(V827=0,"",IF(OR(NOT(ISNUMBER(A827)),B827="",C827="",NOT(ISNUMBER(D827)),NOT(ISNUMBER(E827)),NOT(ISNUMBER(F827)),NOT(ISNUMBER(G827)),I827="",J827="",NOT(ISNUMBER(K827)),NOT(ISNUMBER(L827)),AND(N827&lt;&gt;"Podnikateľská",N827&lt;&gt;"Súkromná"),AND(N827="Podnikateľská",H827=""),COUNTIFS('Vodiči'!$C$6:$C$8,C827&amp;"")&lt;&gt;1,COUNTIFS('Vozidlá'!$A$6:$A$6,B827&amp;"",'Vozidlá'!$B$6:$B$6,"&lt;&gt;")&lt;&gt;1,COUNTIFS('Vozidlá'!$A$6:$A$6,B827&amp;"",'Vozidlá'!$C$6:$C$6,"&lt;&gt;")&lt;&gt;1,COUNTIFS('Vozidlá'!$A$6:$A$6,B827&amp;"",'Vozidlá'!$D$6:$D$6,"&lt;&gt;")&lt;&gt;1,COUNTIFS('Vozidlá'!$A$6:$A$6,B827&amp;"",'Vozidlá'!$E$6:$E$6,"&lt;&gt;")&lt;&gt;1,COUNTIFS('Vozidlá'!$A$6:$A$6,B827&amp;"",'Vozidlá'!$K$6:$K$6,"&lt;&gt;")&lt;&gt;1,COUNTIFS('Vozidlá'!$A$6:$A$6,B827&amp;"",'Vozidlá'!$L$6:$L$6,"&lt;&gt;")&lt;&gt;1),"CHYBA",""))</f>
        <v/>
      </c>
      <c r="S827" s="14">
        <f>IF(V827=0,"",IF(N827="Podnikateľská",IF(H827="","",IF(OR(LEN(TRIM(SUBSTITUTE(SUBSTITUTE(H827,".",""),",","")))&lt;12,ISNUMBER(MATCH(TRIM(SUBSTITUTE(SUBSTITUTE(H827,".",""),",","")),'Zoznamy'!$G$2:$G$41,0))),"PREVERIŤ","")),IF(AND(N827="Súkromná",IFERROR(INDEX('Vozidlá'!$O$6:$O$6,MATCH(B827,'Vozidlá'!$A$6:$A$6,0))="áno",FALSE)),"PREVERIŤ","")))</f>
        <v/>
      </c>
      <c r="T827" s="14">
        <f>IF(OR(D827="",E827="",F827="",G827=""),"",IFERROR(IF(OR(F827+G827&lt;D827+E827,D827&lt;DATE(2027,1,1),D827&gt;=DATE(2028,1,1)),"CHYBA",""),"CHYBA"))</f>
        <v/>
      </c>
      <c r="U827" s="14">
        <f>IF(OR(V827=0,A827=""),"",IF(COUNTIFS($A$6:$A$1505,A827&amp;"",$B$6:$B$1505,B827&amp;"")&gt;1,"CHYBA",IF(X827="","",IF(X827=0,"",IFERROR(IF(INDEX($A$1:$A$1505,X827)="","",IF(A827=INDEX($A$1:$A$1505,X827)+1,"","PREVERIŤ")),"PREVERIŤ")))))</f>
        <v/>
      </c>
      <c r="V827" s="14">
        <f>IF(OR(A827&lt;&gt;"",B827&lt;&gt;"",C827&lt;&gt;"",D827&lt;&gt;"",E827&lt;&gt;"",F827&lt;&gt;"",G827&lt;&gt;"",H827&lt;&gt;"",I827&lt;&gt;"",J827&lt;&gt;"",K827&lt;&gt;"",L827&lt;&gt;"",N827&lt;&gt;"",O827&lt;&gt;""),1,0)</f>
        <v/>
      </c>
      <c r="W827" s="14">
        <f>IF(OR(V827=0,B827=""),"",COUNTIFS($B$6:B827,B827&amp;""))</f>
        <v/>
      </c>
      <c r="X827" s="14">
        <f>IF(OR(V827=0,B827=""),"",IF(W827=1,0,SUMIFS($Y$5:Y826,$B$5:B826,B827&amp;"",$W$5:W826,W827-1)))</f>
        <v/>
      </c>
      <c r="Y827" s="14">
        <f>IF(V827=0,"",ROW($A827))</f>
        <v/>
      </c>
    </row>
    <row r="828">
      <c r="A828" s="10" t="n"/>
      <c r="B828" s="10" t="n"/>
      <c r="C828" s="10" t="n"/>
      <c r="D828" s="12" t="n"/>
      <c r="E828" s="18" t="n"/>
      <c r="F828" s="12" t="n"/>
      <c r="G828" s="18" t="n"/>
      <c r="H828" s="10" t="n"/>
      <c r="I828" s="10" t="n"/>
      <c r="J828" s="10" t="n"/>
      <c r="K828" s="13" t="n"/>
      <c r="L828" s="13" t="n"/>
      <c r="M828" s="19">
        <f>IF(OR(K828="",L828=""),"",IF(AND(ISNUMBER(K828),ISNUMBER(L828)),L828-K828,"CHYBA"))</f>
        <v/>
      </c>
      <c r="N828" s="10" t="n"/>
      <c r="O828" s="10" t="n"/>
      <c r="P828" s="14">
        <f>IF(M828="","",IF(ISNUMBER(M828),IF(M828&lt;=0,"CHYBA",""),"CHYBA"))</f>
        <v/>
      </c>
      <c r="Q828" s="14">
        <f>IF(OR(V828=0,B828="",K828=""),"",IFERROR(IF(X828=0,IF(AND(COUNTIFS('Vozidlá'!$A$6:$A$6,B828&amp;"",'Vozidlá'!$L$6:$L$6,"&lt;&gt;")=1,ROUND(K828,1)=ROUND(INDEX('Vozidlá'!$L$6:$L$6,MATCH(B828,'Vozidlá'!$A$6:$A$6,0)),1)),"","CHYBA"),IF(AND(INDEX($L$1:$L$1505,X828)&lt;&gt;"",ROUND(K828,1)=ROUND(INDEX($L$1:$L$1505,X828),1)),"","CHYBA")),"CHYBA"))</f>
        <v/>
      </c>
      <c r="R828" s="14">
        <f>IF(V828=0,"",IF(OR(NOT(ISNUMBER(A828)),B828="",C828="",NOT(ISNUMBER(D828)),NOT(ISNUMBER(E828)),NOT(ISNUMBER(F828)),NOT(ISNUMBER(G828)),I828="",J828="",NOT(ISNUMBER(K828)),NOT(ISNUMBER(L828)),AND(N828&lt;&gt;"Podnikateľská",N828&lt;&gt;"Súkromná"),AND(N828="Podnikateľská",H828=""),COUNTIFS('Vodiči'!$C$6:$C$8,C828&amp;"")&lt;&gt;1,COUNTIFS('Vozidlá'!$A$6:$A$6,B828&amp;"",'Vozidlá'!$B$6:$B$6,"&lt;&gt;")&lt;&gt;1,COUNTIFS('Vozidlá'!$A$6:$A$6,B828&amp;"",'Vozidlá'!$C$6:$C$6,"&lt;&gt;")&lt;&gt;1,COUNTIFS('Vozidlá'!$A$6:$A$6,B828&amp;"",'Vozidlá'!$D$6:$D$6,"&lt;&gt;")&lt;&gt;1,COUNTIFS('Vozidlá'!$A$6:$A$6,B828&amp;"",'Vozidlá'!$E$6:$E$6,"&lt;&gt;")&lt;&gt;1,COUNTIFS('Vozidlá'!$A$6:$A$6,B828&amp;"",'Vozidlá'!$K$6:$K$6,"&lt;&gt;")&lt;&gt;1,COUNTIFS('Vozidlá'!$A$6:$A$6,B828&amp;"",'Vozidlá'!$L$6:$L$6,"&lt;&gt;")&lt;&gt;1),"CHYBA",""))</f>
        <v/>
      </c>
      <c r="S828" s="14">
        <f>IF(V828=0,"",IF(N828="Podnikateľská",IF(H828="","",IF(OR(LEN(TRIM(SUBSTITUTE(SUBSTITUTE(H828,".",""),",","")))&lt;12,ISNUMBER(MATCH(TRIM(SUBSTITUTE(SUBSTITUTE(H828,".",""),",","")),'Zoznamy'!$G$2:$G$41,0))),"PREVERIŤ","")),IF(AND(N828="Súkromná",IFERROR(INDEX('Vozidlá'!$O$6:$O$6,MATCH(B828,'Vozidlá'!$A$6:$A$6,0))="áno",FALSE)),"PREVERIŤ","")))</f>
        <v/>
      </c>
      <c r="T828" s="14">
        <f>IF(OR(D828="",E828="",F828="",G828=""),"",IFERROR(IF(OR(F828+G828&lt;D828+E828,D828&lt;DATE(2027,1,1),D828&gt;=DATE(2028,1,1)),"CHYBA",""),"CHYBA"))</f>
        <v/>
      </c>
      <c r="U828" s="14">
        <f>IF(OR(V828=0,A828=""),"",IF(COUNTIFS($A$6:$A$1505,A828&amp;"",$B$6:$B$1505,B828&amp;"")&gt;1,"CHYBA",IF(X828="","",IF(X828=0,"",IFERROR(IF(INDEX($A$1:$A$1505,X828)="","",IF(A828=INDEX($A$1:$A$1505,X828)+1,"","PREVERIŤ")),"PREVERIŤ")))))</f>
        <v/>
      </c>
      <c r="V828" s="14">
        <f>IF(OR(A828&lt;&gt;"",B828&lt;&gt;"",C828&lt;&gt;"",D828&lt;&gt;"",E828&lt;&gt;"",F828&lt;&gt;"",G828&lt;&gt;"",H828&lt;&gt;"",I828&lt;&gt;"",J828&lt;&gt;"",K828&lt;&gt;"",L828&lt;&gt;"",N828&lt;&gt;"",O828&lt;&gt;""),1,0)</f>
        <v/>
      </c>
      <c r="W828" s="14">
        <f>IF(OR(V828=0,B828=""),"",COUNTIFS($B$6:B828,B828&amp;""))</f>
        <v/>
      </c>
      <c r="X828" s="14">
        <f>IF(OR(V828=0,B828=""),"",IF(W828=1,0,SUMIFS($Y$5:Y827,$B$5:B827,B828&amp;"",$W$5:W827,W828-1)))</f>
        <v/>
      </c>
      <c r="Y828" s="14">
        <f>IF(V828=0,"",ROW($A828))</f>
        <v/>
      </c>
    </row>
    <row r="829">
      <c r="A829" s="10" t="n"/>
      <c r="B829" s="10" t="n"/>
      <c r="C829" s="10" t="n"/>
      <c r="D829" s="12" t="n"/>
      <c r="E829" s="18" t="n"/>
      <c r="F829" s="12" t="n"/>
      <c r="G829" s="18" t="n"/>
      <c r="H829" s="10" t="n"/>
      <c r="I829" s="10" t="n"/>
      <c r="J829" s="10" t="n"/>
      <c r="K829" s="13" t="n"/>
      <c r="L829" s="13" t="n"/>
      <c r="M829" s="19">
        <f>IF(OR(K829="",L829=""),"",IF(AND(ISNUMBER(K829),ISNUMBER(L829)),L829-K829,"CHYBA"))</f>
        <v/>
      </c>
      <c r="N829" s="10" t="n"/>
      <c r="O829" s="10" t="n"/>
      <c r="P829" s="14">
        <f>IF(M829="","",IF(ISNUMBER(M829),IF(M829&lt;=0,"CHYBA",""),"CHYBA"))</f>
        <v/>
      </c>
      <c r="Q829" s="14">
        <f>IF(OR(V829=0,B829="",K829=""),"",IFERROR(IF(X829=0,IF(AND(COUNTIFS('Vozidlá'!$A$6:$A$6,B829&amp;"",'Vozidlá'!$L$6:$L$6,"&lt;&gt;")=1,ROUND(K829,1)=ROUND(INDEX('Vozidlá'!$L$6:$L$6,MATCH(B829,'Vozidlá'!$A$6:$A$6,0)),1)),"","CHYBA"),IF(AND(INDEX($L$1:$L$1505,X829)&lt;&gt;"",ROUND(K829,1)=ROUND(INDEX($L$1:$L$1505,X829),1)),"","CHYBA")),"CHYBA"))</f>
        <v/>
      </c>
      <c r="R829" s="14">
        <f>IF(V829=0,"",IF(OR(NOT(ISNUMBER(A829)),B829="",C829="",NOT(ISNUMBER(D829)),NOT(ISNUMBER(E829)),NOT(ISNUMBER(F829)),NOT(ISNUMBER(G829)),I829="",J829="",NOT(ISNUMBER(K829)),NOT(ISNUMBER(L829)),AND(N829&lt;&gt;"Podnikateľská",N829&lt;&gt;"Súkromná"),AND(N829="Podnikateľská",H829=""),COUNTIFS('Vodiči'!$C$6:$C$8,C829&amp;"")&lt;&gt;1,COUNTIFS('Vozidlá'!$A$6:$A$6,B829&amp;"",'Vozidlá'!$B$6:$B$6,"&lt;&gt;")&lt;&gt;1,COUNTIFS('Vozidlá'!$A$6:$A$6,B829&amp;"",'Vozidlá'!$C$6:$C$6,"&lt;&gt;")&lt;&gt;1,COUNTIFS('Vozidlá'!$A$6:$A$6,B829&amp;"",'Vozidlá'!$D$6:$D$6,"&lt;&gt;")&lt;&gt;1,COUNTIFS('Vozidlá'!$A$6:$A$6,B829&amp;"",'Vozidlá'!$E$6:$E$6,"&lt;&gt;")&lt;&gt;1,COUNTIFS('Vozidlá'!$A$6:$A$6,B829&amp;"",'Vozidlá'!$K$6:$K$6,"&lt;&gt;")&lt;&gt;1,COUNTIFS('Vozidlá'!$A$6:$A$6,B829&amp;"",'Vozidlá'!$L$6:$L$6,"&lt;&gt;")&lt;&gt;1),"CHYBA",""))</f>
        <v/>
      </c>
      <c r="S829" s="14">
        <f>IF(V829=0,"",IF(N829="Podnikateľská",IF(H829="","",IF(OR(LEN(TRIM(SUBSTITUTE(SUBSTITUTE(H829,".",""),",","")))&lt;12,ISNUMBER(MATCH(TRIM(SUBSTITUTE(SUBSTITUTE(H829,".",""),",","")),'Zoznamy'!$G$2:$G$41,0))),"PREVERIŤ","")),IF(AND(N829="Súkromná",IFERROR(INDEX('Vozidlá'!$O$6:$O$6,MATCH(B829,'Vozidlá'!$A$6:$A$6,0))="áno",FALSE)),"PREVERIŤ","")))</f>
        <v/>
      </c>
      <c r="T829" s="14">
        <f>IF(OR(D829="",E829="",F829="",G829=""),"",IFERROR(IF(OR(F829+G829&lt;D829+E829,D829&lt;DATE(2027,1,1),D829&gt;=DATE(2028,1,1)),"CHYBA",""),"CHYBA"))</f>
        <v/>
      </c>
      <c r="U829" s="14">
        <f>IF(OR(V829=0,A829=""),"",IF(COUNTIFS($A$6:$A$1505,A829&amp;"",$B$6:$B$1505,B829&amp;"")&gt;1,"CHYBA",IF(X829="","",IF(X829=0,"",IFERROR(IF(INDEX($A$1:$A$1505,X829)="","",IF(A829=INDEX($A$1:$A$1505,X829)+1,"","PREVERIŤ")),"PREVERIŤ")))))</f>
        <v/>
      </c>
      <c r="V829" s="14">
        <f>IF(OR(A829&lt;&gt;"",B829&lt;&gt;"",C829&lt;&gt;"",D829&lt;&gt;"",E829&lt;&gt;"",F829&lt;&gt;"",G829&lt;&gt;"",H829&lt;&gt;"",I829&lt;&gt;"",J829&lt;&gt;"",K829&lt;&gt;"",L829&lt;&gt;"",N829&lt;&gt;"",O829&lt;&gt;""),1,0)</f>
        <v/>
      </c>
      <c r="W829" s="14">
        <f>IF(OR(V829=0,B829=""),"",COUNTIFS($B$6:B829,B829&amp;""))</f>
        <v/>
      </c>
      <c r="X829" s="14">
        <f>IF(OR(V829=0,B829=""),"",IF(W829=1,0,SUMIFS($Y$5:Y828,$B$5:B828,B829&amp;"",$W$5:W828,W829-1)))</f>
        <v/>
      </c>
      <c r="Y829" s="14">
        <f>IF(V829=0,"",ROW($A829))</f>
        <v/>
      </c>
    </row>
    <row r="830">
      <c r="A830" s="10" t="n"/>
      <c r="B830" s="10" t="n"/>
      <c r="C830" s="10" t="n"/>
      <c r="D830" s="12" t="n"/>
      <c r="E830" s="18" t="n"/>
      <c r="F830" s="12" t="n"/>
      <c r="G830" s="18" t="n"/>
      <c r="H830" s="10" t="n"/>
      <c r="I830" s="10" t="n"/>
      <c r="J830" s="10" t="n"/>
      <c r="K830" s="13" t="n"/>
      <c r="L830" s="13" t="n"/>
      <c r="M830" s="19">
        <f>IF(OR(K830="",L830=""),"",IF(AND(ISNUMBER(K830),ISNUMBER(L830)),L830-K830,"CHYBA"))</f>
        <v/>
      </c>
      <c r="N830" s="10" t="n"/>
      <c r="O830" s="10" t="n"/>
      <c r="P830" s="14">
        <f>IF(M830="","",IF(ISNUMBER(M830),IF(M830&lt;=0,"CHYBA",""),"CHYBA"))</f>
        <v/>
      </c>
      <c r="Q830" s="14">
        <f>IF(OR(V830=0,B830="",K830=""),"",IFERROR(IF(X830=0,IF(AND(COUNTIFS('Vozidlá'!$A$6:$A$6,B830&amp;"",'Vozidlá'!$L$6:$L$6,"&lt;&gt;")=1,ROUND(K830,1)=ROUND(INDEX('Vozidlá'!$L$6:$L$6,MATCH(B830,'Vozidlá'!$A$6:$A$6,0)),1)),"","CHYBA"),IF(AND(INDEX($L$1:$L$1505,X830)&lt;&gt;"",ROUND(K830,1)=ROUND(INDEX($L$1:$L$1505,X830),1)),"","CHYBA")),"CHYBA"))</f>
        <v/>
      </c>
      <c r="R830" s="14">
        <f>IF(V830=0,"",IF(OR(NOT(ISNUMBER(A830)),B830="",C830="",NOT(ISNUMBER(D830)),NOT(ISNUMBER(E830)),NOT(ISNUMBER(F830)),NOT(ISNUMBER(G830)),I830="",J830="",NOT(ISNUMBER(K830)),NOT(ISNUMBER(L830)),AND(N830&lt;&gt;"Podnikateľská",N830&lt;&gt;"Súkromná"),AND(N830="Podnikateľská",H830=""),COUNTIFS('Vodiči'!$C$6:$C$8,C830&amp;"")&lt;&gt;1,COUNTIFS('Vozidlá'!$A$6:$A$6,B830&amp;"",'Vozidlá'!$B$6:$B$6,"&lt;&gt;")&lt;&gt;1,COUNTIFS('Vozidlá'!$A$6:$A$6,B830&amp;"",'Vozidlá'!$C$6:$C$6,"&lt;&gt;")&lt;&gt;1,COUNTIFS('Vozidlá'!$A$6:$A$6,B830&amp;"",'Vozidlá'!$D$6:$D$6,"&lt;&gt;")&lt;&gt;1,COUNTIFS('Vozidlá'!$A$6:$A$6,B830&amp;"",'Vozidlá'!$E$6:$E$6,"&lt;&gt;")&lt;&gt;1,COUNTIFS('Vozidlá'!$A$6:$A$6,B830&amp;"",'Vozidlá'!$K$6:$K$6,"&lt;&gt;")&lt;&gt;1,COUNTIFS('Vozidlá'!$A$6:$A$6,B830&amp;"",'Vozidlá'!$L$6:$L$6,"&lt;&gt;")&lt;&gt;1),"CHYBA",""))</f>
        <v/>
      </c>
      <c r="S830" s="14">
        <f>IF(V830=0,"",IF(N830="Podnikateľská",IF(H830="","",IF(OR(LEN(TRIM(SUBSTITUTE(SUBSTITUTE(H830,".",""),",","")))&lt;12,ISNUMBER(MATCH(TRIM(SUBSTITUTE(SUBSTITUTE(H830,".",""),",","")),'Zoznamy'!$G$2:$G$41,0))),"PREVERIŤ","")),IF(AND(N830="Súkromná",IFERROR(INDEX('Vozidlá'!$O$6:$O$6,MATCH(B830,'Vozidlá'!$A$6:$A$6,0))="áno",FALSE)),"PREVERIŤ","")))</f>
        <v/>
      </c>
      <c r="T830" s="14">
        <f>IF(OR(D830="",E830="",F830="",G830=""),"",IFERROR(IF(OR(F830+G830&lt;D830+E830,D830&lt;DATE(2027,1,1),D830&gt;=DATE(2028,1,1)),"CHYBA",""),"CHYBA"))</f>
        <v/>
      </c>
      <c r="U830" s="14">
        <f>IF(OR(V830=0,A830=""),"",IF(COUNTIFS($A$6:$A$1505,A830&amp;"",$B$6:$B$1505,B830&amp;"")&gt;1,"CHYBA",IF(X830="","",IF(X830=0,"",IFERROR(IF(INDEX($A$1:$A$1505,X830)="","",IF(A830=INDEX($A$1:$A$1505,X830)+1,"","PREVERIŤ")),"PREVERIŤ")))))</f>
        <v/>
      </c>
      <c r="V830" s="14">
        <f>IF(OR(A830&lt;&gt;"",B830&lt;&gt;"",C830&lt;&gt;"",D830&lt;&gt;"",E830&lt;&gt;"",F830&lt;&gt;"",G830&lt;&gt;"",H830&lt;&gt;"",I830&lt;&gt;"",J830&lt;&gt;"",K830&lt;&gt;"",L830&lt;&gt;"",N830&lt;&gt;"",O830&lt;&gt;""),1,0)</f>
        <v/>
      </c>
      <c r="W830" s="14">
        <f>IF(OR(V830=0,B830=""),"",COUNTIFS($B$6:B830,B830&amp;""))</f>
        <v/>
      </c>
      <c r="X830" s="14">
        <f>IF(OR(V830=0,B830=""),"",IF(W830=1,0,SUMIFS($Y$5:Y829,$B$5:B829,B830&amp;"",$W$5:W829,W830-1)))</f>
        <v/>
      </c>
      <c r="Y830" s="14">
        <f>IF(V830=0,"",ROW($A830))</f>
        <v/>
      </c>
    </row>
    <row r="831">
      <c r="A831" s="10" t="n"/>
      <c r="B831" s="10" t="n"/>
      <c r="C831" s="10" t="n"/>
      <c r="D831" s="12" t="n"/>
      <c r="E831" s="18" t="n"/>
      <c r="F831" s="12" t="n"/>
      <c r="G831" s="18" t="n"/>
      <c r="H831" s="10" t="n"/>
      <c r="I831" s="10" t="n"/>
      <c r="J831" s="10" t="n"/>
      <c r="K831" s="13" t="n"/>
      <c r="L831" s="13" t="n"/>
      <c r="M831" s="19">
        <f>IF(OR(K831="",L831=""),"",IF(AND(ISNUMBER(K831),ISNUMBER(L831)),L831-K831,"CHYBA"))</f>
        <v/>
      </c>
      <c r="N831" s="10" t="n"/>
      <c r="O831" s="10" t="n"/>
      <c r="P831" s="14">
        <f>IF(M831="","",IF(ISNUMBER(M831),IF(M831&lt;=0,"CHYBA",""),"CHYBA"))</f>
        <v/>
      </c>
      <c r="Q831" s="14">
        <f>IF(OR(V831=0,B831="",K831=""),"",IFERROR(IF(X831=0,IF(AND(COUNTIFS('Vozidlá'!$A$6:$A$6,B831&amp;"",'Vozidlá'!$L$6:$L$6,"&lt;&gt;")=1,ROUND(K831,1)=ROUND(INDEX('Vozidlá'!$L$6:$L$6,MATCH(B831,'Vozidlá'!$A$6:$A$6,0)),1)),"","CHYBA"),IF(AND(INDEX($L$1:$L$1505,X831)&lt;&gt;"",ROUND(K831,1)=ROUND(INDEX($L$1:$L$1505,X831),1)),"","CHYBA")),"CHYBA"))</f>
        <v/>
      </c>
      <c r="R831" s="14">
        <f>IF(V831=0,"",IF(OR(NOT(ISNUMBER(A831)),B831="",C831="",NOT(ISNUMBER(D831)),NOT(ISNUMBER(E831)),NOT(ISNUMBER(F831)),NOT(ISNUMBER(G831)),I831="",J831="",NOT(ISNUMBER(K831)),NOT(ISNUMBER(L831)),AND(N831&lt;&gt;"Podnikateľská",N831&lt;&gt;"Súkromná"),AND(N831="Podnikateľská",H831=""),COUNTIFS('Vodiči'!$C$6:$C$8,C831&amp;"")&lt;&gt;1,COUNTIFS('Vozidlá'!$A$6:$A$6,B831&amp;"",'Vozidlá'!$B$6:$B$6,"&lt;&gt;")&lt;&gt;1,COUNTIFS('Vozidlá'!$A$6:$A$6,B831&amp;"",'Vozidlá'!$C$6:$C$6,"&lt;&gt;")&lt;&gt;1,COUNTIFS('Vozidlá'!$A$6:$A$6,B831&amp;"",'Vozidlá'!$D$6:$D$6,"&lt;&gt;")&lt;&gt;1,COUNTIFS('Vozidlá'!$A$6:$A$6,B831&amp;"",'Vozidlá'!$E$6:$E$6,"&lt;&gt;")&lt;&gt;1,COUNTIFS('Vozidlá'!$A$6:$A$6,B831&amp;"",'Vozidlá'!$K$6:$K$6,"&lt;&gt;")&lt;&gt;1,COUNTIFS('Vozidlá'!$A$6:$A$6,B831&amp;"",'Vozidlá'!$L$6:$L$6,"&lt;&gt;")&lt;&gt;1),"CHYBA",""))</f>
        <v/>
      </c>
      <c r="S831" s="14">
        <f>IF(V831=0,"",IF(N831="Podnikateľská",IF(H831="","",IF(OR(LEN(TRIM(SUBSTITUTE(SUBSTITUTE(H831,".",""),",","")))&lt;12,ISNUMBER(MATCH(TRIM(SUBSTITUTE(SUBSTITUTE(H831,".",""),",","")),'Zoznamy'!$G$2:$G$41,0))),"PREVERIŤ","")),IF(AND(N831="Súkromná",IFERROR(INDEX('Vozidlá'!$O$6:$O$6,MATCH(B831,'Vozidlá'!$A$6:$A$6,0))="áno",FALSE)),"PREVERIŤ","")))</f>
        <v/>
      </c>
      <c r="T831" s="14">
        <f>IF(OR(D831="",E831="",F831="",G831=""),"",IFERROR(IF(OR(F831+G831&lt;D831+E831,D831&lt;DATE(2027,1,1),D831&gt;=DATE(2028,1,1)),"CHYBA",""),"CHYBA"))</f>
        <v/>
      </c>
      <c r="U831" s="14">
        <f>IF(OR(V831=0,A831=""),"",IF(COUNTIFS($A$6:$A$1505,A831&amp;"",$B$6:$B$1505,B831&amp;"")&gt;1,"CHYBA",IF(X831="","",IF(X831=0,"",IFERROR(IF(INDEX($A$1:$A$1505,X831)="","",IF(A831=INDEX($A$1:$A$1505,X831)+1,"","PREVERIŤ")),"PREVERIŤ")))))</f>
        <v/>
      </c>
      <c r="V831" s="14">
        <f>IF(OR(A831&lt;&gt;"",B831&lt;&gt;"",C831&lt;&gt;"",D831&lt;&gt;"",E831&lt;&gt;"",F831&lt;&gt;"",G831&lt;&gt;"",H831&lt;&gt;"",I831&lt;&gt;"",J831&lt;&gt;"",K831&lt;&gt;"",L831&lt;&gt;"",N831&lt;&gt;"",O831&lt;&gt;""),1,0)</f>
        <v/>
      </c>
      <c r="W831" s="14">
        <f>IF(OR(V831=0,B831=""),"",COUNTIFS($B$6:B831,B831&amp;""))</f>
        <v/>
      </c>
      <c r="X831" s="14">
        <f>IF(OR(V831=0,B831=""),"",IF(W831=1,0,SUMIFS($Y$5:Y830,$B$5:B830,B831&amp;"",$W$5:W830,W831-1)))</f>
        <v/>
      </c>
      <c r="Y831" s="14">
        <f>IF(V831=0,"",ROW($A831))</f>
        <v/>
      </c>
    </row>
    <row r="832">
      <c r="A832" s="10" t="n"/>
      <c r="B832" s="10" t="n"/>
      <c r="C832" s="10" t="n"/>
      <c r="D832" s="12" t="n"/>
      <c r="E832" s="18" t="n"/>
      <c r="F832" s="12" t="n"/>
      <c r="G832" s="18" t="n"/>
      <c r="H832" s="10" t="n"/>
      <c r="I832" s="10" t="n"/>
      <c r="J832" s="10" t="n"/>
      <c r="K832" s="13" t="n"/>
      <c r="L832" s="13" t="n"/>
      <c r="M832" s="19">
        <f>IF(OR(K832="",L832=""),"",IF(AND(ISNUMBER(K832),ISNUMBER(L832)),L832-K832,"CHYBA"))</f>
        <v/>
      </c>
      <c r="N832" s="10" t="n"/>
      <c r="O832" s="10" t="n"/>
      <c r="P832" s="14">
        <f>IF(M832="","",IF(ISNUMBER(M832),IF(M832&lt;=0,"CHYBA",""),"CHYBA"))</f>
        <v/>
      </c>
      <c r="Q832" s="14">
        <f>IF(OR(V832=0,B832="",K832=""),"",IFERROR(IF(X832=0,IF(AND(COUNTIFS('Vozidlá'!$A$6:$A$6,B832&amp;"",'Vozidlá'!$L$6:$L$6,"&lt;&gt;")=1,ROUND(K832,1)=ROUND(INDEX('Vozidlá'!$L$6:$L$6,MATCH(B832,'Vozidlá'!$A$6:$A$6,0)),1)),"","CHYBA"),IF(AND(INDEX($L$1:$L$1505,X832)&lt;&gt;"",ROUND(K832,1)=ROUND(INDEX($L$1:$L$1505,X832),1)),"","CHYBA")),"CHYBA"))</f>
        <v/>
      </c>
      <c r="R832" s="14">
        <f>IF(V832=0,"",IF(OR(NOT(ISNUMBER(A832)),B832="",C832="",NOT(ISNUMBER(D832)),NOT(ISNUMBER(E832)),NOT(ISNUMBER(F832)),NOT(ISNUMBER(G832)),I832="",J832="",NOT(ISNUMBER(K832)),NOT(ISNUMBER(L832)),AND(N832&lt;&gt;"Podnikateľská",N832&lt;&gt;"Súkromná"),AND(N832="Podnikateľská",H832=""),COUNTIFS('Vodiči'!$C$6:$C$8,C832&amp;"")&lt;&gt;1,COUNTIFS('Vozidlá'!$A$6:$A$6,B832&amp;"",'Vozidlá'!$B$6:$B$6,"&lt;&gt;")&lt;&gt;1,COUNTIFS('Vozidlá'!$A$6:$A$6,B832&amp;"",'Vozidlá'!$C$6:$C$6,"&lt;&gt;")&lt;&gt;1,COUNTIFS('Vozidlá'!$A$6:$A$6,B832&amp;"",'Vozidlá'!$D$6:$D$6,"&lt;&gt;")&lt;&gt;1,COUNTIFS('Vozidlá'!$A$6:$A$6,B832&amp;"",'Vozidlá'!$E$6:$E$6,"&lt;&gt;")&lt;&gt;1,COUNTIFS('Vozidlá'!$A$6:$A$6,B832&amp;"",'Vozidlá'!$K$6:$K$6,"&lt;&gt;")&lt;&gt;1,COUNTIFS('Vozidlá'!$A$6:$A$6,B832&amp;"",'Vozidlá'!$L$6:$L$6,"&lt;&gt;")&lt;&gt;1),"CHYBA",""))</f>
        <v/>
      </c>
      <c r="S832" s="14">
        <f>IF(V832=0,"",IF(N832="Podnikateľská",IF(H832="","",IF(OR(LEN(TRIM(SUBSTITUTE(SUBSTITUTE(H832,".",""),",","")))&lt;12,ISNUMBER(MATCH(TRIM(SUBSTITUTE(SUBSTITUTE(H832,".",""),",","")),'Zoznamy'!$G$2:$G$41,0))),"PREVERIŤ","")),IF(AND(N832="Súkromná",IFERROR(INDEX('Vozidlá'!$O$6:$O$6,MATCH(B832,'Vozidlá'!$A$6:$A$6,0))="áno",FALSE)),"PREVERIŤ","")))</f>
        <v/>
      </c>
      <c r="T832" s="14">
        <f>IF(OR(D832="",E832="",F832="",G832=""),"",IFERROR(IF(OR(F832+G832&lt;D832+E832,D832&lt;DATE(2027,1,1),D832&gt;=DATE(2028,1,1)),"CHYBA",""),"CHYBA"))</f>
        <v/>
      </c>
      <c r="U832" s="14">
        <f>IF(OR(V832=0,A832=""),"",IF(COUNTIFS($A$6:$A$1505,A832&amp;"",$B$6:$B$1505,B832&amp;"")&gt;1,"CHYBA",IF(X832="","",IF(X832=0,"",IFERROR(IF(INDEX($A$1:$A$1505,X832)="","",IF(A832=INDEX($A$1:$A$1505,X832)+1,"","PREVERIŤ")),"PREVERIŤ")))))</f>
        <v/>
      </c>
      <c r="V832" s="14">
        <f>IF(OR(A832&lt;&gt;"",B832&lt;&gt;"",C832&lt;&gt;"",D832&lt;&gt;"",E832&lt;&gt;"",F832&lt;&gt;"",G832&lt;&gt;"",H832&lt;&gt;"",I832&lt;&gt;"",J832&lt;&gt;"",K832&lt;&gt;"",L832&lt;&gt;"",N832&lt;&gt;"",O832&lt;&gt;""),1,0)</f>
        <v/>
      </c>
      <c r="W832" s="14">
        <f>IF(OR(V832=0,B832=""),"",COUNTIFS($B$6:B832,B832&amp;""))</f>
        <v/>
      </c>
      <c r="X832" s="14">
        <f>IF(OR(V832=0,B832=""),"",IF(W832=1,0,SUMIFS($Y$5:Y831,$B$5:B831,B832&amp;"",$W$5:W831,W832-1)))</f>
        <v/>
      </c>
      <c r="Y832" s="14">
        <f>IF(V832=0,"",ROW($A832))</f>
        <v/>
      </c>
    </row>
    <row r="833">
      <c r="A833" s="10" t="n"/>
      <c r="B833" s="10" t="n"/>
      <c r="C833" s="10" t="n"/>
      <c r="D833" s="12" t="n"/>
      <c r="E833" s="18" t="n"/>
      <c r="F833" s="12" t="n"/>
      <c r="G833" s="18" t="n"/>
      <c r="H833" s="10" t="n"/>
      <c r="I833" s="10" t="n"/>
      <c r="J833" s="10" t="n"/>
      <c r="K833" s="13" t="n"/>
      <c r="L833" s="13" t="n"/>
      <c r="M833" s="19">
        <f>IF(OR(K833="",L833=""),"",IF(AND(ISNUMBER(K833),ISNUMBER(L833)),L833-K833,"CHYBA"))</f>
        <v/>
      </c>
      <c r="N833" s="10" t="n"/>
      <c r="O833" s="10" t="n"/>
      <c r="P833" s="14">
        <f>IF(M833="","",IF(ISNUMBER(M833),IF(M833&lt;=0,"CHYBA",""),"CHYBA"))</f>
        <v/>
      </c>
      <c r="Q833" s="14">
        <f>IF(OR(V833=0,B833="",K833=""),"",IFERROR(IF(X833=0,IF(AND(COUNTIFS('Vozidlá'!$A$6:$A$6,B833&amp;"",'Vozidlá'!$L$6:$L$6,"&lt;&gt;")=1,ROUND(K833,1)=ROUND(INDEX('Vozidlá'!$L$6:$L$6,MATCH(B833,'Vozidlá'!$A$6:$A$6,0)),1)),"","CHYBA"),IF(AND(INDEX($L$1:$L$1505,X833)&lt;&gt;"",ROUND(K833,1)=ROUND(INDEX($L$1:$L$1505,X833),1)),"","CHYBA")),"CHYBA"))</f>
        <v/>
      </c>
      <c r="R833" s="14">
        <f>IF(V833=0,"",IF(OR(NOT(ISNUMBER(A833)),B833="",C833="",NOT(ISNUMBER(D833)),NOT(ISNUMBER(E833)),NOT(ISNUMBER(F833)),NOT(ISNUMBER(G833)),I833="",J833="",NOT(ISNUMBER(K833)),NOT(ISNUMBER(L833)),AND(N833&lt;&gt;"Podnikateľská",N833&lt;&gt;"Súkromná"),AND(N833="Podnikateľská",H833=""),COUNTIFS('Vodiči'!$C$6:$C$8,C833&amp;"")&lt;&gt;1,COUNTIFS('Vozidlá'!$A$6:$A$6,B833&amp;"",'Vozidlá'!$B$6:$B$6,"&lt;&gt;")&lt;&gt;1,COUNTIFS('Vozidlá'!$A$6:$A$6,B833&amp;"",'Vozidlá'!$C$6:$C$6,"&lt;&gt;")&lt;&gt;1,COUNTIFS('Vozidlá'!$A$6:$A$6,B833&amp;"",'Vozidlá'!$D$6:$D$6,"&lt;&gt;")&lt;&gt;1,COUNTIFS('Vozidlá'!$A$6:$A$6,B833&amp;"",'Vozidlá'!$E$6:$E$6,"&lt;&gt;")&lt;&gt;1,COUNTIFS('Vozidlá'!$A$6:$A$6,B833&amp;"",'Vozidlá'!$K$6:$K$6,"&lt;&gt;")&lt;&gt;1,COUNTIFS('Vozidlá'!$A$6:$A$6,B833&amp;"",'Vozidlá'!$L$6:$L$6,"&lt;&gt;")&lt;&gt;1),"CHYBA",""))</f>
        <v/>
      </c>
      <c r="S833" s="14">
        <f>IF(V833=0,"",IF(N833="Podnikateľská",IF(H833="","",IF(OR(LEN(TRIM(SUBSTITUTE(SUBSTITUTE(H833,".",""),",","")))&lt;12,ISNUMBER(MATCH(TRIM(SUBSTITUTE(SUBSTITUTE(H833,".",""),",","")),'Zoznamy'!$G$2:$G$41,0))),"PREVERIŤ","")),IF(AND(N833="Súkromná",IFERROR(INDEX('Vozidlá'!$O$6:$O$6,MATCH(B833,'Vozidlá'!$A$6:$A$6,0))="áno",FALSE)),"PREVERIŤ","")))</f>
        <v/>
      </c>
      <c r="T833" s="14">
        <f>IF(OR(D833="",E833="",F833="",G833=""),"",IFERROR(IF(OR(F833+G833&lt;D833+E833,D833&lt;DATE(2027,1,1),D833&gt;=DATE(2028,1,1)),"CHYBA",""),"CHYBA"))</f>
        <v/>
      </c>
      <c r="U833" s="14">
        <f>IF(OR(V833=0,A833=""),"",IF(COUNTIFS($A$6:$A$1505,A833&amp;"",$B$6:$B$1505,B833&amp;"")&gt;1,"CHYBA",IF(X833="","",IF(X833=0,"",IFERROR(IF(INDEX($A$1:$A$1505,X833)="","",IF(A833=INDEX($A$1:$A$1505,X833)+1,"","PREVERIŤ")),"PREVERIŤ")))))</f>
        <v/>
      </c>
      <c r="V833" s="14">
        <f>IF(OR(A833&lt;&gt;"",B833&lt;&gt;"",C833&lt;&gt;"",D833&lt;&gt;"",E833&lt;&gt;"",F833&lt;&gt;"",G833&lt;&gt;"",H833&lt;&gt;"",I833&lt;&gt;"",J833&lt;&gt;"",K833&lt;&gt;"",L833&lt;&gt;"",N833&lt;&gt;"",O833&lt;&gt;""),1,0)</f>
        <v/>
      </c>
      <c r="W833" s="14">
        <f>IF(OR(V833=0,B833=""),"",COUNTIFS($B$6:B833,B833&amp;""))</f>
        <v/>
      </c>
      <c r="X833" s="14">
        <f>IF(OR(V833=0,B833=""),"",IF(W833=1,0,SUMIFS($Y$5:Y832,$B$5:B832,B833&amp;"",$W$5:W832,W833-1)))</f>
        <v/>
      </c>
      <c r="Y833" s="14">
        <f>IF(V833=0,"",ROW($A833))</f>
        <v/>
      </c>
    </row>
    <row r="834">
      <c r="A834" s="10" t="n"/>
      <c r="B834" s="10" t="n"/>
      <c r="C834" s="10" t="n"/>
      <c r="D834" s="12" t="n"/>
      <c r="E834" s="18" t="n"/>
      <c r="F834" s="12" t="n"/>
      <c r="G834" s="18" t="n"/>
      <c r="H834" s="10" t="n"/>
      <c r="I834" s="10" t="n"/>
      <c r="J834" s="10" t="n"/>
      <c r="K834" s="13" t="n"/>
      <c r="L834" s="13" t="n"/>
      <c r="M834" s="19">
        <f>IF(OR(K834="",L834=""),"",IF(AND(ISNUMBER(K834),ISNUMBER(L834)),L834-K834,"CHYBA"))</f>
        <v/>
      </c>
      <c r="N834" s="10" t="n"/>
      <c r="O834" s="10" t="n"/>
      <c r="P834" s="14">
        <f>IF(M834="","",IF(ISNUMBER(M834),IF(M834&lt;=0,"CHYBA",""),"CHYBA"))</f>
        <v/>
      </c>
      <c r="Q834" s="14">
        <f>IF(OR(V834=0,B834="",K834=""),"",IFERROR(IF(X834=0,IF(AND(COUNTIFS('Vozidlá'!$A$6:$A$6,B834&amp;"",'Vozidlá'!$L$6:$L$6,"&lt;&gt;")=1,ROUND(K834,1)=ROUND(INDEX('Vozidlá'!$L$6:$L$6,MATCH(B834,'Vozidlá'!$A$6:$A$6,0)),1)),"","CHYBA"),IF(AND(INDEX($L$1:$L$1505,X834)&lt;&gt;"",ROUND(K834,1)=ROUND(INDEX($L$1:$L$1505,X834),1)),"","CHYBA")),"CHYBA"))</f>
        <v/>
      </c>
      <c r="R834" s="14">
        <f>IF(V834=0,"",IF(OR(NOT(ISNUMBER(A834)),B834="",C834="",NOT(ISNUMBER(D834)),NOT(ISNUMBER(E834)),NOT(ISNUMBER(F834)),NOT(ISNUMBER(G834)),I834="",J834="",NOT(ISNUMBER(K834)),NOT(ISNUMBER(L834)),AND(N834&lt;&gt;"Podnikateľská",N834&lt;&gt;"Súkromná"),AND(N834="Podnikateľská",H834=""),COUNTIFS('Vodiči'!$C$6:$C$8,C834&amp;"")&lt;&gt;1,COUNTIFS('Vozidlá'!$A$6:$A$6,B834&amp;"",'Vozidlá'!$B$6:$B$6,"&lt;&gt;")&lt;&gt;1,COUNTIFS('Vozidlá'!$A$6:$A$6,B834&amp;"",'Vozidlá'!$C$6:$C$6,"&lt;&gt;")&lt;&gt;1,COUNTIFS('Vozidlá'!$A$6:$A$6,B834&amp;"",'Vozidlá'!$D$6:$D$6,"&lt;&gt;")&lt;&gt;1,COUNTIFS('Vozidlá'!$A$6:$A$6,B834&amp;"",'Vozidlá'!$E$6:$E$6,"&lt;&gt;")&lt;&gt;1,COUNTIFS('Vozidlá'!$A$6:$A$6,B834&amp;"",'Vozidlá'!$K$6:$K$6,"&lt;&gt;")&lt;&gt;1,COUNTIFS('Vozidlá'!$A$6:$A$6,B834&amp;"",'Vozidlá'!$L$6:$L$6,"&lt;&gt;")&lt;&gt;1),"CHYBA",""))</f>
        <v/>
      </c>
      <c r="S834" s="14">
        <f>IF(V834=0,"",IF(N834="Podnikateľská",IF(H834="","",IF(OR(LEN(TRIM(SUBSTITUTE(SUBSTITUTE(H834,".",""),",","")))&lt;12,ISNUMBER(MATCH(TRIM(SUBSTITUTE(SUBSTITUTE(H834,".",""),",","")),'Zoznamy'!$G$2:$G$41,0))),"PREVERIŤ","")),IF(AND(N834="Súkromná",IFERROR(INDEX('Vozidlá'!$O$6:$O$6,MATCH(B834,'Vozidlá'!$A$6:$A$6,0))="áno",FALSE)),"PREVERIŤ","")))</f>
        <v/>
      </c>
      <c r="T834" s="14">
        <f>IF(OR(D834="",E834="",F834="",G834=""),"",IFERROR(IF(OR(F834+G834&lt;D834+E834,D834&lt;DATE(2027,1,1),D834&gt;=DATE(2028,1,1)),"CHYBA",""),"CHYBA"))</f>
        <v/>
      </c>
      <c r="U834" s="14">
        <f>IF(OR(V834=0,A834=""),"",IF(COUNTIFS($A$6:$A$1505,A834&amp;"",$B$6:$B$1505,B834&amp;"")&gt;1,"CHYBA",IF(X834="","",IF(X834=0,"",IFERROR(IF(INDEX($A$1:$A$1505,X834)="","",IF(A834=INDEX($A$1:$A$1505,X834)+1,"","PREVERIŤ")),"PREVERIŤ")))))</f>
        <v/>
      </c>
      <c r="V834" s="14">
        <f>IF(OR(A834&lt;&gt;"",B834&lt;&gt;"",C834&lt;&gt;"",D834&lt;&gt;"",E834&lt;&gt;"",F834&lt;&gt;"",G834&lt;&gt;"",H834&lt;&gt;"",I834&lt;&gt;"",J834&lt;&gt;"",K834&lt;&gt;"",L834&lt;&gt;"",N834&lt;&gt;"",O834&lt;&gt;""),1,0)</f>
        <v/>
      </c>
      <c r="W834" s="14">
        <f>IF(OR(V834=0,B834=""),"",COUNTIFS($B$6:B834,B834&amp;""))</f>
        <v/>
      </c>
      <c r="X834" s="14">
        <f>IF(OR(V834=0,B834=""),"",IF(W834=1,0,SUMIFS($Y$5:Y833,$B$5:B833,B834&amp;"",$W$5:W833,W834-1)))</f>
        <v/>
      </c>
      <c r="Y834" s="14">
        <f>IF(V834=0,"",ROW($A834))</f>
        <v/>
      </c>
    </row>
    <row r="835">
      <c r="A835" s="10" t="n"/>
      <c r="B835" s="10" t="n"/>
      <c r="C835" s="10" t="n"/>
      <c r="D835" s="12" t="n"/>
      <c r="E835" s="18" t="n"/>
      <c r="F835" s="12" t="n"/>
      <c r="G835" s="18" t="n"/>
      <c r="H835" s="10" t="n"/>
      <c r="I835" s="10" t="n"/>
      <c r="J835" s="10" t="n"/>
      <c r="K835" s="13" t="n"/>
      <c r="L835" s="13" t="n"/>
      <c r="M835" s="19">
        <f>IF(OR(K835="",L835=""),"",IF(AND(ISNUMBER(K835),ISNUMBER(L835)),L835-K835,"CHYBA"))</f>
        <v/>
      </c>
      <c r="N835" s="10" t="n"/>
      <c r="O835" s="10" t="n"/>
      <c r="P835" s="14">
        <f>IF(M835="","",IF(ISNUMBER(M835),IF(M835&lt;=0,"CHYBA",""),"CHYBA"))</f>
        <v/>
      </c>
      <c r="Q835" s="14">
        <f>IF(OR(V835=0,B835="",K835=""),"",IFERROR(IF(X835=0,IF(AND(COUNTIFS('Vozidlá'!$A$6:$A$6,B835&amp;"",'Vozidlá'!$L$6:$L$6,"&lt;&gt;")=1,ROUND(K835,1)=ROUND(INDEX('Vozidlá'!$L$6:$L$6,MATCH(B835,'Vozidlá'!$A$6:$A$6,0)),1)),"","CHYBA"),IF(AND(INDEX($L$1:$L$1505,X835)&lt;&gt;"",ROUND(K835,1)=ROUND(INDEX($L$1:$L$1505,X835),1)),"","CHYBA")),"CHYBA"))</f>
        <v/>
      </c>
      <c r="R835" s="14">
        <f>IF(V835=0,"",IF(OR(NOT(ISNUMBER(A835)),B835="",C835="",NOT(ISNUMBER(D835)),NOT(ISNUMBER(E835)),NOT(ISNUMBER(F835)),NOT(ISNUMBER(G835)),I835="",J835="",NOT(ISNUMBER(K835)),NOT(ISNUMBER(L835)),AND(N835&lt;&gt;"Podnikateľská",N835&lt;&gt;"Súkromná"),AND(N835="Podnikateľská",H835=""),COUNTIFS('Vodiči'!$C$6:$C$8,C835&amp;"")&lt;&gt;1,COUNTIFS('Vozidlá'!$A$6:$A$6,B835&amp;"",'Vozidlá'!$B$6:$B$6,"&lt;&gt;")&lt;&gt;1,COUNTIFS('Vozidlá'!$A$6:$A$6,B835&amp;"",'Vozidlá'!$C$6:$C$6,"&lt;&gt;")&lt;&gt;1,COUNTIFS('Vozidlá'!$A$6:$A$6,B835&amp;"",'Vozidlá'!$D$6:$D$6,"&lt;&gt;")&lt;&gt;1,COUNTIFS('Vozidlá'!$A$6:$A$6,B835&amp;"",'Vozidlá'!$E$6:$E$6,"&lt;&gt;")&lt;&gt;1,COUNTIFS('Vozidlá'!$A$6:$A$6,B835&amp;"",'Vozidlá'!$K$6:$K$6,"&lt;&gt;")&lt;&gt;1,COUNTIFS('Vozidlá'!$A$6:$A$6,B835&amp;"",'Vozidlá'!$L$6:$L$6,"&lt;&gt;")&lt;&gt;1),"CHYBA",""))</f>
        <v/>
      </c>
      <c r="S835" s="14">
        <f>IF(V835=0,"",IF(N835="Podnikateľská",IF(H835="","",IF(OR(LEN(TRIM(SUBSTITUTE(SUBSTITUTE(H835,".",""),",","")))&lt;12,ISNUMBER(MATCH(TRIM(SUBSTITUTE(SUBSTITUTE(H835,".",""),",","")),'Zoznamy'!$G$2:$G$41,0))),"PREVERIŤ","")),IF(AND(N835="Súkromná",IFERROR(INDEX('Vozidlá'!$O$6:$O$6,MATCH(B835,'Vozidlá'!$A$6:$A$6,0))="áno",FALSE)),"PREVERIŤ","")))</f>
        <v/>
      </c>
      <c r="T835" s="14">
        <f>IF(OR(D835="",E835="",F835="",G835=""),"",IFERROR(IF(OR(F835+G835&lt;D835+E835,D835&lt;DATE(2027,1,1),D835&gt;=DATE(2028,1,1)),"CHYBA",""),"CHYBA"))</f>
        <v/>
      </c>
      <c r="U835" s="14">
        <f>IF(OR(V835=0,A835=""),"",IF(COUNTIFS($A$6:$A$1505,A835&amp;"",$B$6:$B$1505,B835&amp;"")&gt;1,"CHYBA",IF(X835="","",IF(X835=0,"",IFERROR(IF(INDEX($A$1:$A$1505,X835)="","",IF(A835=INDEX($A$1:$A$1505,X835)+1,"","PREVERIŤ")),"PREVERIŤ")))))</f>
        <v/>
      </c>
      <c r="V835" s="14">
        <f>IF(OR(A835&lt;&gt;"",B835&lt;&gt;"",C835&lt;&gt;"",D835&lt;&gt;"",E835&lt;&gt;"",F835&lt;&gt;"",G835&lt;&gt;"",H835&lt;&gt;"",I835&lt;&gt;"",J835&lt;&gt;"",K835&lt;&gt;"",L835&lt;&gt;"",N835&lt;&gt;"",O835&lt;&gt;""),1,0)</f>
        <v/>
      </c>
      <c r="W835" s="14">
        <f>IF(OR(V835=0,B835=""),"",COUNTIFS($B$6:B835,B835&amp;""))</f>
        <v/>
      </c>
      <c r="X835" s="14">
        <f>IF(OR(V835=0,B835=""),"",IF(W835=1,0,SUMIFS($Y$5:Y834,$B$5:B834,B835&amp;"",$W$5:W834,W835-1)))</f>
        <v/>
      </c>
      <c r="Y835" s="14">
        <f>IF(V835=0,"",ROW($A835))</f>
        <v/>
      </c>
    </row>
    <row r="836">
      <c r="A836" s="10" t="n"/>
      <c r="B836" s="10" t="n"/>
      <c r="C836" s="10" t="n"/>
      <c r="D836" s="12" t="n"/>
      <c r="E836" s="18" t="n"/>
      <c r="F836" s="12" t="n"/>
      <c r="G836" s="18" t="n"/>
      <c r="H836" s="10" t="n"/>
      <c r="I836" s="10" t="n"/>
      <c r="J836" s="10" t="n"/>
      <c r="K836" s="13" t="n"/>
      <c r="L836" s="13" t="n"/>
      <c r="M836" s="19">
        <f>IF(OR(K836="",L836=""),"",IF(AND(ISNUMBER(K836),ISNUMBER(L836)),L836-K836,"CHYBA"))</f>
        <v/>
      </c>
      <c r="N836" s="10" t="n"/>
      <c r="O836" s="10" t="n"/>
      <c r="P836" s="14">
        <f>IF(M836="","",IF(ISNUMBER(M836),IF(M836&lt;=0,"CHYBA",""),"CHYBA"))</f>
        <v/>
      </c>
      <c r="Q836" s="14">
        <f>IF(OR(V836=0,B836="",K836=""),"",IFERROR(IF(X836=0,IF(AND(COUNTIFS('Vozidlá'!$A$6:$A$6,B836&amp;"",'Vozidlá'!$L$6:$L$6,"&lt;&gt;")=1,ROUND(K836,1)=ROUND(INDEX('Vozidlá'!$L$6:$L$6,MATCH(B836,'Vozidlá'!$A$6:$A$6,0)),1)),"","CHYBA"),IF(AND(INDEX($L$1:$L$1505,X836)&lt;&gt;"",ROUND(K836,1)=ROUND(INDEX($L$1:$L$1505,X836),1)),"","CHYBA")),"CHYBA"))</f>
        <v/>
      </c>
      <c r="R836" s="14">
        <f>IF(V836=0,"",IF(OR(NOT(ISNUMBER(A836)),B836="",C836="",NOT(ISNUMBER(D836)),NOT(ISNUMBER(E836)),NOT(ISNUMBER(F836)),NOT(ISNUMBER(G836)),I836="",J836="",NOT(ISNUMBER(K836)),NOT(ISNUMBER(L836)),AND(N836&lt;&gt;"Podnikateľská",N836&lt;&gt;"Súkromná"),AND(N836="Podnikateľská",H836=""),COUNTIFS('Vodiči'!$C$6:$C$8,C836&amp;"")&lt;&gt;1,COUNTIFS('Vozidlá'!$A$6:$A$6,B836&amp;"",'Vozidlá'!$B$6:$B$6,"&lt;&gt;")&lt;&gt;1,COUNTIFS('Vozidlá'!$A$6:$A$6,B836&amp;"",'Vozidlá'!$C$6:$C$6,"&lt;&gt;")&lt;&gt;1,COUNTIFS('Vozidlá'!$A$6:$A$6,B836&amp;"",'Vozidlá'!$D$6:$D$6,"&lt;&gt;")&lt;&gt;1,COUNTIFS('Vozidlá'!$A$6:$A$6,B836&amp;"",'Vozidlá'!$E$6:$E$6,"&lt;&gt;")&lt;&gt;1,COUNTIFS('Vozidlá'!$A$6:$A$6,B836&amp;"",'Vozidlá'!$K$6:$K$6,"&lt;&gt;")&lt;&gt;1,COUNTIFS('Vozidlá'!$A$6:$A$6,B836&amp;"",'Vozidlá'!$L$6:$L$6,"&lt;&gt;")&lt;&gt;1),"CHYBA",""))</f>
        <v/>
      </c>
      <c r="S836" s="14">
        <f>IF(V836=0,"",IF(N836="Podnikateľská",IF(H836="","",IF(OR(LEN(TRIM(SUBSTITUTE(SUBSTITUTE(H836,".",""),",","")))&lt;12,ISNUMBER(MATCH(TRIM(SUBSTITUTE(SUBSTITUTE(H836,".",""),",","")),'Zoznamy'!$G$2:$G$41,0))),"PREVERIŤ","")),IF(AND(N836="Súkromná",IFERROR(INDEX('Vozidlá'!$O$6:$O$6,MATCH(B836,'Vozidlá'!$A$6:$A$6,0))="áno",FALSE)),"PREVERIŤ","")))</f>
        <v/>
      </c>
      <c r="T836" s="14">
        <f>IF(OR(D836="",E836="",F836="",G836=""),"",IFERROR(IF(OR(F836+G836&lt;D836+E836,D836&lt;DATE(2027,1,1),D836&gt;=DATE(2028,1,1)),"CHYBA",""),"CHYBA"))</f>
        <v/>
      </c>
      <c r="U836" s="14">
        <f>IF(OR(V836=0,A836=""),"",IF(COUNTIFS($A$6:$A$1505,A836&amp;"",$B$6:$B$1505,B836&amp;"")&gt;1,"CHYBA",IF(X836="","",IF(X836=0,"",IFERROR(IF(INDEX($A$1:$A$1505,X836)="","",IF(A836=INDEX($A$1:$A$1505,X836)+1,"","PREVERIŤ")),"PREVERIŤ")))))</f>
        <v/>
      </c>
      <c r="V836" s="14">
        <f>IF(OR(A836&lt;&gt;"",B836&lt;&gt;"",C836&lt;&gt;"",D836&lt;&gt;"",E836&lt;&gt;"",F836&lt;&gt;"",G836&lt;&gt;"",H836&lt;&gt;"",I836&lt;&gt;"",J836&lt;&gt;"",K836&lt;&gt;"",L836&lt;&gt;"",N836&lt;&gt;"",O836&lt;&gt;""),1,0)</f>
        <v/>
      </c>
      <c r="W836" s="14">
        <f>IF(OR(V836=0,B836=""),"",COUNTIFS($B$6:B836,B836&amp;""))</f>
        <v/>
      </c>
      <c r="X836" s="14">
        <f>IF(OR(V836=0,B836=""),"",IF(W836=1,0,SUMIFS($Y$5:Y835,$B$5:B835,B836&amp;"",$W$5:W835,W836-1)))</f>
        <v/>
      </c>
      <c r="Y836" s="14">
        <f>IF(V836=0,"",ROW($A836))</f>
        <v/>
      </c>
    </row>
    <row r="837">
      <c r="A837" s="10" t="n"/>
      <c r="B837" s="10" t="n"/>
      <c r="C837" s="10" t="n"/>
      <c r="D837" s="12" t="n"/>
      <c r="E837" s="18" t="n"/>
      <c r="F837" s="12" t="n"/>
      <c r="G837" s="18" t="n"/>
      <c r="H837" s="10" t="n"/>
      <c r="I837" s="10" t="n"/>
      <c r="J837" s="10" t="n"/>
      <c r="K837" s="13" t="n"/>
      <c r="L837" s="13" t="n"/>
      <c r="M837" s="19">
        <f>IF(OR(K837="",L837=""),"",IF(AND(ISNUMBER(K837),ISNUMBER(L837)),L837-K837,"CHYBA"))</f>
        <v/>
      </c>
      <c r="N837" s="10" t="n"/>
      <c r="O837" s="10" t="n"/>
      <c r="P837" s="14">
        <f>IF(M837="","",IF(ISNUMBER(M837),IF(M837&lt;=0,"CHYBA",""),"CHYBA"))</f>
        <v/>
      </c>
      <c r="Q837" s="14">
        <f>IF(OR(V837=0,B837="",K837=""),"",IFERROR(IF(X837=0,IF(AND(COUNTIFS('Vozidlá'!$A$6:$A$6,B837&amp;"",'Vozidlá'!$L$6:$L$6,"&lt;&gt;")=1,ROUND(K837,1)=ROUND(INDEX('Vozidlá'!$L$6:$L$6,MATCH(B837,'Vozidlá'!$A$6:$A$6,0)),1)),"","CHYBA"),IF(AND(INDEX($L$1:$L$1505,X837)&lt;&gt;"",ROUND(K837,1)=ROUND(INDEX($L$1:$L$1505,X837),1)),"","CHYBA")),"CHYBA"))</f>
        <v/>
      </c>
      <c r="R837" s="14">
        <f>IF(V837=0,"",IF(OR(NOT(ISNUMBER(A837)),B837="",C837="",NOT(ISNUMBER(D837)),NOT(ISNUMBER(E837)),NOT(ISNUMBER(F837)),NOT(ISNUMBER(G837)),I837="",J837="",NOT(ISNUMBER(K837)),NOT(ISNUMBER(L837)),AND(N837&lt;&gt;"Podnikateľská",N837&lt;&gt;"Súkromná"),AND(N837="Podnikateľská",H837=""),COUNTIFS('Vodiči'!$C$6:$C$8,C837&amp;"")&lt;&gt;1,COUNTIFS('Vozidlá'!$A$6:$A$6,B837&amp;"",'Vozidlá'!$B$6:$B$6,"&lt;&gt;")&lt;&gt;1,COUNTIFS('Vozidlá'!$A$6:$A$6,B837&amp;"",'Vozidlá'!$C$6:$C$6,"&lt;&gt;")&lt;&gt;1,COUNTIFS('Vozidlá'!$A$6:$A$6,B837&amp;"",'Vozidlá'!$D$6:$D$6,"&lt;&gt;")&lt;&gt;1,COUNTIFS('Vozidlá'!$A$6:$A$6,B837&amp;"",'Vozidlá'!$E$6:$E$6,"&lt;&gt;")&lt;&gt;1,COUNTIFS('Vozidlá'!$A$6:$A$6,B837&amp;"",'Vozidlá'!$K$6:$K$6,"&lt;&gt;")&lt;&gt;1,COUNTIFS('Vozidlá'!$A$6:$A$6,B837&amp;"",'Vozidlá'!$L$6:$L$6,"&lt;&gt;")&lt;&gt;1),"CHYBA",""))</f>
        <v/>
      </c>
      <c r="S837" s="14">
        <f>IF(V837=0,"",IF(N837="Podnikateľská",IF(H837="","",IF(OR(LEN(TRIM(SUBSTITUTE(SUBSTITUTE(H837,".",""),",","")))&lt;12,ISNUMBER(MATCH(TRIM(SUBSTITUTE(SUBSTITUTE(H837,".",""),",","")),'Zoznamy'!$G$2:$G$41,0))),"PREVERIŤ","")),IF(AND(N837="Súkromná",IFERROR(INDEX('Vozidlá'!$O$6:$O$6,MATCH(B837,'Vozidlá'!$A$6:$A$6,0))="áno",FALSE)),"PREVERIŤ","")))</f>
        <v/>
      </c>
      <c r="T837" s="14">
        <f>IF(OR(D837="",E837="",F837="",G837=""),"",IFERROR(IF(OR(F837+G837&lt;D837+E837,D837&lt;DATE(2027,1,1),D837&gt;=DATE(2028,1,1)),"CHYBA",""),"CHYBA"))</f>
        <v/>
      </c>
      <c r="U837" s="14">
        <f>IF(OR(V837=0,A837=""),"",IF(COUNTIFS($A$6:$A$1505,A837&amp;"",$B$6:$B$1505,B837&amp;"")&gt;1,"CHYBA",IF(X837="","",IF(X837=0,"",IFERROR(IF(INDEX($A$1:$A$1505,X837)="","",IF(A837=INDEX($A$1:$A$1505,X837)+1,"","PREVERIŤ")),"PREVERIŤ")))))</f>
        <v/>
      </c>
      <c r="V837" s="14">
        <f>IF(OR(A837&lt;&gt;"",B837&lt;&gt;"",C837&lt;&gt;"",D837&lt;&gt;"",E837&lt;&gt;"",F837&lt;&gt;"",G837&lt;&gt;"",H837&lt;&gt;"",I837&lt;&gt;"",J837&lt;&gt;"",K837&lt;&gt;"",L837&lt;&gt;"",N837&lt;&gt;"",O837&lt;&gt;""),1,0)</f>
        <v/>
      </c>
      <c r="W837" s="14">
        <f>IF(OR(V837=0,B837=""),"",COUNTIFS($B$6:B837,B837&amp;""))</f>
        <v/>
      </c>
      <c r="X837" s="14">
        <f>IF(OR(V837=0,B837=""),"",IF(W837=1,0,SUMIFS($Y$5:Y836,$B$5:B836,B837&amp;"",$W$5:W836,W837-1)))</f>
        <v/>
      </c>
      <c r="Y837" s="14">
        <f>IF(V837=0,"",ROW($A837))</f>
        <v/>
      </c>
    </row>
    <row r="838">
      <c r="A838" s="10" t="n"/>
      <c r="B838" s="10" t="n"/>
      <c r="C838" s="10" t="n"/>
      <c r="D838" s="12" t="n"/>
      <c r="E838" s="18" t="n"/>
      <c r="F838" s="12" t="n"/>
      <c r="G838" s="18" t="n"/>
      <c r="H838" s="10" t="n"/>
      <c r="I838" s="10" t="n"/>
      <c r="J838" s="10" t="n"/>
      <c r="K838" s="13" t="n"/>
      <c r="L838" s="13" t="n"/>
      <c r="M838" s="19">
        <f>IF(OR(K838="",L838=""),"",IF(AND(ISNUMBER(K838),ISNUMBER(L838)),L838-K838,"CHYBA"))</f>
        <v/>
      </c>
      <c r="N838" s="10" t="n"/>
      <c r="O838" s="10" t="n"/>
      <c r="P838" s="14">
        <f>IF(M838="","",IF(ISNUMBER(M838),IF(M838&lt;=0,"CHYBA",""),"CHYBA"))</f>
        <v/>
      </c>
      <c r="Q838" s="14">
        <f>IF(OR(V838=0,B838="",K838=""),"",IFERROR(IF(X838=0,IF(AND(COUNTIFS('Vozidlá'!$A$6:$A$6,B838&amp;"",'Vozidlá'!$L$6:$L$6,"&lt;&gt;")=1,ROUND(K838,1)=ROUND(INDEX('Vozidlá'!$L$6:$L$6,MATCH(B838,'Vozidlá'!$A$6:$A$6,0)),1)),"","CHYBA"),IF(AND(INDEX($L$1:$L$1505,X838)&lt;&gt;"",ROUND(K838,1)=ROUND(INDEX($L$1:$L$1505,X838),1)),"","CHYBA")),"CHYBA"))</f>
        <v/>
      </c>
      <c r="R838" s="14">
        <f>IF(V838=0,"",IF(OR(NOT(ISNUMBER(A838)),B838="",C838="",NOT(ISNUMBER(D838)),NOT(ISNUMBER(E838)),NOT(ISNUMBER(F838)),NOT(ISNUMBER(G838)),I838="",J838="",NOT(ISNUMBER(K838)),NOT(ISNUMBER(L838)),AND(N838&lt;&gt;"Podnikateľská",N838&lt;&gt;"Súkromná"),AND(N838="Podnikateľská",H838=""),COUNTIFS('Vodiči'!$C$6:$C$8,C838&amp;"")&lt;&gt;1,COUNTIFS('Vozidlá'!$A$6:$A$6,B838&amp;"",'Vozidlá'!$B$6:$B$6,"&lt;&gt;")&lt;&gt;1,COUNTIFS('Vozidlá'!$A$6:$A$6,B838&amp;"",'Vozidlá'!$C$6:$C$6,"&lt;&gt;")&lt;&gt;1,COUNTIFS('Vozidlá'!$A$6:$A$6,B838&amp;"",'Vozidlá'!$D$6:$D$6,"&lt;&gt;")&lt;&gt;1,COUNTIFS('Vozidlá'!$A$6:$A$6,B838&amp;"",'Vozidlá'!$E$6:$E$6,"&lt;&gt;")&lt;&gt;1,COUNTIFS('Vozidlá'!$A$6:$A$6,B838&amp;"",'Vozidlá'!$K$6:$K$6,"&lt;&gt;")&lt;&gt;1,COUNTIFS('Vozidlá'!$A$6:$A$6,B838&amp;"",'Vozidlá'!$L$6:$L$6,"&lt;&gt;")&lt;&gt;1),"CHYBA",""))</f>
        <v/>
      </c>
      <c r="S838" s="14">
        <f>IF(V838=0,"",IF(N838="Podnikateľská",IF(H838="","",IF(OR(LEN(TRIM(SUBSTITUTE(SUBSTITUTE(H838,".",""),",","")))&lt;12,ISNUMBER(MATCH(TRIM(SUBSTITUTE(SUBSTITUTE(H838,".",""),",","")),'Zoznamy'!$G$2:$G$41,0))),"PREVERIŤ","")),IF(AND(N838="Súkromná",IFERROR(INDEX('Vozidlá'!$O$6:$O$6,MATCH(B838,'Vozidlá'!$A$6:$A$6,0))="áno",FALSE)),"PREVERIŤ","")))</f>
        <v/>
      </c>
      <c r="T838" s="14">
        <f>IF(OR(D838="",E838="",F838="",G838=""),"",IFERROR(IF(OR(F838+G838&lt;D838+E838,D838&lt;DATE(2027,1,1),D838&gt;=DATE(2028,1,1)),"CHYBA",""),"CHYBA"))</f>
        <v/>
      </c>
      <c r="U838" s="14">
        <f>IF(OR(V838=0,A838=""),"",IF(COUNTIFS($A$6:$A$1505,A838&amp;"",$B$6:$B$1505,B838&amp;"")&gt;1,"CHYBA",IF(X838="","",IF(X838=0,"",IFERROR(IF(INDEX($A$1:$A$1505,X838)="","",IF(A838=INDEX($A$1:$A$1505,X838)+1,"","PREVERIŤ")),"PREVERIŤ")))))</f>
        <v/>
      </c>
      <c r="V838" s="14">
        <f>IF(OR(A838&lt;&gt;"",B838&lt;&gt;"",C838&lt;&gt;"",D838&lt;&gt;"",E838&lt;&gt;"",F838&lt;&gt;"",G838&lt;&gt;"",H838&lt;&gt;"",I838&lt;&gt;"",J838&lt;&gt;"",K838&lt;&gt;"",L838&lt;&gt;"",N838&lt;&gt;"",O838&lt;&gt;""),1,0)</f>
        <v/>
      </c>
      <c r="W838" s="14">
        <f>IF(OR(V838=0,B838=""),"",COUNTIFS($B$6:B838,B838&amp;""))</f>
        <v/>
      </c>
      <c r="X838" s="14">
        <f>IF(OR(V838=0,B838=""),"",IF(W838=1,0,SUMIFS($Y$5:Y837,$B$5:B837,B838&amp;"",$W$5:W837,W838-1)))</f>
        <v/>
      </c>
      <c r="Y838" s="14">
        <f>IF(V838=0,"",ROW($A838))</f>
        <v/>
      </c>
    </row>
    <row r="839">
      <c r="A839" s="10" t="n"/>
      <c r="B839" s="10" t="n"/>
      <c r="C839" s="10" t="n"/>
      <c r="D839" s="12" t="n"/>
      <c r="E839" s="18" t="n"/>
      <c r="F839" s="12" t="n"/>
      <c r="G839" s="18" t="n"/>
      <c r="H839" s="10" t="n"/>
      <c r="I839" s="10" t="n"/>
      <c r="J839" s="10" t="n"/>
      <c r="K839" s="13" t="n"/>
      <c r="L839" s="13" t="n"/>
      <c r="M839" s="19">
        <f>IF(OR(K839="",L839=""),"",IF(AND(ISNUMBER(K839),ISNUMBER(L839)),L839-K839,"CHYBA"))</f>
        <v/>
      </c>
      <c r="N839" s="10" t="n"/>
      <c r="O839" s="10" t="n"/>
      <c r="P839" s="14">
        <f>IF(M839="","",IF(ISNUMBER(M839),IF(M839&lt;=0,"CHYBA",""),"CHYBA"))</f>
        <v/>
      </c>
      <c r="Q839" s="14">
        <f>IF(OR(V839=0,B839="",K839=""),"",IFERROR(IF(X839=0,IF(AND(COUNTIFS('Vozidlá'!$A$6:$A$6,B839&amp;"",'Vozidlá'!$L$6:$L$6,"&lt;&gt;")=1,ROUND(K839,1)=ROUND(INDEX('Vozidlá'!$L$6:$L$6,MATCH(B839,'Vozidlá'!$A$6:$A$6,0)),1)),"","CHYBA"),IF(AND(INDEX($L$1:$L$1505,X839)&lt;&gt;"",ROUND(K839,1)=ROUND(INDEX($L$1:$L$1505,X839),1)),"","CHYBA")),"CHYBA"))</f>
        <v/>
      </c>
      <c r="R839" s="14">
        <f>IF(V839=0,"",IF(OR(NOT(ISNUMBER(A839)),B839="",C839="",NOT(ISNUMBER(D839)),NOT(ISNUMBER(E839)),NOT(ISNUMBER(F839)),NOT(ISNUMBER(G839)),I839="",J839="",NOT(ISNUMBER(K839)),NOT(ISNUMBER(L839)),AND(N839&lt;&gt;"Podnikateľská",N839&lt;&gt;"Súkromná"),AND(N839="Podnikateľská",H839=""),COUNTIFS('Vodiči'!$C$6:$C$8,C839&amp;"")&lt;&gt;1,COUNTIFS('Vozidlá'!$A$6:$A$6,B839&amp;"",'Vozidlá'!$B$6:$B$6,"&lt;&gt;")&lt;&gt;1,COUNTIFS('Vozidlá'!$A$6:$A$6,B839&amp;"",'Vozidlá'!$C$6:$C$6,"&lt;&gt;")&lt;&gt;1,COUNTIFS('Vozidlá'!$A$6:$A$6,B839&amp;"",'Vozidlá'!$D$6:$D$6,"&lt;&gt;")&lt;&gt;1,COUNTIFS('Vozidlá'!$A$6:$A$6,B839&amp;"",'Vozidlá'!$E$6:$E$6,"&lt;&gt;")&lt;&gt;1,COUNTIFS('Vozidlá'!$A$6:$A$6,B839&amp;"",'Vozidlá'!$K$6:$K$6,"&lt;&gt;")&lt;&gt;1,COUNTIFS('Vozidlá'!$A$6:$A$6,B839&amp;"",'Vozidlá'!$L$6:$L$6,"&lt;&gt;")&lt;&gt;1),"CHYBA",""))</f>
        <v/>
      </c>
      <c r="S839" s="14">
        <f>IF(V839=0,"",IF(N839="Podnikateľská",IF(H839="","",IF(OR(LEN(TRIM(SUBSTITUTE(SUBSTITUTE(H839,".",""),",","")))&lt;12,ISNUMBER(MATCH(TRIM(SUBSTITUTE(SUBSTITUTE(H839,".",""),",","")),'Zoznamy'!$G$2:$G$41,0))),"PREVERIŤ","")),IF(AND(N839="Súkromná",IFERROR(INDEX('Vozidlá'!$O$6:$O$6,MATCH(B839,'Vozidlá'!$A$6:$A$6,0))="áno",FALSE)),"PREVERIŤ","")))</f>
        <v/>
      </c>
      <c r="T839" s="14">
        <f>IF(OR(D839="",E839="",F839="",G839=""),"",IFERROR(IF(OR(F839+G839&lt;D839+E839,D839&lt;DATE(2027,1,1),D839&gt;=DATE(2028,1,1)),"CHYBA",""),"CHYBA"))</f>
        <v/>
      </c>
      <c r="U839" s="14">
        <f>IF(OR(V839=0,A839=""),"",IF(COUNTIFS($A$6:$A$1505,A839&amp;"",$B$6:$B$1505,B839&amp;"")&gt;1,"CHYBA",IF(X839="","",IF(X839=0,"",IFERROR(IF(INDEX($A$1:$A$1505,X839)="","",IF(A839=INDEX($A$1:$A$1505,X839)+1,"","PREVERIŤ")),"PREVERIŤ")))))</f>
        <v/>
      </c>
      <c r="V839" s="14">
        <f>IF(OR(A839&lt;&gt;"",B839&lt;&gt;"",C839&lt;&gt;"",D839&lt;&gt;"",E839&lt;&gt;"",F839&lt;&gt;"",G839&lt;&gt;"",H839&lt;&gt;"",I839&lt;&gt;"",J839&lt;&gt;"",K839&lt;&gt;"",L839&lt;&gt;"",N839&lt;&gt;"",O839&lt;&gt;""),1,0)</f>
        <v/>
      </c>
      <c r="W839" s="14">
        <f>IF(OR(V839=0,B839=""),"",COUNTIFS($B$6:B839,B839&amp;""))</f>
        <v/>
      </c>
      <c r="X839" s="14">
        <f>IF(OR(V839=0,B839=""),"",IF(W839=1,0,SUMIFS($Y$5:Y838,$B$5:B838,B839&amp;"",$W$5:W838,W839-1)))</f>
        <v/>
      </c>
      <c r="Y839" s="14">
        <f>IF(V839=0,"",ROW($A839))</f>
        <v/>
      </c>
    </row>
    <row r="840">
      <c r="A840" s="10" t="n"/>
      <c r="B840" s="10" t="n"/>
      <c r="C840" s="10" t="n"/>
      <c r="D840" s="12" t="n"/>
      <c r="E840" s="18" t="n"/>
      <c r="F840" s="12" t="n"/>
      <c r="G840" s="18" t="n"/>
      <c r="H840" s="10" t="n"/>
      <c r="I840" s="10" t="n"/>
      <c r="J840" s="10" t="n"/>
      <c r="K840" s="13" t="n"/>
      <c r="L840" s="13" t="n"/>
      <c r="M840" s="19">
        <f>IF(OR(K840="",L840=""),"",IF(AND(ISNUMBER(K840),ISNUMBER(L840)),L840-K840,"CHYBA"))</f>
        <v/>
      </c>
      <c r="N840" s="10" t="n"/>
      <c r="O840" s="10" t="n"/>
      <c r="P840" s="14">
        <f>IF(M840="","",IF(ISNUMBER(M840),IF(M840&lt;=0,"CHYBA",""),"CHYBA"))</f>
        <v/>
      </c>
      <c r="Q840" s="14">
        <f>IF(OR(V840=0,B840="",K840=""),"",IFERROR(IF(X840=0,IF(AND(COUNTIFS('Vozidlá'!$A$6:$A$6,B840&amp;"",'Vozidlá'!$L$6:$L$6,"&lt;&gt;")=1,ROUND(K840,1)=ROUND(INDEX('Vozidlá'!$L$6:$L$6,MATCH(B840,'Vozidlá'!$A$6:$A$6,0)),1)),"","CHYBA"),IF(AND(INDEX($L$1:$L$1505,X840)&lt;&gt;"",ROUND(K840,1)=ROUND(INDEX($L$1:$L$1505,X840),1)),"","CHYBA")),"CHYBA"))</f>
        <v/>
      </c>
      <c r="R840" s="14">
        <f>IF(V840=0,"",IF(OR(NOT(ISNUMBER(A840)),B840="",C840="",NOT(ISNUMBER(D840)),NOT(ISNUMBER(E840)),NOT(ISNUMBER(F840)),NOT(ISNUMBER(G840)),I840="",J840="",NOT(ISNUMBER(K840)),NOT(ISNUMBER(L840)),AND(N840&lt;&gt;"Podnikateľská",N840&lt;&gt;"Súkromná"),AND(N840="Podnikateľská",H840=""),COUNTIFS('Vodiči'!$C$6:$C$8,C840&amp;"")&lt;&gt;1,COUNTIFS('Vozidlá'!$A$6:$A$6,B840&amp;"",'Vozidlá'!$B$6:$B$6,"&lt;&gt;")&lt;&gt;1,COUNTIFS('Vozidlá'!$A$6:$A$6,B840&amp;"",'Vozidlá'!$C$6:$C$6,"&lt;&gt;")&lt;&gt;1,COUNTIFS('Vozidlá'!$A$6:$A$6,B840&amp;"",'Vozidlá'!$D$6:$D$6,"&lt;&gt;")&lt;&gt;1,COUNTIFS('Vozidlá'!$A$6:$A$6,B840&amp;"",'Vozidlá'!$E$6:$E$6,"&lt;&gt;")&lt;&gt;1,COUNTIFS('Vozidlá'!$A$6:$A$6,B840&amp;"",'Vozidlá'!$K$6:$K$6,"&lt;&gt;")&lt;&gt;1,COUNTIFS('Vozidlá'!$A$6:$A$6,B840&amp;"",'Vozidlá'!$L$6:$L$6,"&lt;&gt;")&lt;&gt;1),"CHYBA",""))</f>
        <v/>
      </c>
      <c r="S840" s="14">
        <f>IF(V840=0,"",IF(N840="Podnikateľská",IF(H840="","",IF(OR(LEN(TRIM(SUBSTITUTE(SUBSTITUTE(H840,".",""),",","")))&lt;12,ISNUMBER(MATCH(TRIM(SUBSTITUTE(SUBSTITUTE(H840,".",""),",","")),'Zoznamy'!$G$2:$G$41,0))),"PREVERIŤ","")),IF(AND(N840="Súkromná",IFERROR(INDEX('Vozidlá'!$O$6:$O$6,MATCH(B840,'Vozidlá'!$A$6:$A$6,0))="áno",FALSE)),"PREVERIŤ","")))</f>
        <v/>
      </c>
      <c r="T840" s="14">
        <f>IF(OR(D840="",E840="",F840="",G840=""),"",IFERROR(IF(OR(F840+G840&lt;D840+E840,D840&lt;DATE(2027,1,1),D840&gt;=DATE(2028,1,1)),"CHYBA",""),"CHYBA"))</f>
        <v/>
      </c>
      <c r="U840" s="14">
        <f>IF(OR(V840=0,A840=""),"",IF(COUNTIFS($A$6:$A$1505,A840&amp;"",$B$6:$B$1505,B840&amp;"")&gt;1,"CHYBA",IF(X840="","",IF(X840=0,"",IFERROR(IF(INDEX($A$1:$A$1505,X840)="","",IF(A840=INDEX($A$1:$A$1505,X840)+1,"","PREVERIŤ")),"PREVERIŤ")))))</f>
        <v/>
      </c>
      <c r="V840" s="14">
        <f>IF(OR(A840&lt;&gt;"",B840&lt;&gt;"",C840&lt;&gt;"",D840&lt;&gt;"",E840&lt;&gt;"",F840&lt;&gt;"",G840&lt;&gt;"",H840&lt;&gt;"",I840&lt;&gt;"",J840&lt;&gt;"",K840&lt;&gt;"",L840&lt;&gt;"",N840&lt;&gt;"",O840&lt;&gt;""),1,0)</f>
        <v/>
      </c>
      <c r="W840" s="14">
        <f>IF(OR(V840=0,B840=""),"",COUNTIFS($B$6:B840,B840&amp;""))</f>
        <v/>
      </c>
      <c r="X840" s="14">
        <f>IF(OR(V840=0,B840=""),"",IF(W840=1,0,SUMIFS($Y$5:Y839,$B$5:B839,B840&amp;"",$W$5:W839,W840-1)))</f>
        <v/>
      </c>
      <c r="Y840" s="14">
        <f>IF(V840=0,"",ROW($A840))</f>
        <v/>
      </c>
    </row>
    <row r="841">
      <c r="A841" s="10" t="n"/>
      <c r="B841" s="10" t="n"/>
      <c r="C841" s="10" t="n"/>
      <c r="D841" s="12" t="n"/>
      <c r="E841" s="18" t="n"/>
      <c r="F841" s="12" t="n"/>
      <c r="G841" s="18" t="n"/>
      <c r="H841" s="10" t="n"/>
      <c r="I841" s="10" t="n"/>
      <c r="J841" s="10" t="n"/>
      <c r="K841" s="13" t="n"/>
      <c r="L841" s="13" t="n"/>
      <c r="M841" s="19">
        <f>IF(OR(K841="",L841=""),"",IF(AND(ISNUMBER(K841),ISNUMBER(L841)),L841-K841,"CHYBA"))</f>
        <v/>
      </c>
      <c r="N841" s="10" t="n"/>
      <c r="O841" s="10" t="n"/>
      <c r="P841" s="14">
        <f>IF(M841="","",IF(ISNUMBER(M841),IF(M841&lt;=0,"CHYBA",""),"CHYBA"))</f>
        <v/>
      </c>
      <c r="Q841" s="14">
        <f>IF(OR(V841=0,B841="",K841=""),"",IFERROR(IF(X841=0,IF(AND(COUNTIFS('Vozidlá'!$A$6:$A$6,B841&amp;"",'Vozidlá'!$L$6:$L$6,"&lt;&gt;")=1,ROUND(K841,1)=ROUND(INDEX('Vozidlá'!$L$6:$L$6,MATCH(B841,'Vozidlá'!$A$6:$A$6,0)),1)),"","CHYBA"),IF(AND(INDEX($L$1:$L$1505,X841)&lt;&gt;"",ROUND(K841,1)=ROUND(INDEX($L$1:$L$1505,X841),1)),"","CHYBA")),"CHYBA"))</f>
        <v/>
      </c>
      <c r="R841" s="14">
        <f>IF(V841=0,"",IF(OR(NOT(ISNUMBER(A841)),B841="",C841="",NOT(ISNUMBER(D841)),NOT(ISNUMBER(E841)),NOT(ISNUMBER(F841)),NOT(ISNUMBER(G841)),I841="",J841="",NOT(ISNUMBER(K841)),NOT(ISNUMBER(L841)),AND(N841&lt;&gt;"Podnikateľská",N841&lt;&gt;"Súkromná"),AND(N841="Podnikateľská",H841=""),COUNTIFS('Vodiči'!$C$6:$C$8,C841&amp;"")&lt;&gt;1,COUNTIFS('Vozidlá'!$A$6:$A$6,B841&amp;"",'Vozidlá'!$B$6:$B$6,"&lt;&gt;")&lt;&gt;1,COUNTIFS('Vozidlá'!$A$6:$A$6,B841&amp;"",'Vozidlá'!$C$6:$C$6,"&lt;&gt;")&lt;&gt;1,COUNTIFS('Vozidlá'!$A$6:$A$6,B841&amp;"",'Vozidlá'!$D$6:$D$6,"&lt;&gt;")&lt;&gt;1,COUNTIFS('Vozidlá'!$A$6:$A$6,B841&amp;"",'Vozidlá'!$E$6:$E$6,"&lt;&gt;")&lt;&gt;1,COUNTIFS('Vozidlá'!$A$6:$A$6,B841&amp;"",'Vozidlá'!$K$6:$K$6,"&lt;&gt;")&lt;&gt;1,COUNTIFS('Vozidlá'!$A$6:$A$6,B841&amp;"",'Vozidlá'!$L$6:$L$6,"&lt;&gt;")&lt;&gt;1),"CHYBA",""))</f>
        <v/>
      </c>
      <c r="S841" s="14">
        <f>IF(V841=0,"",IF(N841="Podnikateľská",IF(H841="","",IF(OR(LEN(TRIM(SUBSTITUTE(SUBSTITUTE(H841,".",""),",","")))&lt;12,ISNUMBER(MATCH(TRIM(SUBSTITUTE(SUBSTITUTE(H841,".",""),",","")),'Zoznamy'!$G$2:$G$41,0))),"PREVERIŤ","")),IF(AND(N841="Súkromná",IFERROR(INDEX('Vozidlá'!$O$6:$O$6,MATCH(B841,'Vozidlá'!$A$6:$A$6,0))="áno",FALSE)),"PREVERIŤ","")))</f>
        <v/>
      </c>
      <c r="T841" s="14">
        <f>IF(OR(D841="",E841="",F841="",G841=""),"",IFERROR(IF(OR(F841+G841&lt;D841+E841,D841&lt;DATE(2027,1,1),D841&gt;=DATE(2028,1,1)),"CHYBA",""),"CHYBA"))</f>
        <v/>
      </c>
      <c r="U841" s="14">
        <f>IF(OR(V841=0,A841=""),"",IF(COUNTIFS($A$6:$A$1505,A841&amp;"",$B$6:$B$1505,B841&amp;"")&gt;1,"CHYBA",IF(X841="","",IF(X841=0,"",IFERROR(IF(INDEX($A$1:$A$1505,X841)="","",IF(A841=INDEX($A$1:$A$1505,X841)+1,"","PREVERIŤ")),"PREVERIŤ")))))</f>
        <v/>
      </c>
      <c r="V841" s="14">
        <f>IF(OR(A841&lt;&gt;"",B841&lt;&gt;"",C841&lt;&gt;"",D841&lt;&gt;"",E841&lt;&gt;"",F841&lt;&gt;"",G841&lt;&gt;"",H841&lt;&gt;"",I841&lt;&gt;"",J841&lt;&gt;"",K841&lt;&gt;"",L841&lt;&gt;"",N841&lt;&gt;"",O841&lt;&gt;""),1,0)</f>
        <v/>
      </c>
      <c r="W841" s="14">
        <f>IF(OR(V841=0,B841=""),"",COUNTIFS($B$6:B841,B841&amp;""))</f>
        <v/>
      </c>
      <c r="X841" s="14">
        <f>IF(OR(V841=0,B841=""),"",IF(W841=1,0,SUMIFS($Y$5:Y840,$B$5:B840,B841&amp;"",$W$5:W840,W841-1)))</f>
        <v/>
      </c>
      <c r="Y841" s="14">
        <f>IF(V841=0,"",ROW($A841))</f>
        <v/>
      </c>
    </row>
    <row r="842">
      <c r="A842" s="10" t="n"/>
      <c r="B842" s="10" t="n"/>
      <c r="C842" s="10" t="n"/>
      <c r="D842" s="12" t="n"/>
      <c r="E842" s="18" t="n"/>
      <c r="F842" s="12" t="n"/>
      <c r="G842" s="18" t="n"/>
      <c r="H842" s="10" t="n"/>
      <c r="I842" s="10" t="n"/>
      <c r="J842" s="10" t="n"/>
      <c r="K842" s="13" t="n"/>
      <c r="L842" s="13" t="n"/>
      <c r="M842" s="19">
        <f>IF(OR(K842="",L842=""),"",IF(AND(ISNUMBER(K842),ISNUMBER(L842)),L842-K842,"CHYBA"))</f>
        <v/>
      </c>
      <c r="N842" s="10" t="n"/>
      <c r="O842" s="10" t="n"/>
      <c r="P842" s="14">
        <f>IF(M842="","",IF(ISNUMBER(M842),IF(M842&lt;=0,"CHYBA",""),"CHYBA"))</f>
        <v/>
      </c>
      <c r="Q842" s="14">
        <f>IF(OR(V842=0,B842="",K842=""),"",IFERROR(IF(X842=0,IF(AND(COUNTIFS('Vozidlá'!$A$6:$A$6,B842&amp;"",'Vozidlá'!$L$6:$L$6,"&lt;&gt;")=1,ROUND(K842,1)=ROUND(INDEX('Vozidlá'!$L$6:$L$6,MATCH(B842,'Vozidlá'!$A$6:$A$6,0)),1)),"","CHYBA"),IF(AND(INDEX($L$1:$L$1505,X842)&lt;&gt;"",ROUND(K842,1)=ROUND(INDEX($L$1:$L$1505,X842),1)),"","CHYBA")),"CHYBA"))</f>
        <v/>
      </c>
      <c r="R842" s="14">
        <f>IF(V842=0,"",IF(OR(NOT(ISNUMBER(A842)),B842="",C842="",NOT(ISNUMBER(D842)),NOT(ISNUMBER(E842)),NOT(ISNUMBER(F842)),NOT(ISNUMBER(G842)),I842="",J842="",NOT(ISNUMBER(K842)),NOT(ISNUMBER(L842)),AND(N842&lt;&gt;"Podnikateľská",N842&lt;&gt;"Súkromná"),AND(N842="Podnikateľská",H842=""),COUNTIFS('Vodiči'!$C$6:$C$8,C842&amp;"")&lt;&gt;1,COUNTIFS('Vozidlá'!$A$6:$A$6,B842&amp;"",'Vozidlá'!$B$6:$B$6,"&lt;&gt;")&lt;&gt;1,COUNTIFS('Vozidlá'!$A$6:$A$6,B842&amp;"",'Vozidlá'!$C$6:$C$6,"&lt;&gt;")&lt;&gt;1,COUNTIFS('Vozidlá'!$A$6:$A$6,B842&amp;"",'Vozidlá'!$D$6:$D$6,"&lt;&gt;")&lt;&gt;1,COUNTIFS('Vozidlá'!$A$6:$A$6,B842&amp;"",'Vozidlá'!$E$6:$E$6,"&lt;&gt;")&lt;&gt;1,COUNTIFS('Vozidlá'!$A$6:$A$6,B842&amp;"",'Vozidlá'!$K$6:$K$6,"&lt;&gt;")&lt;&gt;1,COUNTIFS('Vozidlá'!$A$6:$A$6,B842&amp;"",'Vozidlá'!$L$6:$L$6,"&lt;&gt;")&lt;&gt;1),"CHYBA",""))</f>
        <v/>
      </c>
      <c r="S842" s="14">
        <f>IF(V842=0,"",IF(N842="Podnikateľská",IF(H842="","",IF(OR(LEN(TRIM(SUBSTITUTE(SUBSTITUTE(H842,".",""),",","")))&lt;12,ISNUMBER(MATCH(TRIM(SUBSTITUTE(SUBSTITUTE(H842,".",""),",","")),'Zoznamy'!$G$2:$G$41,0))),"PREVERIŤ","")),IF(AND(N842="Súkromná",IFERROR(INDEX('Vozidlá'!$O$6:$O$6,MATCH(B842,'Vozidlá'!$A$6:$A$6,0))="áno",FALSE)),"PREVERIŤ","")))</f>
        <v/>
      </c>
      <c r="T842" s="14">
        <f>IF(OR(D842="",E842="",F842="",G842=""),"",IFERROR(IF(OR(F842+G842&lt;D842+E842,D842&lt;DATE(2027,1,1),D842&gt;=DATE(2028,1,1)),"CHYBA",""),"CHYBA"))</f>
        <v/>
      </c>
      <c r="U842" s="14">
        <f>IF(OR(V842=0,A842=""),"",IF(COUNTIFS($A$6:$A$1505,A842&amp;"",$B$6:$B$1505,B842&amp;"")&gt;1,"CHYBA",IF(X842="","",IF(X842=0,"",IFERROR(IF(INDEX($A$1:$A$1505,X842)="","",IF(A842=INDEX($A$1:$A$1505,X842)+1,"","PREVERIŤ")),"PREVERIŤ")))))</f>
        <v/>
      </c>
      <c r="V842" s="14">
        <f>IF(OR(A842&lt;&gt;"",B842&lt;&gt;"",C842&lt;&gt;"",D842&lt;&gt;"",E842&lt;&gt;"",F842&lt;&gt;"",G842&lt;&gt;"",H842&lt;&gt;"",I842&lt;&gt;"",J842&lt;&gt;"",K842&lt;&gt;"",L842&lt;&gt;"",N842&lt;&gt;"",O842&lt;&gt;""),1,0)</f>
        <v/>
      </c>
      <c r="W842" s="14">
        <f>IF(OR(V842=0,B842=""),"",COUNTIFS($B$6:B842,B842&amp;""))</f>
        <v/>
      </c>
      <c r="X842" s="14">
        <f>IF(OR(V842=0,B842=""),"",IF(W842=1,0,SUMIFS($Y$5:Y841,$B$5:B841,B842&amp;"",$W$5:W841,W842-1)))</f>
        <v/>
      </c>
      <c r="Y842" s="14">
        <f>IF(V842=0,"",ROW($A842))</f>
        <v/>
      </c>
    </row>
    <row r="843">
      <c r="A843" s="10" t="n"/>
      <c r="B843" s="10" t="n"/>
      <c r="C843" s="10" t="n"/>
      <c r="D843" s="12" t="n"/>
      <c r="E843" s="18" t="n"/>
      <c r="F843" s="12" t="n"/>
      <c r="G843" s="18" t="n"/>
      <c r="H843" s="10" t="n"/>
      <c r="I843" s="10" t="n"/>
      <c r="J843" s="10" t="n"/>
      <c r="K843" s="13" t="n"/>
      <c r="L843" s="13" t="n"/>
      <c r="M843" s="19">
        <f>IF(OR(K843="",L843=""),"",IF(AND(ISNUMBER(K843),ISNUMBER(L843)),L843-K843,"CHYBA"))</f>
        <v/>
      </c>
      <c r="N843" s="10" t="n"/>
      <c r="O843" s="10" t="n"/>
      <c r="P843" s="14">
        <f>IF(M843="","",IF(ISNUMBER(M843),IF(M843&lt;=0,"CHYBA",""),"CHYBA"))</f>
        <v/>
      </c>
      <c r="Q843" s="14">
        <f>IF(OR(V843=0,B843="",K843=""),"",IFERROR(IF(X843=0,IF(AND(COUNTIFS('Vozidlá'!$A$6:$A$6,B843&amp;"",'Vozidlá'!$L$6:$L$6,"&lt;&gt;")=1,ROUND(K843,1)=ROUND(INDEX('Vozidlá'!$L$6:$L$6,MATCH(B843,'Vozidlá'!$A$6:$A$6,0)),1)),"","CHYBA"),IF(AND(INDEX($L$1:$L$1505,X843)&lt;&gt;"",ROUND(K843,1)=ROUND(INDEX($L$1:$L$1505,X843),1)),"","CHYBA")),"CHYBA"))</f>
        <v/>
      </c>
      <c r="R843" s="14">
        <f>IF(V843=0,"",IF(OR(NOT(ISNUMBER(A843)),B843="",C843="",NOT(ISNUMBER(D843)),NOT(ISNUMBER(E843)),NOT(ISNUMBER(F843)),NOT(ISNUMBER(G843)),I843="",J843="",NOT(ISNUMBER(K843)),NOT(ISNUMBER(L843)),AND(N843&lt;&gt;"Podnikateľská",N843&lt;&gt;"Súkromná"),AND(N843="Podnikateľská",H843=""),COUNTIFS('Vodiči'!$C$6:$C$8,C843&amp;"")&lt;&gt;1,COUNTIFS('Vozidlá'!$A$6:$A$6,B843&amp;"",'Vozidlá'!$B$6:$B$6,"&lt;&gt;")&lt;&gt;1,COUNTIFS('Vozidlá'!$A$6:$A$6,B843&amp;"",'Vozidlá'!$C$6:$C$6,"&lt;&gt;")&lt;&gt;1,COUNTIFS('Vozidlá'!$A$6:$A$6,B843&amp;"",'Vozidlá'!$D$6:$D$6,"&lt;&gt;")&lt;&gt;1,COUNTIFS('Vozidlá'!$A$6:$A$6,B843&amp;"",'Vozidlá'!$E$6:$E$6,"&lt;&gt;")&lt;&gt;1,COUNTIFS('Vozidlá'!$A$6:$A$6,B843&amp;"",'Vozidlá'!$K$6:$K$6,"&lt;&gt;")&lt;&gt;1,COUNTIFS('Vozidlá'!$A$6:$A$6,B843&amp;"",'Vozidlá'!$L$6:$L$6,"&lt;&gt;")&lt;&gt;1),"CHYBA",""))</f>
        <v/>
      </c>
      <c r="S843" s="14">
        <f>IF(V843=0,"",IF(N843="Podnikateľská",IF(H843="","",IF(OR(LEN(TRIM(SUBSTITUTE(SUBSTITUTE(H843,".",""),",","")))&lt;12,ISNUMBER(MATCH(TRIM(SUBSTITUTE(SUBSTITUTE(H843,".",""),",","")),'Zoznamy'!$G$2:$G$41,0))),"PREVERIŤ","")),IF(AND(N843="Súkromná",IFERROR(INDEX('Vozidlá'!$O$6:$O$6,MATCH(B843,'Vozidlá'!$A$6:$A$6,0))="áno",FALSE)),"PREVERIŤ","")))</f>
        <v/>
      </c>
      <c r="T843" s="14">
        <f>IF(OR(D843="",E843="",F843="",G843=""),"",IFERROR(IF(OR(F843+G843&lt;D843+E843,D843&lt;DATE(2027,1,1),D843&gt;=DATE(2028,1,1)),"CHYBA",""),"CHYBA"))</f>
        <v/>
      </c>
      <c r="U843" s="14">
        <f>IF(OR(V843=0,A843=""),"",IF(COUNTIFS($A$6:$A$1505,A843&amp;"",$B$6:$B$1505,B843&amp;"")&gt;1,"CHYBA",IF(X843="","",IF(X843=0,"",IFERROR(IF(INDEX($A$1:$A$1505,X843)="","",IF(A843=INDEX($A$1:$A$1505,X843)+1,"","PREVERIŤ")),"PREVERIŤ")))))</f>
        <v/>
      </c>
      <c r="V843" s="14">
        <f>IF(OR(A843&lt;&gt;"",B843&lt;&gt;"",C843&lt;&gt;"",D843&lt;&gt;"",E843&lt;&gt;"",F843&lt;&gt;"",G843&lt;&gt;"",H843&lt;&gt;"",I843&lt;&gt;"",J843&lt;&gt;"",K843&lt;&gt;"",L843&lt;&gt;"",N843&lt;&gt;"",O843&lt;&gt;""),1,0)</f>
        <v/>
      </c>
      <c r="W843" s="14">
        <f>IF(OR(V843=0,B843=""),"",COUNTIFS($B$6:B843,B843&amp;""))</f>
        <v/>
      </c>
      <c r="X843" s="14">
        <f>IF(OR(V843=0,B843=""),"",IF(W843=1,0,SUMIFS($Y$5:Y842,$B$5:B842,B843&amp;"",$W$5:W842,W843-1)))</f>
        <v/>
      </c>
      <c r="Y843" s="14">
        <f>IF(V843=0,"",ROW($A843))</f>
        <v/>
      </c>
    </row>
    <row r="844">
      <c r="A844" s="10" t="n"/>
      <c r="B844" s="10" t="n"/>
      <c r="C844" s="10" t="n"/>
      <c r="D844" s="12" t="n"/>
      <c r="E844" s="18" t="n"/>
      <c r="F844" s="12" t="n"/>
      <c r="G844" s="18" t="n"/>
      <c r="H844" s="10" t="n"/>
      <c r="I844" s="10" t="n"/>
      <c r="J844" s="10" t="n"/>
      <c r="K844" s="13" t="n"/>
      <c r="L844" s="13" t="n"/>
      <c r="M844" s="19">
        <f>IF(OR(K844="",L844=""),"",IF(AND(ISNUMBER(K844),ISNUMBER(L844)),L844-K844,"CHYBA"))</f>
        <v/>
      </c>
      <c r="N844" s="10" t="n"/>
      <c r="O844" s="10" t="n"/>
      <c r="P844" s="14">
        <f>IF(M844="","",IF(ISNUMBER(M844),IF(M844&lt;=0,"CHYBA",""),"CHYBA"))</f>
        <v/>
      </c>
      <c r="Q844" s="14">
        <f>IF(OR(V844=0,B844="",K844=""),"",IFERROR(IF(X844=0,IF(AND(COUNTIFS('Vozidlá'!$A$6:$A$6,B844&amp;"",'Vozidlá'!$L$6:$L$6,"&lt;&gt;")=1,ROUND(K844,1)=ROUND(INDEX('Vozidlá'!$L$6:$L$6,MATCH(B844,'Vozidlá'!$A$6:$A$6,0)),1)),"","CHYBA"),IF(AND(INDEX($L$1:$L$1505,X844)&lt;&gt;"",ROUND(K844,1)=ROUND(INDEX($L$1:$L$1505,X844),1)),"","CHYBA")),"CHYBA"))</f>
        <v/>
      </c>
      <c r="R844" s="14">
        <f>IF(V844=0,"",IF(OR(NOT(ISNUMBER(A844)),B844="",C844="",NOT(ISNUMBER(D844)),NOT(ISNUMBER(E844)),NOT(ISNUMBER(F844)),NOT(ISNUMBER(G844)),I844="",J844="",NOT(ISNUMBER(K844)),NOT(ISNUMBER(L844)),AND(N844&lt;&gt;"Podnikateľská",N844&lt;&gt;"Súkromná"),AND(N844="Podnikateľská",H844=""),COUNTIFS('Vodiči'!$C$6:$C$8,C844&amp;"")&lt;&gt;1,COUNTIFS('Vozidlá'!$A$6:$A$6,B844&amp;"",'Vozidlá'!$B$6:$B$6,"&lt;&gt;")&lt;&gt;1,COUNTIFS('Vozidlá'!$A$6:$A$6,B844&amp;"",'Vozidlá'!$C$6:$C$6,"&lt;&gt;")&lt;&gt;1,COUNTIFS('Vozidlá'!$A$6:$A$6,B844&amp;"",'Vozidlá'!$D$6:$D$6,"&lt;&gt;")&lt;&gt;1,COUNTIFS('Vozidlá'!$A$6:$A$6,B844&amp;"",'Vozidlá'!$E$6:$E$6,"&lt;&gt;")&lt;&gt;1,COUNTIFS('Vozidlá'!$A$6:$A$6,B844&amp;"",'Vozidlá'!$K$6:$K$6,"&lt;&gt;")&lt;&gt;1,COUNTIFS('Vozidlá'!$A$6:$A$6,B844&amp;"",'Vozidlá'!$L$6:$L$6,"&lt;&gt;")&lt;&gt;1),"CHYBA",""))</f>
        <v/>
      </c>
      <c r="S844" s="14">
        <f>IF(V844=0,"",IF(N844="Podnikateľská",IF(H844="","",IF(OR(LEN(TRIM(SUBSTITUTE(SUBSTITUTE(H844,".",""),",","")))&lt;12,ISNUMBER(MATCH(TRIM(SUBSTITUTE(SUBSTITUTE(H844,".",""),",","")),'Zoznamy'!$G$2:$G$41,0))),"PREVERIŤ","")),IF(AND(N844="Súkromná",IFERROR(INDEX('Vozidlá'!$O$6:$O$6,MATCH(B844,'Vozidlá'!$A$6:$A$6,0))="áno",FALSE)),"PREVERIŤ","")))</f>
        <v/>
      </c>
      <c r="T844" s="14">
        <f>IF(OR(D844="",E844="",F844="",G844=""),"",IFERROR(IF(OR(F844+G844&lt;D844+E844,D844&lt;DATE(2027,1,1),D844&gt;=DATE(2028,1,1)),"CHYBA",""),"CHYBA"))</f>
        <v/>
      </c>
      <c r="U844" s="14">
        <f>IF(OR(V844=0,A844=""),"",IF(COUNTIFS($A$6:$A$1505,A844&amp;"",$B$6:$B$1505,B844&amp;"")&gt;1,"CHYBA",IF(X844="","",IF(X844=0,"",IFERROR(IF(INDEX($A$1:$A$1505,X844)="","",IF(A844=INDEX($A$1:$A$1505,X844)+1,"","PREVERIŤ")),"PREVERIŤ")))))</f>
        <v/>
      </c>
      <c r="V844" s="14">
        <f>IF(OR(A844&lt;&gt;"",B844&lt;&gt;"",C844&lt;&gt;"",D844&lt;&gt;"",E844&lt;&gt;"",F844&lt;&gt;"",G844&lt;&gt;"",H844&lt;&gt;"",I844&lt;&gt;"",J844&lt;&gt;"",K844&lt;&gt;"",L844&lt;&gt;"",N844&lt;&gt;"",O844&lt;&gt;""),1,0)</f>
        <v/>
      </c>
      <c r="W844" s="14">
        <f>IF(OR(V844=0,B844=""),"",COUNTIFS($B$6:B844,B844&amp;""))</f>
        <v/>
      </c>
      <c r="X844" s="14">
        <f>IF(OR(V844=0,B844=""),"",IF(W844=1,0,SUMIFS($Y$5:Y843,$B$5:B843,B844&amp;"",$W$5:W843,W844-1)))</f>
        <v/>
      </c>
      <c r="Y844" s="14">
        <f>IF(V844=0,"",ROW($A844))</f>
        <v/>
      </c>
    </row>
    <row r="845">
      <c r="A845" s="10" t="n"/>
      <c r="B845" s="10" t="n"/>
      <c r="C845" s="10" t="n"/>
      <c r="D845" s="12" t="n"/>
      <c r="E845" s="18" t="n"/>
      <c r="F845" s="12" t="n"/>
      <c r="G845" s="18" t="n"/>
      <c r="H845" s="10" t="n"/>
      <c r="I845" s="10" t="n"/>
      <c r="J845" s="10" t="n"/>
      <c r="K845" s="13" t="n"/>
      <c r="L845" s="13" t="n"/>
      <c r="M845" s="19">
        <f>IF(OR(K845="",L845=""),"",IF(AND(ISNUMBER(K845),ISNUMBER(L845)),L845-K845,"CHYBA"))</f>
        <v/>
      </c>
      <c r="N845" s="10" t="n"/>
      <c r="O845" s="10" t="n"/>
      <c r="P845" s="14">
        <f>IF(M845="","",IF(ISNUMBER(M845),IF(M845&lt;=0,"CHYBA",""),"CHYBA"))</f>
        <v/>
      </c>
      <c r="Q845" s="14">
        <f>IF(OR(V845=0,B845="",K845=""),"",IFERROR(IF(X845=0,IF(AND(COUNTIFS('Vozidlá'!$A$6:$A$6,B845&amp;"",'Vozidlá'!$L$6:$L$6,"&lt;&gt;")=1,ROUND(K845,1)=ROUND(INDEX('Vozidlá'!$L$6:$L$6,MATCH(B845,'Vozidlá'!$A$6:$A$6,0)),1)),"","CHYBA"),IF(AND(INDEX($L$1:$L$1505,X845)&lt;&gt;"",ROUND(K845,1)=ROUND(INDEX($L$1:$L$1505,X845),1)),"","CHYBA")),"CHYBA"))</f>
        <v/>
      </c>
      <c r="R845" s="14">
        <f>IF(V845=0,"",IF(OR(NOT(ISNUMBER(A845)),B845="",C845="",NOT(ISNUMBER(D845)),NOT(ISNUMBER(E845)),NOT(ISNUMBER(F845)),NOT(ISNUMBER(G845)),I845="",J845="",NOT(ISNUMBER(K845)),NOT(ISNUMBER(L845)),AND(N845&lt;&gt;"Podnikateľská",N845&lt;&gt;"Súkromná"),AND(N845="Podnikateľská",H845=""),COUNTIFS('Vodiči'!$C$6:$C$8,C845&amp;"")&lt;&gt;1,COUNTIFS('Vozidlá'!$A$6:$A$6,B845&amp;"",'Vozidlá'!$B$6:$B$6,"&lt;&gt;")&lt;&gt;1,COUNTIFS('Vozidlá'!$A$6:$A$6,B845&amp;"",'Vozidlá'!$C$6:$C$6,"&lt;&gt;")&lt;&gt;1,COUNTIFS('Vozidlá'!$A$6:$A$6,B845&amp;"",'Vozidlá'!$D$6:$D$6,"&lt;&gt;")&lt;&gt;1,COUNTIFS('Vozidlá'!$A$6:$A$6,B845&amp;"",'Vozidlá'!$E$6:$E$6,"&lt;&gt;")&lt;&gt;1,COUNTIFS('Vozidlá'!$A$6:$A$6,B845&amp;"",'Vozidlá'!$K$6:$K$6,"&lt;&gt;")&lt;&gt;1,COUNTIFS('Vozidlá'!$A$6:$A$6,B845&amp;"",'Vozidlá'!$L$6:$L$6,"&lt;&gt;")&lt;&gt;1),"CHYBA",""))</f>
        <v/>
      </c>
      <c r="S845" s="14">
        <f>IF(V845=0,"",IF(N845="Podnikateľská",IF(H845="","",IF(OR(LEN(TRIM(SUBSTITUTE(SUBSTITUTE(H845,".",""),",","")))&lt;12,ISNUMBER(MATCH(TRIM(SUBSTITUTE(SUBSTITUTE(H845,".",""),",","")),'Zoznamy'!$G$2:$G$41,0))),"PREVERIŤ","")),IF(AND(N845="Súkromná",IFERROR(INDEX('Vozidlá'!$O$6:$O$6,MATCH(B845,'Vozidlá'!$A$6:$A$6,0))="áno",FALSE)),"PREVERIŤ","")))</f>
        <v/>
      </c>
      <c r="T845" s="14">
        <f>IF(OR(D845="",E845="",F845="",G845=""),"",IFERROR(IF(OR(F845+G845&lt;D845+E845,D845&lt;DATE(2027,1,1),D845&gt;=DATE(2028,1,1)),"CHYBA",""),"CHYBA"))</f>
        <v/>
      </c>
      <c r="U845" s="14">
        <f>IF(OR(V845=0,A845=""),"",IF(COUNTIFS($A$6:$A$1505,A845&amp;"",$B$6:$B$1505,B845&amp;"")&gt;1,"CHYBA",IF(X845="","",IF(X845=0,"",IFERROR(IF(INDEX($A$1:$A$1505,X845)="","",IF(A845=INDEX($A$1:$A$1505,X845)+1,"","PREVERIŤ")),"PREVERIŤ")))))</f>
        <v/>
      </c>
      <c r="V845" s="14">
        <f>IF(OR(A845&lt;&gt;"",B845&lt;&gt;"",C845&lt;&gt;"",D845&lt;&gt;"",E845&lt;&gt;"",F845&lt;&gt;"",G845&lt;&gt;"",H845&lt;&gt;"",I845&lt;&gt;"",J845&lt;&gt;"",K845&lt;&gt;"",L845&lt;&gt;"",N845&lt;&gt;"",O845&lt;&gt;""),1,0)</f>
        <v/>
      </c>
      <c r="W845" s="14">
        <f>IF(OR(V845=0,B845=""),"",COUNTIFS($B$6:B845,B845&amp;""))</f>
        <v/>
      </c>
      <c r="X845" s="14">
        <f>IF(OR(V845=0,B845=""),"",IF(W845=1,0,SUMIFS($Y$5:Y844,$B$5:B844,B845&amp;"",$W$5:W844,W845-1)))</f>
        <v/>
      </c>
      <c r="Y845" s="14">
        <f>IF(V845=0,"",ROW($A845))</f>
        <v/>
      </c>
    </row>
    <row r="846">
      <c r="A846" s="10" t="n"/>
      <c r="B846" s="10" t="n"/>
      <c r="C846" s="10" t="n"/>
      <c r="D846" s="12" t="n"/>
      <c r="E846" s="18" t="n"/>
      <c r="F846" s="12" t="n"/>
      <c r="G846" s="18" t="n"/>
      <c r="H846" s="10" t="n"/>
      <c r="I846" s="10" t="n"/>
      <c r="J846" s="10" t="n"/>
      <c r="K846" s="13" t="n"/>
      <c r="L846" s="13" t="n"/>
      <c r="M846" s="19">
        <f>IF(OR(K846="",L846=""),"",IF(AND(ISNUMBER(K846),ISNUMBER(L846)),L846-K846,"CHYBA"))</f>
        <v/>
      </c>
      <c r="N846" s="10" t="n"/>
      <c r="O846" s="10" t="n"/>
      <c r="P846" s="14">
        <f>IF(M846="","",IF(ISNUMBER(M846),IF(M846&lt;=0,"CHYBA",""),"CHYBA"))</f>
        <v/>
      </c>
      <c r="Q846" s="14">
        <f>IF(OR(V846=0,B846="",K846=""),"",IFERROR(IF(X846=0,IF(AND(COUNTIFS('Vozidlá'!$A$6:$A$6,B846&amp;"",'Vozidlá'!$L$6:$L$6,"&lt;&gt;")=1,ROUND(K846,1)=ROUND(INDEX('Vozidlá'!$L$6:$L$6,MATCH(B846,'Vozidlá'!$A$6:$A$6,0)),1)),"","CHYBA"),IF(AND(INDEX($L$1:$L$1505,X846)&lt;&gt;"",ROUND(K846,1)=ROUND(INDEX($L$1:$L$1505,X846),1)),"","CHYBA")),"CHYBA"))</f>
        <v/>
      </c>
      <c r="R846" s="14">
        <f>IF(V846=0,"",IF(OR(NOT(ISNUMBER(A846)),B846="",C846="",NOT(ISNUMBER(D846)),NOT(ISNUMBER(E846)),NOT(ISNUMBER(F846)),NOT(ISNUMBER(G846)),I846="",J846="",NOT(ISNUMBER(K846)),NOT(ISNUMBER(L846)),AND(N846&lt;&gt;"Podnikateľská",N846&lt;&gt;"Súkromná"),AND(N846="Podnikateľská",H846=""),COUNTIFS('Vodiči'!$C$6:$C$8,C846&amp;"")&lt;&gt;1,COUNTIFS('Vozidlá'!$A$6:$A$6,B846&amp;"",'Vozidlá'!$B$6:$B$6,"&lt;&gt;")&lt;&gt;1,COUNTIFS('Vozidlá'!$A$6:$A$6,B846&amp;"",'Vozidlá'!$C$6:$C$6,"&lt;&gt;")&lt;&gt;1,COUNTIFS('Vozidlá'!$A$6:$A$6,B846&amp;"",'Vozidlá'!$D$6:$D$6,"&lt;&gt;")&lt;&gt;1,COUNTIFS('Vozidlá'!$A$6:$A$6,B846&amp;"",'Vozidlá'!$E$6:$E$6,"&lt;&gt;")&lt;&gt;1,COUNTIFS('Vozidlá'!$A$6:$A$6,B846&amp;"",'Vozidlá'!$K$6:$K$6,"&lt;&gt;")&lt;&gt;1,COUNTIFS('Vozidlá'!$A$6:$A$6,B846&amp;"",'Vozidlá'!$L$6:$L$6,"&lt;&gt;")&lt;&gt;1),"CHYBA",""))</f>
        <v/>
      </c>
      <c r="S846" s="14">
        <f>IF(V846=0,"",IF(N846="Podnikateľská",IF(H846="","",IF(OR(LEN(TRIM(SUBSTITUTE(SUBSTITUTE(H846,".",""),",","")))&lt;12,ISNUMBER(MATCH(TRIM(SUBSTITUTE(SUBSTITUTE(H846,".",""),",","")),'Zoznamy'!$G$2:$G$41,0))),"PREVERIŤ","")),IF(AND(N846="Súkromná",IFERROR(INDEX('Vozidlá'!$O$6:$O$6,MATCH(B846,'Vozidlá'!$A$6:$A$6,0))="áno",FALSE)),"PREVERIŤ","")))</f>
        <v/>
      </c>
      <c r="T846" s="14">
        <f>IF(OR(D846="",E846="",F846="",G846=""),"",IFERROR(IF(OR(F846+G846&lt;D846+E846,D846&lt;DATE(2027,1,1),D846&gt;=DATE(2028,1,1)),"CHYBA",""),"CHYBA"))</f>
        <v/>
      </c>
      <c r="U846" s="14">
        <f>IF(OR(V846=0,A846=""),"",IF(COUNTIFS($A$6:$A$1505,A846&amp;"",$B$6:$B$1505,B846&amp;"")&gt;1,"CHYBA",IF(X846="","",IF(X846=0,"",IFERROR(IF(INDEX($A$1:$A$1505,X846)="","",IF(A846=INDEX($A$1:$A$1505,X846)+1,"","PREVERIŤ")),"PREVERIŤ")))))</f>
        <v/>
      </c>
      <c r="V846" s="14">
        <f>IF(OR(A846&lt;&gt;"",B846&lt;&gt;"",C846&lt;&gt;"",D846&lt;&gt;"",E846&lt;&gt;"",F846&lt;&gt;"",G846&lt;&gt;"",H846&lt;&gt;"",I846&lt;&gt;"",J846&lt;&gt;"",K846&lt;&gt;"",L846&lt;&gt;"",N846&lt;&gt;"",O846&lt;&gt;""),1,0)</f>
        <v/>
      </c>
      <c r="W846" s="14">
        <f>IF(OR(V846=0,B846=""),"",COUNTIFS($B$6:B846,B846&amp;""))</f>
        <v/>
      </c>
      <c r="X846" s="14">
        <f>IF(OR(V846=0,B846=""),"",IF(W846=1,0,SUMIFS($Y$5:Y845,$B$5:B845,B846&amp;"",$W$5:W845,W846-1)))</f>
        <v/>
      </c>
      <c r="Y846" s="14">
        <f>IF(V846=0,"",ROW($A846))</f>
        <v/>
      </c>
    </row>
    <row r="847">
      <c r="A847" s="10" t="n"/>
      <c r="B847" s="10" t="n"/>
      <c r="C847" s="10" t="n"/>
      <c r="D847" s="12" t="n"/>
      <c r="E847" s="18" t="n"/>
      <c r="F847" s="12" t="n"/>
      <c r="G847" s="18" t="n"/>
      <c r="H847" s="10" t="n"/>
      <c r="I847" s="10" t="n"/>
      <c r="J847" s="10" t="n"/>
      <c r="K847" s="13" t="n"/>
      <c r="L847" s="13" t="n"/>
      <c r="M847" s="19">
        <f>IF(OR(K847="",L847=""),"",IF(AND(ISNUMBER(K847),ISNUMBER(L847)),L847-K847,"CHYBA"))</f>
        <v/>
      </c>
      <c r="N847" s="10" t="n"/>
      <c r="O847" s="10" t="n"/>
      <c r="P847" s="14">
        <f>IF(M847="","",IF(ISNUMBER(M847),IF(M847&lt;=0,"CHYBA",""),"CHYBA"))</f>
        <v/>
      </c>
      <c r="Q847" s="14">
        <f>IF(OR(V847=0,B847="",K847=""),"",IFERROR(IF(X847=0,IF(AND(COUNTIFS('Vozidlá'!$A$6:$A$6,B847&amp;"",'Vozidlá'!$L$6:$L$6,"&lt;&gt;")=1,ROUND(K847,1)=ROUND(INDEX('Vozidlá'!$L$6:$L$6,MATCH(B847,'Vozidlá'!$A$6:$A$6,0)),1)),"","CHYBA"),IF(AND(INDEX($L$1:$L$1505,X847)&lt;&gt;"",ROUND(K847,1)=ROUND(INDEX($L$1:$L$1505,X847),1)),"","CHYBA")),"CHYBA"))</f>
        <v/>
      </c>
      <c r="R847" s="14">
        <f>IF(V847=0,"",IF(OR(NOT(ISNUMBER(A847)),B847="",C847="",NOT(ISNUMBER(D847)),NOT(ISNUMBER(E847)),NOT(ISNUMBER(F847)),NOT(ISNUMBER(G847)),I847="",J847="",NOT(ISNUMBER(K847)),NOT(ISNUMBER(L847)),AND(N847&lt;&gt;"Podnikateľská",N847&lt;&gt;"Súkromná"),AND(N847="Podnikateľská",H847=""),COUNTIFS('Vodiči'!$C$6:$C$8,C847&amp;"")&lt;&gt;1,COUNTIFS('Vozidlá'!$A$6:$A$6,B847&amp;"",'Vozidlá'!$B$6:$B$6,"&lt;&gt;")&lt;&gt;1,COUNTIFS('Vozidlá'!$A$6:$A$6,B847&amp;"",'Vozidlá'!$C$6:$C$6,"&lt;&gt;")&lt;&gt;1,COUNTIFS('Vozidlá'!$A$6:$A$6,B847&amp;"",'Vozidlá'!$D$6:$D$6,"&lt;&gt;")&lt;&gt;1,COUNTIFS('Vozidlá'!$A$6:$A$6,B847&amp;"",'Vozidlá'!$E$6:$E$6,"&lt;&gt;")&lt;&gt;1,COUNTIFS('Vozidlá'!$A$6:$A$6,B847&amp;"",'Vozidlá'!$K$6:$K$6,"&lt;&gt;")&lt;&gt;1,COUNTIFS('Vozidlá'!$A$6:$A$6,B847&amp;"",'Vozidlá'!$L$6:$L$6,"&lt;&gt;")&lt;&gt;1),"CHYBA",""))</f>
        <v/>
      </c>
      <c r="S847" s="14">
        <f>IF(V847=0,"",IF(N847="Podnikateľská",IF(H847="","",IF(OR(LEN(TRIM(SUBSTITUTE(SUBSTITUTE(H847,".",""),",","")))&lt;12,ISNUMBER(MATCH(TRIM(SUBSTITUTE(SUBSTITUTE(H847,".",""),",","")),'Zoznamy'!$G$2:$G$41,0))),"PREVERIŤ","")),IF(AND(N847="Súkromná",IFERROR(INDEX('Vozidlá'!$O$6:$O$6,MATCH(B847,'Vozidlá'!$A$6:$A$6,0))="áno",FALSE)),"PREVERIŤ","")))</f>
        <v/>
      </c>
      <c r="T847" s="14">
        <f>IF(OR(D847="",E847="",F847="",G847=""),"",IFERROR(IF(OR(F847+G847&lt;D847+E847,D847&lt;DATE(2027,1,1),D847&gt;=DATE(2028,1,1)),"CHYBA",""),"CHYBA"))</f>
        <v/>
      </c>
      <c r="U847" s="14">
        <f>IF(OR(V847=0,A847=""),"",IF(COUNTIFS($A$6:$A$1505,A847&amp;"",$B$6:$B$1505,B847&amp;"")&gt;1,"CHYBA",IF(X847="","",IF(X847=0,"",IFERROR(IF(INDEX($A$1:$A$1505,X847)="","",IF(A847=INDEX($A$1:$A$1505,X847)+1,"","PREVERIŤ")),"PREVERIŤ")))))</f>
        <v/>
      </c>
      <c r="V847" s="14">
        <f>IF(OR(A847&lt;&gt;"",B847&lt;&gt;"",C847&lt;&gt;"",D847&lt;&gt;"",E847&lt;&gt;"",F847&lt;&gt;"",G847&lt;&gt;"",H847&lt;&gt;"",I847&lt;&gt;"",J847&lt;&gt;"",K847&lt;&gt;"",L847&lt;&gt;"",N847&lt;&gt;"",O847&lt;&gt;""),1,0)</f>
        <v/>
      </c>
      <c r="W847" s="14">
        <f>IF(OR(V847=0,B847=""),"",COUNTIFS($B$6:B847,B847&amp;""))</f>
        <v/>
      </c>
      <c r="X847" s="14">
        <f>IF(OR(V847=0,B847=""),"",IF(W847=1,0,SUMIFS($Y$5:Y846,$B$5:B846,B847&amp;"",$W$5:W846,W847-1)))</f>
        <v/>
      </c>
      <c r="Y847" s="14">
        <f>IF(V847=0,"",ROW($A847))</f>
        <v/>
      </c>
    </row>
    <row r="848">
      <c r="A848" s="10" t="n"/>
      <c r="B848" s="10" t="n"/>
      <c r="C848" s="10" t="n"/>
      <c r="D848" s="12" t="n"/>
      <c r="E848" s="18" t="n"/>
      <c r="F848" s="12" t="n"/>
      <c r="G848" s="18" t="n"/>
      <c r="H848" s="10" t="n"/>
      <c r="I848" s="10" t="n"/>
      <c r="J848" s="10" t="n"/>
      <c r="K848" s="13" t="n"/>
      <c r="L848" s="13" t="n"/>
      <c r="M848" s="19">
        <f>IF(OR(K848="",L848=""),"",IF(AND(ISNUMBER(K848),ISNUMBER(L848)),L848-K848,"CHYBA"))</f>
        <v/>
      </c>
      <c r="N848" s="10" t="n"/>
      <c r="O848" s="10" t="n"/>
      <c r="P848" s="14">
        <f>IF(M848="","",IF(ISNUMBER(M848),IF(M848&lt;=0,"CHYBA",""),"CHYBA"))</f>
        <v/>
      </c>
      <c r="Q848" s="14">
        <f>IF(OR(V848=0,B848="",K848=""),"",IFERROR(IF(X848=0,IF(AND(COUNTIFS('Vozidlá'!$A$6:$A$6,B848&amp;"",'Vozidlá'!$L$6:$L$6,"&lt;&gt;")=1,ROUND(K848,1)=ROUND(INDEX('Vozidlá'!$L$6:$L$6,MATCH(B848,'Vozidlá'!$A$6:$A$6,0)),1)),"","CHYBA"),IF(AND(INDEX($L$1:$L$1505,X848)&lt;&gt;"",ROUND(K848,1)=ROUND(INDEX($L$1:$L$1505,X848),1)),"","CHYBA")),"CHYBA"))</f>
        <v/>
      </c>
      <c r="R848" s="14">
        <f>IF(V848=0,"",IF(OR(NOT(ISNUMBER(A848)),B848="",C848="",NOT(ISNUMBER(D848)),NOT(ISNUMBER(E848)),NOT(ISNUMBER(F848)),NOT(ISNUMBER(G848)),I848="",J848="",NOT(ISNUMBER(K848)),NOT(ISNUMBER(L848)),AND(N848&lt;&gt;"Podnikateľská",N848&lt;&gt;"Súkromná"),AND(N848="Podnikateľská",H848=""),COUNTIFS('Vodiči'!$C$6:$C$8,C848&amp;"")&lt;&gt;1,COUNTIFS('Vozidlá'!$A$6:$A$6,B848&amp;"",'Vozidlá'!$B$6:$B$6,"&lt;&gt;")&lt;&gt;1,COUNTIFS('Vozidlá'!$A$6:$A$6,B848&amp;"",'Vozidlá'!$C$6:$C$6,"&lt;&gt;")&lt;&gt;1,COUNTIFS('Vozidlá'!$A$6:$A$6,B848&amp;"",'Vozidlá'!$D$6:$D$6,"&lt;&gt;")&lt;&gt;1,COUNTIFS('Vozidlá'!$A$6:$A$6,B848&amp;"",'Vozidlá'!$E$6:$E$6,"&lt;&gt;")&lt;&gt;1,COUNTIFS('Vozidlá'!$A$6:$A$6,B848&amp;"",'Vozidlá'!$K$6:$K$6,"&lt;&gt;")&lt;&gt;1,COUNTIFS('Vozidlá'!$A$6:$A$6,B848&amp;"",'Vozidlá'!$L$6:$L$6,"&lt;&gt;")&lt;&gt;1),"CHYBA",""))</f>
        <v/>
      </c>
      <c r="S848" s="14">
        <f>IF(V848=0,"",IF(N848="Podnikateľská",IF(H848="","",IF(OR(LEN(TRIM(SUBSTITUTE(SUBSTITUTE(H848,".",""),",","")))&lt;12,ISNUMBER(MATCH(TRIM(SUBSTITUTE(SUBSTITUTE(H848,".",""),",","")),'Zoznamy'!$G$2:$G$41,0))),"PREVERIŤ","")),IF(AND(N848="Súkromná",IFERROR(INDEX('Vozidlá'!$O$6:$O$6,MATCH(B848,'Vozidlá'!$A$6:$A$6,0))="áno",FALSE)),"PREVERIŤ","")))</f>
        <v/>
      </c>
      <c r="T848" s="14">
        <f>IF(OR(D848="",E848="",F848="",G848=""),"",IFERROR(IF(OR(F848+G848&lt;D848+E848,D848&lt;DATE(2027,1,1),D848&gt;=DATE(2028,1,1)),"CHYBA",""),"CHYBA"))</f>
        <v/>
      </c>
      <c r="U848" s="14">
        <f>IF(OR(V848=0,A848=""),"",IF(COUNTIFS($A$6:$A$1505,A848&amp;"",$B$6:$B$1505,B848&amp;"")&gt;1,"CHYBA",IF(X848="","",IF(X848=0,"",IFERROR(IF(INDEX($A$1:$A$1505,X848)="","",IF(A848=INDEX($A$1:$A$1505,X848)+1,"","PREVERIŤ")),"PREVERIŤ")))))</f>
        <v/>
      </c>
      <c r="V848" s="14">
        <f>IF(OR(A848&lt;&gt;"",B848&lt;&gt;"",C848&lt;&gt;"",D848&lt;&gt;"",E848&lt;&gt;"",F848&lt;&gt;"",G848&lt;&gt;"",H848&lt;&gt;"",I848&lt;&gt;"",J848&lt;&gt;"",K848&lt;&gt;"",L848&lt;&gt;"",N848&lt;&gt;"",O848&lt;&gt;""),1,0)</f>
        <v/>
      </c>
      <c r="W848" s="14">
        <f>IF(OR(V848=0,B848=""),"",COUNTIFS($B$6:B848,B848&amp;""))</f>
        <v/>
      </c>
      <c r="X848" s="14">
        <f>IF(OR(V848=0,B848=""),"",IF(W848=1,0,SUMIFS($Y$5:Y847,$B$5:B847,B848&amp;"",$W$5:W847,W848-1)))</f>
        <v/>
      </c>
      <c r="Y848" s="14">
        <f>IF(V848=0,"",ROW($A848))</f>
        <v/>
      </c>
    </row>
    <row r="849">
      <c r="A849" s="10" t="n"/>
      <c r="B849" s="10" t="n"/>
      <c r="C849" s="10" t="n"/>
      <c r="D849" s="12" t="n"/>
      <c r="E849" s="18" t="n"/>
      <c r="F849" s="12" t="n"/>
      <c r="G849" s="18" t="n"/>
      <c r="H849" s="10" t="n"/>
      <c r="I849" s="10" t="n"/>
      <c r="J849" s="10" t="n"/>
      <c r="K849" s="13" t="n"/>
      <c r="L849" s="13" t="n"/>
      <c r="M849" s="19">
        <f>IF(OR(K849="",L849=""),"",IF(AND(ISNUMBER(K849),ISNUMBER(L849)),L849-K849,"CHYBA"))</f>
        <v/>
      </c>
      <c r="N849" s="10" t="n"/>
      <c r="O849" s="10" t="n"/>
      <c r="P849" s="14">
        <f>IF(M849="","",IF(ISNUMBER(M849),IF(M849&lt;=0,"CHYBA",""),"CHYBA"))</f>
        <v/>
      </c>
      <c r="Q849" s="14">
        <f>IF(OR(V849=0,B849="",K849=""),"",IFERROR(IF(X849=0,IF(AND(COUNTIFS('Vozidlá'!$A$6:$A$6,B849&amp;"",'Vozidlá'!$L$6:$L$6,"&lt;&gt;")=1,ROUND(K849,1)=ROUND(INDEX('Vozidlá'!$L$6:$L$6,MATCH(B849,'Vozidlá'!$A$6:$A$6,0)),1)),"","CHYBA"),IF(AND(INDEX($L$1:$L$1505,X849)&lt;&gt;"",ROUND(K849,1)=ROUND(INDEX($L$1:$L$1505,X849),1)),"","CHYBA")),"CHYBA"))</f>
        <v/>
      </c>
      <c r="R849" s="14">
        <f>IF(V849=0,"",IF(OR(NOT(ISNUMBER(A849)),B849="",C849="",NOT(ISNUMBER(D849)),NOT(ISNUMBER(E849)),NOT(ISNUMBER(F849)),NOT(ISNUMBER(G849)),I849="",J849="",NOT(ISNUMBER(K849)),NOT(ISNUMBER(L849)),AND(N849&lt;&gt;"Podnikateľská",N849&lt;&gt;"Súkromná"),AND(N849="Podnikateľská",H849=""),COUNTIFS('Vodiči'!$C$6:$C$8,C849&amp;"")&lt;&gt;1,COUNTIFS('Vozidlá'!$A$6:$A$6,B849&amp;"",'Vozidlá'!$B$6:$B$6,"&lt;&gt;")&lt;&gt;1,COUNTIFS('Vozidlá'!$A$6:$A$6,B849&amp;"",'Vozidlá'!$C$6:$C$6,"&lt;&gt;")&lt;&gt;1,COUNTIFS('Vozidlá'!$A$6:$A$6,B849&amp;"",'Vozidlá'!$D$6:$D$6,"&lt;&gt;")&lt;&gt;1,COUNTIFS('Vozidlá'!$A$6:$A$6,B849&amp;"",'Vozidlá'!$E$6:$E$6,"&lt;&gt;")&lt;&gt;1,COUNTIFS('Vozidlá'!$A$6:$A$6,B849&amp;"",'Vozidlá'!$K$6:$K$6,"&lt;&gt;")&lt;&gt;1,COUNTIFS('Vozidlá'!$A$6:$A$6,B849&amp;"",'Vozidlá'!$L$6:$L$6,"&lt;&gt;")&lt;&gt;1),"CHYBA",""))</f>
        <v/>
      </c>
      <c r="S849" s="14">
        <f>IF(V849=0,"",IF(N849="Podnikateľská",IF(H849="","",IF(OR(LEN(TRIM(SUBSTITUTE(SUBSTITUTE(H849,".",""),",","")))&lt;12,ISNUMBER(MATCH(TRIM(SUBSTITUTE(SUBSTITUTE(H849,".",""),",","")),'Zoznamy'!$G$2:$G$41,0))),"PREVERIŤ","")),IF(AND(N849="Súkromná",IFERROR(INDEX('Vozidlá'!$O$6:$O$6,MATCH(B849,'Vozidlá'!$A$6:$A$6,0))="áno",FALSE)),"PREVERIŤ","")))</f>
        <v/>
      </c>
      <c r="T849" s="14">
        <f>IF(OR(D849="",E849="",F849="",G849=""),"",IFERROR(IF(OR(F849+G849&lt;D849+E849,D849&lt;DATE(2027,1,1),D849&gt;=DATE(2028,1,1)),"CHYBA",""),"CHYBA"))</f>
        <v/>
      </c>
      <c r="U849" s="14">
        <f>IF(OR(V849=0,A849=""),"",IF(COUNTIFS($A$6:$A$1505,A849&amp;"",$B$6:$B$1505,B849&amp;"")&gt;1,"CHYBA",IF(X849="","",IF(X849=0,"",IFERROR(IF(INDEX($A$1:$A$1505,X849)="","",IF(A849=INDEX($A$1:$A$1505,X849)+1,"","PREVERIŤ")),"PREVERIŤ")))))</f>
        <v/>
      </c>
      <c r="V849" s="14">
        <f>IF(OR(A849&lt;&gt;"",B849&lt;&gt;"",C849&lt;&gt;"",D849&lt;&gt;"",E849&lt;&gt;"",F849&lt;&gt;"",G849&lt;&gt;"",H849&lt;&gt;"",I849&lt;&gt;"",J849&lt;&gt;"",K849&lt;&gt;"",L849&lt;&gt;"",N849&lt;&gt;"",O849&lt;&gt;""),1,0)</f>
        <v/>
      </c>
      <c r="W849" s="14">
        <f>IF(OR(V849=0,B849=""),"",COUNTIFS($B$6:B849,B849&amp;""))</f>
        <v/>
      </c>
      <c r="X849" s="14">
        <f>IF(OR(V849=0,B849=""),"",IF(W849=1,0,SUMIFS($Y$5:Y848,$B$5:B848,B849&amp;"",$W$5:W848,W849-1)))</f>
        <v/>
      </c>
      <c r="Y849" s="14">
        <f>IF(V849=0,"",ROW($A849))</f>
        <v/>
      </c>
    </row>
    <row r="850">
      <c r="A850" s="10" t="n"/>
      <c r="B850" s="10" t="n"/>
      <c r="C850" s="10" t="n"/>
      <c r="D850" s="12" t="n"/>
      <c r="E850" s="18" t="n"/>
      <c r="F850" s="12" t="n"/>
      <c r="G850" s="18" t="n"/>
      <c r="H850" s="10" t="n"/>
      <c r="I850" s="10" t="n"/>
      <c r="J850" s="10" t="n"/>
      <c r="K850" s="13" t="n"/>
      <c r="L850" s="13" t="n"/>
      <c r="M850" s="19">
        <f>IF(OR(K850="",L850=""),"",IF(AND(ISNUMBER(K850),ISNUMBER(L850)),L850-K850,"CHYBA"))</f>
        <v/>
      </c>
      <c r="N850" s="10" t="n"/>
      <c r="O850" s="10" t="n"/>
      <c r="P850" s="14">
        <f>IF(M850="","",IF(ISNUMBER(M850),IF(M850&lt;=0,"CHYBA",""),"CHYBA"))</f>
        <v/>
      </c>
      <c r="Q850" s="14">
        <f>IF(OR(V850=0,B850="",K850=""),"",IFERROR(IF(X850=0,IF(AND(COUNTIFS('Vozidlá'!$A$6:$A$6,B850&amp;"",'Vozidlá'!$L$6:$L$6,"&lt;&gt;")=1,ROUND(K850,1)=ROUND(INDEX('Vozidlá'!$L$6:$L$6,MATCH(B850,'Vozidlá'!$A$6:$A$6,0)),1)),"","CHYBA"),IF(AND(INDEX($L$1:$L$1505,X850)&lt;&gt;"",ROUND(K850,1)=ROUND(INDEX($L$1:$L$1505,X850),1)),"","CHYBA")),"CHYBA"))</f>
        <v/>
      </c>
      <c r="R850" s="14">
        <f>IF(V850=0,"",IF(OR(NOT(ISNUMBER(A850)),B850="",C850="",NOT(ISNUMBER(D850)),NOT(ISNUMBER(E850)),NOT(ISNUMBER(F850)),NOT(ISNUMBER(G850)),I850="",J850="",NOT(ISNUMBER(K850)),NOT(ISNUMBER(L850)),AND(N850&lt;&gt;"Podnikateľská",N850&lt;&gt;"Súkromná"),AND(N850="Podnikateľská",H850=""),COUNTIFS('Vodiči'!$C$6:$C$8,C850&amp;"")&lt;&gt;1,COUNTIFS('Vozidlá'!$A$6:$A$6,B850&amp;"",'Vozidlá'!$B$6:$B$6,"&lt;&gt;")&lt;&gt;1,COUNTIFS('Vozidlá'!$A$6:$A$6,B850&amp;"",'Vozidlá'!$C$6:$C$6,"&lt;&gt;")&lt;&gt;1,COUNTIFS('Vozidlá'!$A$6:$A$6,B850&amp;"",'Vozidlá'!$D$6:$D$6,"&lt;&gt;")&lt;&gt;1,COUNTIFS('Vozidlá'!$A$6:$A$6,B850&amp;"",'Vozidlá'!$E$6:$E$6,"&lt;&gt;")&lt;&gt;1,COUNTIFS('Vozidlá'!$A$6:$A$6,B850&amp;"",'Vozidlá'!$K$6:$K$6,"&lt;&gt;")&lt;&gt;1,COUNTIFS('Vozidlá'!$A$6:$A$6,B850&amp;"",'Vozidlá'!$L$6:$L$6,"&lt;&gt;")&lt;&gt;1),"CHYBA",""))</f>
        <v/>
      </c>
      <c r="S850" s="14">
        <f>IF(V850=0,"",IF(N850="Podnikateľská",IF(H850="","",IF(OR(LEN(TRIM(SUBSTITUTE(SUBSTITUTE(H850,".",""),",","")))&lt;12,ISNUMBER(MATCH(TRIM(SUBSTITUTE(SUBSTITUTE(H850,".",""),",","")),'Zoznamy'!$G$2:$G$41,0))),"PREVERIŤ","")),IF(AND(N850="Súkromná",IFERROR(INDEX('Vozidlá'!$O$6:$O$6,MATCH(B850,'Vozidlá'!$A$6:$A$6,0))="áno",FALSE)),"PREVERIŤ","")))</f>
        <v/>
      </c>
      <c r="T850" s="14">
        <f>IF(OR(D850="",E850="",F850="",G850=""),"",IFERROR(IF(OR(F850+G850&lt;D850+E850,D850&lt;DATE(2027,1,1),D850&gt;=DATE(2028,1,1)),"CHYBA",""),"CHYBA"))</f>
        <v/>
      </c>
      <c r="U850" s="14">
        <f>IF(OR(V850=0,A850=""),"",IF(COUNTIFS($A$6:$A$1505,A850&amp;"",$B$6:$B$1505,B850&amp;"")&gt;1,"CHYBA",IF(X850="","",IF(X850=0,"",IFERROR(IF(INDEX($A$1:$A$1505,X850)="","",IF(A850=INDEX($A$1:$A$1505,X850)+1,"","PREVERIŤ")),"PREVERIŤ")))))</f>
        <v/>
      </c>
      <c r="V850" s="14">
        <f>IF(OR(A850&lt;&gt;"",B850&lt;&gt;"",C850&lt;&gt;"",D850&lt;&gt;"",E850&lt;&gt;"",F850&lt;&gt;"",G850&lt;&gt;"",H850&lt;&gt;"",I850&lt;&gt;"",J850&lt;&gt;"",K850&lt;&gt;"",L850&lt;&gt;"",N850&lt;&gt;"",O850&lt;&gt;""),1,0)</f>
        <v/>
      </c>
      <c r="W850" s="14">
        <f>IF(OR(V850=0,B850=""),"",COUNTIFS($B$6:B850,B850&amp;""))</f>
        <v/>
      </c>
      <c r="X850" s="14">
        <f>IF(OR(V850=0,B850=""),"",IF(W850=1,0,SUMIFS($Y$5:Y849,$B$5:B849,B850&amp;"",$W$5:W849,W850-1)))</f>
        <v/>
      </c>
      <c r="Y850" s="14">
        <f>IF(V850=0,"",ROW($A850))</f>
        <v/>
      </c>
    </row>
    <row r="851">
      <c r="A851" s="10" t="n"/>
      <c r="B851" s="10" t="n"/>
      <c r="C851" s="10" t="n"/>
      <c r="D851" s="12" t="n"/>
      <c r="E851" s="18" t="n"/>
      <c r="F851" s="12" t="n"/>
      <c r="G851" s="18" t="n"/>
      <c r="H851" s="10" t="n"/>
      <c r="I851" s="10" t="n"/>
      <c r="J851" s="10" t="n"/>
      <c r="K851" s="13" t="n"/>
      <c r="L851" s="13" t="n"/>
      <c r="M851" s="19">
        <f>IF(OR(K851="",L851=""),"",IF(AND(ISNUMBER(K851),ISNUMBER(L851)),L851-K851,"CHYBA"))</f>
        <v/>
      </c>
      <c r="N851" s="10" t="n"/>
      <c r="O851" s="10" t="n"/>
      <c r="P851" s="14">
        <f>IF(M851="","",IF(ISNUMBER(M851),IF(M851&lt;=0,"CHYBA",""),"CHYBA"))</f>
        <v/>
      </c>
      <c r="Q851" s="14">
        <f>IF(OR(V851=0,B851="",K851=""),"",IFERROR(IF(X851=0,IF(AND(COUNTIFS('Vozidlá'!$A$6:$A$6,B851&amp;"",'Vozidlá'!$L$6:$L$6,"&lt;&gt;")=1,ROUND(K851,1)=ROUND(INDEX('Vozidlá'!$L$6:$L$6,MATCH(B851,'Vozidlá'!$A$6:$A$6,0)),1)),"","CHYBA"),IF(AND(INDEX($L$1:$L$1505,X851)&lt;&gt;"",ROUND(K851,1)=ROUND(INDEX($L$1:$L$1505,X851),1)),"","CHYBA")),"CHYBA"))</f>
        <v/>
      </c>
      <c r="R851" s="14">
        <f>IF(V851=0,"",IF(OR(NOT(ISNUMBER(A851)),B851="",C851="",NOT(ISNUMBER(D851)),NOT(ISNUMBER(E851)),NOT(ISNUMBER(F851)),NOT(ISNUMBER(G851)),I851="",J851="",NOT(ISNUMBER(K851)),NOT(ISNUMBER(L851)),AND(N851&lt;&gt;"Podnikateľská",N851&lt;&gt;"Súkromná"),AND(N851="Podnikateľská",H851=""),COUNTIFS('Vodiči'!$C$6:$C$8,C851&amp;"")&lt;&gt;1,COUNTIFS('Vozidlá'!$A$6:$A$6,B851&amp;"",'Vozidlá'!$B$6:$B$6,"&lt;&gt;")&lt;&gt;1,COUNTIFS('Vozidlá'!$A$6:$A$6,B851&amp;"",'Vozidlá'!$C$6:$C$6,"&lt;&gt;")&lt;&gt;1,COUNTIFS('Vozidlá'!$A$6:$A$6,B851&amp;"",'Vozidlá'!$D$6:$D$6,"&lt;&gt;")&lt;&gt;1,COUNTIFS('Vozidlá'!$A$6:$A$6,B851&amp;"",'Vozidlá'!$E$6:$E$6,"&lt;&gt;")&lt;&gt;1,COUNTIFS('Vozidlá'!$A$6:$A$6,B851&amp;"",'Vozidlá'!$K$6:$K$6,"&lt;&gt;")&lt;&gt;1,COUNTIFS('Vozidlá'!$A$6:$A$6,B851&amp;"",'Vozidlá'!$L$6:$L$6,"&lt;&gt;")&lt;&gt;1),"CHYBA",""))</f>
        <v/>
      </c>
      <c r="S851" s="14">
        <f>IF(V851=0,"",IF(N851="Podnikateľská",IF(H851="","",IF(OR(LEN(TRIM(SUBSTITUTE(SUBSTITUTE(H851,".",""),",","")))&lt;12,ISNUMBER(MATCH(TRIM(SUBSTITUTE(SUBSTITUTE(H851,".",""),",","")),'Zoznamy'!$G$2:$G$41,0))),"PREVERIŤ","")),IF(AND(N851="Súkromná",IFERROR(INDEX('Vozidlá'!$O$6:$O$6,MATCH(B851,'Vozidlá'!$A$6:$A$6,0))="áno",FALSE)),"PREVERIŤ","")))</f>
        <v/>
      </c>
      <c r="T851" s="14">
        <f>IF(OR(D851="",E851="",F851="",G851=""),"",IFERROR(IF(OR(F851+G851&lt;D851+E851,D851&lt;DATE(2027,1,1),D851&gt;=DATE(2028,1,1)),"CHYBA",""),"CHYBA"))</f>
        <v/>
      </c>
      <c r="U851" s="14">
        <f>IF(OR(V851=0,A851=""),"",IF(COUNTIFS($A$6:$A$1505,A851&amp;"",$B$6:$B$1505,B851&amp;"")&gt;1,"CHYBA",IF(X851="","",IF(X851=0,"",IFERROR(IF(INDEX($A$1:$A$1505,X851)="","",IF(A851=INDEX($A$1:$A$1505,X851)+1,"","PREVERIŤ")),"PREVERIŤ")))))</f>
        <v/>
      </c>
      <c r="V851" s="14">
        <f>IF(OR(A851&lt;&gt;"",B851&lt;&gt;"",C851&lt;&gt;"",D851&lt;&gt;"",E851&lt;&gt;"",F851&lt;&gt;"",G851&lt;&gt;"",H851&lt;&gt;"",I851&lt;&gt;"",J851&lt;&gt;"",K851&lt;&gt;"",L851&lt;&gt;"",N851&lt;&gt;"",O851&lt;&gt;""),1,0)</f>
        <v/>
      </c>
      <c r="W851" s="14">
        <f>IF(OR(V851=0,B851=""),"",COUNTIFS($B$6:B851,B851&amp;""))</f>
        <v/>
      </c>
      <c r="X851" s="14">
        <f>IF(OR(V851=0,B851=""),"",IF(W851=1,0,SUMIFS($Y$5:Y850,$B$5:B850,B851&amp;"",$W$5:W850,W851-1)))</f>
        <v/>
      </c>
      <c r="Y851" s="14">
        <f>IF(V851=0,"",ROW($A851))</f>
        <v/>
      </c>
    </row>
    <row r="852">
      <c r="A852" s="10" t="n"/>
      <c r="B852" s="10" t="n"/>
      <c r="C852" s="10" t="n"/>
      <c r="D852" s="12" t="n"/>
      <c r="E852" s="18" t="n"/>
      <c r="F852" s="12" t="n"/>
      <c r="G852" s="18" t="n"/>
      <c r="H852" s="10" t="n"/>
      <c r="I852" s="10" t="n"/>
      <c r="J852" s="10" t="n"/>
      <c r="K852" s="13" t="n"/>
      <c r="L852" s="13" t="n"/>
      <c r="M852" s="19">
        <f>IF(OR(K852="",L852=""),"",IF(AND(ISNUMBER(K852),ISNUMBER(L852)),L852-K852,"CHYBA"))</f>
        <v/>
      </c>
      <c r="N852" s="10" t="n"/>
      <c r="O852" s="10" t="n"/>
      <c r="P852" s="14">
        <f>IF(M852="","",IF(ISNUMBER(M852),IF(M852&lt;=0,"CHYBA",""),"CHYBA"))</f>
        <v/>
      </c>
      <c r="Q852" s="14">
        <f>IF(OR(V852=0,B852="",K852=""),"",IFERROR(IF(X852=0,IF(AND(COUNTIFS('Vozidlá'!$A$6:$A$6,B852&amp;"",'Vozidlá'!$L$6:$L$6,"&lt;&gt;")=1,ROUND(K852,1)=ROUND(INDEX('Vozidlá'!$L$6:$L$6,MATCH(B852,'Vozidlá'!$A$6:$A$6,0)),1)),"","CHYBA"),IF(AND(INDEX($L$1:$L$1505,X852)&lt;&gt;"",ROUND(K852,1)=ROUND(INDEX($L$1:$L$1505,X852),1)),"","CHYBA")),"CHYBA"))</f>
        <v/>
      </c>
      <c r="R852" s="14">
        <f>IF(V852=0,"",IF(OR(NOT(ISNUMBER(A852)),B852="",C852="",NOT(ISNUMBER(D852)),NOT(ISNUMBER(E852)),NOT(ISNUMBER(F852)),NOT(ISNUMBER(G852)),I852="",J852="",NOT(ISNUMBER(K852)),NOT(ISNUMBER(L852)),AND(N852&lt;&gt;"Podnikateľská",N852&lt;&gt;"Súkromná"),AND(N852="Podnikateľská",H852=""),COUNTIFS('Vodiči'!$C$6:$C$8,C852&amp;"")&lt;&gt;1,COUNTIFS('Vozidlá'!$A$6:$A$6,B852&amp;"",'Vozidlá'!$B$6:$B$6,"&lt;&gt;")&lt;&gt;1,COUNTIFS('Vozidlá'!$A$6:$A$6,B852&amp;"",'Vozidlá'!$C$6:$C$6,"&lt;&gt;")&lt;&gt;1,COUNTIFS('Vozidlá'!$A$6:$A$6,B852&amp;"",'Vozidlá'!$D$6:$D$6,"&lt;&gt;")&lt;&gt;1,COUNTIFS('Vozidlá'!$A$6:$A$6,B852&amp;"",'Vozidlá'!$E$6:$E$6,"&lt;&gt;")&lt;&gt;1,COUNTIFS('Vozidlá'!$A$6:$A$6,B852&amp;"",'Vozidlá'!$K$6:$K$6,"&lt;&gt;")&lt;&gt;1,COUNTIFS('Vozidlá'!$A$6:$A$6,B852&amp;"",'Vozidlá'!$L$6:$L$6,"&lt;&gt;")&lt;&gt;1),"CHYBA",""))</f>
        <v/>
      </c>
      <c r="S852" s="14">
        <f>IF(V852=0,"",IF(N852="Podnikateľská",IF(H852="","",IF(OR(LEN(TRIM(SUBSTITUTE(SUBSTITUTE(H852,".",""),",","")))&lt;12,ISNUMBER(MATCH(TRIM(SUBSTITUTE(SUBSTITUTE(H852,".",""),",","")),'Zoznamy'!$G$2:$G$41,0))),"PREVERIŤ","")),IF(AND(N852="Súkromná",IFERROR(INDEX('Vozidlá'!$O$6:$O$6,MATCH(B852,'Vozidlá'!$A$6:$A$6,0))="áno",FALSE)),"PREVERIŤ","")))</f>
        <v/>
      </c>
      <c r="T852" s="14">
        <f>IF(OR(D852="",E852="",F852="",G852=""),"",IFERROR(IF(OR(F852+G852&lt;D852+E852,D852&lt;DATE(2027,1,1),D852&gt;=DATE(2028,1,1)),"CHYBA",""),"CHYBA"))</f>
        <v/>
      </c>
      <c r="U852" s="14">
        <f>IF(OR(V852=0,A852=""),"",IF(COUNTIFS($A$6:$A$1505,A852&amp;"",$B$6:$B$1505,B852&amp;"")&gt;1,"CHYBA",IF(X852="","",IF(X852=0,"",IFERROR(IF(INDEX($A$1:$A$1505,X852)="","",IF(A852=INDEX($A$1:$A$1505,X852)+1,"","PREVERIŤ")),"PREVERIŤ")))))</f>
        <v/>
      </c>
      <c r="V852" s="14">
        <f>IF(OR(A852&lt;&gt;"",B852&lt;&gt;"",C852&lt;&gt;"",D852&lt;&gt;"",E852&lt;&gt;"",F852&lt;&gt;"",G852&lt;&gt;"",H852&lt;&gt;"",I852&lt;&gt;"",J852&lt;&gt;"",K852&lt;&gt;"",L852&lt;&gt;"",N852&lt;&gt;"",O852&lt;&gt;""),1,0)</f>
        <v/>
      </c>
      <c r="W852" s="14">
        <f>IF(OR(V852=0,B852=""),"",COUNTIFS($B$6:B852,B852&amp;""))</f>
        <v/>
      </c>
      <c r="X852" s="14">
        <f>IF(OR(V852=0,B852=""),"",IF(W852=1,0,SUMIFS($Y$5:Y851,$B$5:B851,B852&amp;"",$W$5:W851,W852-1)))</f>
        <v/>
      </c>
      <c r="Y852" s="14">
        <f>IF(V852=0,"",ROW($A852))</f>
        <v/>
      </c>
    </row>
    <row r="853">
      <c r="A853" s="10" t="n"/>
      <c r="B853" s="10" t="n"/>
      <c r="C853" s="10" t="n"/>
      <c r="D853" s="12" t="n"/>
      <c r="E853" s="18" t="n"/>
      <c r="F853" s="12" t="n"/>
      <c r="G853" s="18" t="n"/>
      <c r="H853" s="10" t="n"/>
      <c r="I853" s="10" t="n"/>
      <c r="J853" s="10" t="n"/>
      <c r="K853" s="13" t="n"/>
      <c r="L853" s="13" t="n"/>
      <c r="M853" s="19">
        <f>IF(OR(K853="",L853=""),"",IF(AND(ISNUMBER(K853),ISNUMBER(L853)),L853-K853,"CHYBA"))</f>
        <v/>
      </c>
      <c r="N853" s="10" t="n"/>
      <c r="O853" s="10" t="n"/>
      <c r="P853" s="14">
        <f>IF(M853="","",IF(ISNUMBER(M853),IF(M853&lt;=0,"CHYBA",""),"CHYBA"))</f>
        <v/>
      </c>
      <c r="Q853" s="14">
        <f>IF(OR(V853=0,B853="",K853=""),"",IFERROR(IF(X853=0,IF(AND(COUNTIFS('Vozidlá'!$A$6:$A$6,B853&amp;"",'Vozidlá'!$L$6:$L$6,"&lt;&gt;")=1,ROUND(K853,1)=ROUND(INDEX('Vozidlá'!$L$6:$L$6,MATCH(B853,'Vozidlá'!$A$6:$A$6,0)),1)),"","CHYBA"),IF(AND(INDEX($L$1:$L$1505,X853)&lt;&gt;"",ROUND(K853,1)=ROUND(INDEX($L$1:$L$1505,X853),1)),"","CHYBA")),"CHYBA"))</f>
        <v/>
      </c>
      <c r="R853" s="14">
        <f>IF(V853=0,"",IF(OR(NOT(ISNUMBER(A853)),B853="",C853="",NOT(ISNUMBER(D853)),NOT(ISNUMBER(E853)),NOT(ISNUMBER(F853)),NOT(ISNUMBER(G853)),I853="",J853="",NOT(ISNUMBER(K853)),NOT(ISNUMBER(L853)),AND(N853&lt;&gt;"Podnikateľská",N853&lt;&gt;"Súkromná"),AND(N853="Podnikateľská",H853=""),COUNTIFS('Vodiči'!$C$6:$C$8,C853&amp;"")&lt;&gt;1,COUNTIFS('Vozidlá'!$A$6:$A$6,B853&amp;"",'Vozidlá'!$B$6:$B$6,"&lt;&gt;")&lt;&gt;1,COUNTIFS('Vozidlá'!$A$6:$A$6,B853&amp;"",'Vozidlá'!$C$6:$C$6,"&lt;&gt;")&lt;&gt;1,COUNTIFS('Vozidlá'!$A$6:$A$6,B853&amp;"",'Vozidlá'!$D$6:$D$6,"&lt;&gt;")&lt;&gt;1,COUNTIFS('Vozidlá'!$A$6:$A$6,B853&amp;"",'Vozidlá'!$E$6:$E$6,"&lt;&gt;")&lt;&gt;1,COUNTIFS('Vozidlá'!$A$6:$A$6,B853&amp;"",'Vozidlá'!$K$6:$K$6,"&lt;&gt;")&lt;&gt;1,COUNTIFS('Vozidlá'!$A$6:$A$6,B853&amp;"",'Vozidlá'!$L$6:$L$6,"&lt;&gt;")&lt;&gt;1),"CHYBA",""))</f>
        <v/>
      </c>
      <c r="S853" s="14">
        <f>IF(V853=0,"",IF(N853="Podnikateľská",IF(H853="","",IF(OR(LEN(TRIM(SUBSTITUTE(SUBSTITUTE(H853,".",""),",","")))&lt;12,ISNUMBER(MATCH(TRIM(SUBSTITUTE(SUBSTITUTE(H853,".",""),",","")),'Zoznamy'!$G$2:$G$41,0))),"PREVERIŤ","")),IF(AND(N853="Súkromná",IFERROR(INDEX('Vozidlá'!$O$6:$O$6,MATCH(B853,'Vozidlá'!$A$6:$A$6,0))="áno",FALSE)),"PREVERIŤ","")))</f>
        <v/>
      </c>
      <c r="T853" s="14">
        <f>IF(OR(D853="",E853="",F853="",G853=""),"",IFERROR(IF(OR(F853+G853&lt;D853+E853,D853&lt;DATE(2027,1,1),D853&gt;=DATE(2028,1,1)),"CHYBA",""),"CHYBA"))</f>
        <v/>
      </c>
      <c r="U853" s="14">
        <f>IF(OR(V853=0,A853=""),"",IF(COUNTIFS($A$6:$A$1505,A853&amp;"",$B$6:$B$1505,B853&amp;"")&gt;1,"CHYBA",IF(X853="","",IF(X853=0,"",IFERROR(IF(INDEX($A$1:$A$1505,X853)="","",IF(A853=INDEX($A$1:$A$1505,X853)+1,"","PREVERIŤ")),"PREVERIŤ")))))</f>
        <v/>
      </c>
      <c r="V853" s="14">
        <f>IF(OR(A853&lt;&gt;"",B853&lt;&gt;"",C853&lt;&gt;"",D853&lt;&gt;"",E853&lt;&gt;"",F853&lt;&gt;"",G853&lt;&gt;"",H853&lt;&gt;"",I853&lt;&gt;"",J853&lt;&gt;"",K853&lt;&gt;"",L853&lt;&gt;"",N853&lt;&gt;"",O853&lt;&gt;""),1,0)</f>
        <v/>
      </c>
      <c r="W853" s="14">
        <f>IF(OR(V853=0,B853=""),"",COUNTIFS($B$6:B853,B853&amp;""))</f>
        <v/>
      </c>
      <c r="X853" s="14">
        <f>IF(OR(V853=0,B853=""),"",IF(W853=1,0,SUMIFS($Y$5:Y852,$B$5:B852,B853&amp;"",$W$5:W852,W853-1)))</f>
        <v/>
      </c>
      <c r="Y853" s="14">
        <f>IF(V853=0,"",ROW($A853))</f>
        <v/>
      </c>
    </row>
    <row r="854">
      <c r="A854" s="10" t="n"/>
      <c r="B854" s="10" t="n"/>
      <c r="C854" s="10" t="n"/>
      <c r="D854" s="12" t="n"/>
      <c r="E854" s="18" t="n"/>
      <c r="F854" s="12" t="n"/>
      <c r="G854" s="18" t="n"/>
      <c r="H854" s="10" t="n"/>
      <c r="I854" s="10" t="n"/>
      <c r="J854" s="10" t="n"/>
      <c r="K854" s="13" t="n"/>
      <c r="L854" s="13" t="n"/>
      <c r="M854" s="19">
        <f>IF(OR(K854="",L854=""),"",IF(AND(ISNUMBER(K854),ISNUMBER(L854)),L854-K854,"CHYBA"))</f>
        <v/>
      </c>
      <c r="N854" s="10" t="n"/>
      <c r="O854" s="10" t="n"/>
      <c r="P854" s="14">
        <f>IF(M854="","",IF(ISNUMBER(M854),IF(M854&lt;=0,"CHYBA",""),"CHYBA"))</f>
        <v/>
      </c>
      <c r="Q854" s="14">
        <f>IF(OR(V854=0,B854="",K854=""),"",IFERROR(IF(X854=0,IF(AND(COUNTIFS('Vozidlá'!$A$6:$A$6,B854&amp;"",'Vozidlá'!$L$6:$L$6,"&lt;&gt;")=1,ROUND(K854,1)=ROUND(INDEX('Vozidlá'!$L$6:$L$6,MATCH(B854,'Vozidlá'!$A$6:$A$6,0)),1)),"","CHYBA"),IF(AND(INDEX($L$1:$L$1505,X854)&lt;&gt;"",ROUND(K854,1)=ROUND(INDEX($L$1:$L$1505,X854),1)),"","CHYBA")),"CHYBA"))</f>
        <v/>
      </c>
      <c r="R854" s="14">
        <f>IF(V854=0,"",IF(OR(NOT(ISNUMBER(A854)),B854="",C854="",NOT(ISNUMBER(D854)),NOT(ISNUMBER(E854)),NOT(ISNUMBER(F854)),NOT(ISNUMBER(G854)),I854="",J854="",NOT(ISNUMBER(K854)),NOT(ISNUMBER(L854)),AND(N854&lt;&gt;"Podnikateľská",N854&lt;&gt;"Súkromná"),AND(N854="Podnikateľská",H854=""),COUNTIFS('Vodiči'!$C$6:$C$8,C854&amp;"")&lt;&gt;1,COUNTIFS('Vozidlá'!$A$6:$A$6,B854&amp;"",'Vozidlá'!$B$6:$B$6,"&lt;&gt;")&lt;&gt;1,COUNTIFS('Vozidlá'!$A$6:$A$6,B854&amp;"",'Vozidlá'!$C$6:$C$6,"&lt;&gt;")&lt;&gt;1,COUNTIFS('Vozidlá'!$A$6:$A$6,B854&amp;"",'Vozidlá'!$D$6:$D$6,"&lt;&gt;")&lt;&gt;1,COUNTIFS('Vozidlá'!$A$6:$A$6,B854&amp;"",'Vozidlá'!$E$6:$E$6,"&lt;&gt;")&lt;&gt;1,COUNTIFS('Vozidlá'!$A$6:$A$6,B854&amp;"",'Vozidlá'!$K$6:$K$6,"&lt;&gt;")&lt;&gt;1,COUNTIFS('Vozidlá'!$A$6:$A$6,B854&amp;"",'Vozidlá'!$L$6:$L$6,"&lt;&gt;")&lt;&gt;1),"CHYBA",""))</f>
        <v/>
      </c>
      <c r="S854" s="14">
        <f>IF(V854=0,"",IF(N854="Podnikateľská",IF(H854="","",IF(OR(LEN(TRIM(SUBSTITUTE(SUBSTITUTE(H854,".",""),",","")))&lt;12,ISNUMBER(MATCH(TRIM(SUBSTITUTE(SUBSTITUTE(H854,".",""),",","")),'Zoznamy'!$G$2:$G$41,0))),"PREVERIŤ","")),IF(AND(N854="Súkromná",IFERROR(INDEX('Vozidlá'!$O$6:$O$6,MATCH(B854,'Vozidlá'!$A$6:$A$6,0))="áno",FALSE)),"PREVERIŤ","")))</f>
        <v/>
      </c>
      <c r="T854" s="14">
        <f>IF(OR(D854="",E854="",F854="",G854=""),"",IFERROR(IF(OR(F854+G854&lt;D854+E854,D854&lt;DATE(2027,1,1),D854&gt;=DATE(2028,1,1)),"CHYBA",""),"CHYBA"))</f>
        <v/>
      </c>
      <c r="U854" s="14">
        <f>IF(OR(V854=0,A854=""),"",IF(COUNTIFS($A$6:$A$1505,A854&amp;"",$B$6:$B$1505,B854&amp;"")&gt;1,"CHYBA",IF(X854="","",IF(X854=0,"",IFERROR(IF(INDEX($A$1:$A$1505,X854)="","",IF(A854=INDEX($A$1:$A$1505,X854)+1,"","PREVERIŤ")),"PREVERIŤ")))))</f>
        <v/>
      </c>
      <c r="V854" s="14">
        <f>IF(OR(A854&lt;&gt;"",B854&lt;&gt;"",C854&lt;&gt;"",D854&lt;&gt;"",E854&lt;&gt;"",F854&lt;&gt;"",G854&lt;&gt;"",H854&lt;&gt;"",I854&lt;&gt;"",J854&lt;&gt;"",K854&lt;&gt;"",L854&lt;&gt;"",N854&lt;&gt;"",O854&lt;&gt;""),1,0)</f>
        <v/>
      </c>
      <c r="W854" s="14">
        <f>IF(OR(V854=0,B854=""),"",COUNTIFS($B$6:B854,B854&amp;""))</f>
        <v/>
      </c>
      <c r="X854" s="14">
        <f>IF(OR(V854=0,B854=""),"",IF(W854=1,0,SUMIFS($Y$5:Y853,$B$5:B853,B854&amp;"",$W$5:W853,W854-1)))</f>
        <v/>
      </c>
      <c r="Y854" s="14">
        <f>IF(V854=0,"",ROW($A854))</f>
        <v/>
      </c>
    </row>
    <row r="855">
      <c r="A855" s="10" t="n"/>
      <c r="B855" s="10" t="n"/>
      <c r="C855" s="10" t="n"/>
      <c r="D855" s="12" t="n"/>
      <c r="E855" s="18" t="n"/>
      <c r="F855" s="12" t="n"/>
      <c r="G855" s="18" t="n"/>
      <c r="H855" s="10" t="n"/>
      <c r="I855" s="10" t="n"/>
      <c r="J855" s="10" t="n"/>
      <c r="K855" s="13" t="n"/>
      <c r="L855" s="13" t="n"/>
      <c r="M855" s="19">
        <f>IF(OR(K855="",L855=""),"",IF(AND(ISNUMBER(K855),ISNUMBER(L855)),L855-K855,"CHYBA"))</f>
        <v/>
      </c>
      <c r="N855" s="10" t="n"/>
      <c r="O855" s="10" t="n"/>
      <c r="P855" s="14">
        <f>IF(M855="","",IF(ISNUMBER(M855),IF(M855&lt;=0,"CHYBA",""),"CHYBA"))</f>
        <v/>
      </c>
      <c r="Q855" s="14">
        <f>IF(OR(V855=0,B855="",K855=""),"",IFERROR(IF(X855=0,IF(AND(COUNTIFS('Vozidlá'!$A$6:$A$6,B855&amp;"",'Vozidlá'!$L$6:$L$6,"&lt;&gt;")=1,ROUND(K855,1)=ROUND(INDEX('Vozidlá'!$L$6:$L$6,MATCH(B855,'Vozidlá'!$A$6:$A$6,0)),1)),"","CHYBA"),IF(AND(INDEX($L$1:$L$1505,X855)&lt;&gt;"",ROUND(K855,1)=ROUND(INDEX($L$1:$L$1505,X855),1)),"","CHYBA")),"CHYBA"))</f>
        <v/>
      </c>
      <c r="R855" s="14">
        <f>IF(V855=0,"",IF(OR(NOT(ISNUMBER(A855)),B855="",C855="",NOT(ISNUMBER(D855)),NOT(ISNUMBER(E855)),NOT(ISNUMBER(F855)),NOT(ISNUMBER(G855)),I855="",J855="",NOT(ISNUMBER(K855)),NOT(ISNUMBER(L855)),AND(N855&lt;&gt;"Podnikateľská",N855&lt;&gt;"Súkromná"),AND(N855="Podnikateľská",H855=""),COUNTIFS('Vodiči'!$C$6:$C$8,C855&amp;"")&lt;&gt;1,COUNTIFS('Vozidlá'!$A$6:$A$6,B855&amp;"",'Vozidlá'!$B$6:$B$6,"&lt;&gt;")&lt;&gt;1,COUNTIFS('Vozidlá'!$A$6:$A$6,B855&amp;"",'Vozidlá'!$C$6:$C$6,"&lt;&gt;")&lt;&gt;1,COUNTIFS('Vozidlá'!$A$6:$A$6,B855&amp;"",'Vozidlá'!$D$6:$D$6,"&lt;&gt;")&lt;&gt;1,COUNTIFS('Vozidlá'!$A$6:$A$6,B855&amp;"",'Vozidlá'!$E$6:$E$6,"&lt;&gt;")&lt;&gt;1,COUNTIFS('Vozidlá'!$A$6:$A$6,B855&amp;"",'Vozidlá'!$K$6:$K$6,"&lt;&gt;")&lt;&gt;1,COUNTIFS('Vozidlá'!$A$6:$A$6,B855&amp;"",'Vozidlá'!$L$6:$L$6,"&lt;&gt;")&lt;&gt;1),"CHYBA",""))</f>
        <v/>
      </c>
      <c r="S855" s="14">
        <f>IF(V855=0,"",IF(N855="Podnikateľská",IF(H855="","",IF(OR(LEN(TRIM(SUBSTITUTE(SUBSTITUTE(H855,".",""),",","")))&lt;12,ISNUMBER(MATCH(TRIM(SUBSTITUTE(SUBSTITUTE(H855,".",""),",","")),'Zoznamy'!$G$2:$G$41,0))),"PREVERIŤ","")),IF(AND(N855="Súkromná",IFERROR(INDEX('Vozidlá'!$O$6:$O$6,MATCH(B855,'Vozidlá'!$A$6:$A$6,0))="áno",FALSE)),"PREVERIŤ","")))</f>
        <v/>
      </c>
      <c r="T855" s="14">
        <f>IF(OR(D855="",E855="",F855="",G855=""),"",IFERROR(IF(OR(F855+G855&lt;D855+E855,D855&lt;DATE(2027,1,1),D855&gt;=DATE(2028,1,1)),"CHYBA",""),"CHYBA"))</f>
        <v/>
      </c>
      <c r="U855" s="14">
        <f>IF(OR(V855=0,A855=""),"",IF(COUNTIFS($A$6:$A$1505,A855&amp;"",$B$6:$B$1505,B855&amp;"")&gt;1,"CHYBA",IF(X855="","",IF(X855=0,"",IFERROR(IF(INDEX($A$1:$A$1505,X855)="","",IF(A855=INDEX($A$1:$A$1505,X855)+1,"","PREVERIŤ")),"PREVERIŤ")))))</f>
        <v/>
      </c>
      <c r="V855" s="14">
        <f>IF(OR(A855&lt;&gt;"",B855&lt;&gt;"",C855&lt;&gt;"",D855&lt;&gt;"",E855&lt;&gt;"",F855&lt;&gt;"",G855&lt;&gt;"",H855&lt;&gt;"",I855&lt;&gt;"",J855&lt;&gt;"",K855&lt;&gt;"",L855&lt;&gt;"",N855&lt;&gt;"",O855&lt;&gt;""),1,0)</f>
        <v/>
      </c>
      <c r="W855" s="14">
        <f>IF(OR(V855=0,B855=""),"",COUNTIFS($B$6:B855,B855&amp;""))</f>
        <v/>
      </c>
      <c r="X855" s="14">
        <f>IF(OR(V855=0,B855=""),"",IF(W855=1,0,SUMIFS($Y$5:Y854,$B$5:B854,B855&amp;"",$W$5:W854,W855-1)))</f>
        <v/>
      </c>
      <c r="Y855" s="14">
        <f>IF(V855=0,"",ROW($A855))</f>
        <v/>
      </c>
    </row>
    <row r="856">
      <c r="A856" s="10" t="n"/>
      <c r="B856" s="10" t="n"/>
      <c r="C856" s="10" t="n"/>
      <c r="D856" s="12" t="n"/>
      <c r="E856" s="18" t="n"/>
      <c r="F856" s="12" t="n"/>
      <c r="G856" s="18" t="n"/>
      <c r="H856" s="10" t="n"/>
      <c r="I856" s="10" t="n"/>
      <c r="J856" s="10" t="n"/>
      <c r="K856" s="13" t="n"/>
      <c r="L856" s="13" t="n"/>
      <c r="M856" s="19">
        <f>IF(OR(K856="",L856=""),"",IF(AND(ISNUMBER(K856),ISNUMBER(L856)),L856-K856,"CHYBA"))</f>
        <v/>
      </c>
      <c r="N856" s="10" t="n"/>
      <c r="O856" s="10" t="n"/>
      <c r="P856" s="14">
        <f>IF(M856="","",IF(ISNUMBER(M856),IF(M856&lt;=0,"CHYBA",""),"CHYBA"))</f>
        <v/>
      </c>
      <c r="Q856" s="14">
        <f>IF(OR(V856=0,B856="",K856=""),"",IFERROR(IF(X856=0,IF(AND(COUNTIFS('Vozidlá'!$A$6:$A$6,B856&amp;"",'Vozidlá'!$L$6:$L$6,"&lt;&gt;")=1,ROUND(K856,1)=ROUND(INDEX('Vozidlá'!$L$6:$L$6,MATCH(B856,'Vozidlá'!$A$6:$A$6,0)),1)),"","CHYBA"),IF(AND(INDEX($L$1:$L$1505,X856)&lt;&gt;"",ROUND(K856,1)=ROUND(INDEX($L$1:$L$1505,X856),1)),"","CHYBA")),"CHYBA"))</f>
        <v/>
      </c>
      <c r="R856" s="14">
        <f>IF(V856=0,"",IF(OR(NOT(ISNUMBER(A856)),B856="",C856="",NOT(ISNUMBER(D856)),NOT(ISNUMBER(E856)),NOT(ISNUMBER(F856)),NOT(ISNUMBER(G856)),I856="",J856="",NOT(ISNUMBER(K856)),NOT(ISNUMBER(L856)),AND(N856&lt;&gt;"Podnikateľská",N856&lt;&gt;"Súkromná"),AND(N856="Podnikateľská",H856=""),COUNTIFS('Vodiči'!$C$6:$C$8,C856&amp;"")&lt;&gt;1,COUNTIFS('Vozidlá'!$A$6:$A$6,B856&amp;"",'Vozidlá'!$B$6:$B$6,"&lt;&gt;")&lt;&gt;1,COUNTIFS('Vozidlá'!$A$6:$A$6,B856&amp;"",'Vozidlá'!$C$6:$C$6,"&lt;&gt;")&lt;&gt;1,COUNTIFS('Vozidlá'!$A$6:$A$6,B856&amp;"",'Vozidlá'!$D$6:$D$6,"&lt;&gt;")&lt;&gt;1,COUNTIFS('Vozidlá'!$A$6:$A$6,B856&amp;"",'Vozidlá'!$E$6:$E$6,"&lt;&gt;")&lt;&gt;1,COUNTIFS('Vozidlá'!$A$6:$A$6,B856&amp;"",'Vozidlá'!$K$6:$K$6,"&lt;&gt;")&lt;&gt;1,COUNTIFS('Vozidlá'!$A$6:$A$6,B856&amp;"",'Vozidlá'!$L$6:$L$6,"&lt;&gt;")&lt;&gt;1),"CHYBA",""))</f>
        <v/>
      </c>
      <c r="S856" s="14">
        <f>IF(V856=0,"",IF(N856="Podnikateľská",IF(H856="","",IF(OR(LEN(TRIM(SUBSTITUTE(SUBSTITUTE(H856,".",""),",","")))&lt;12,ISNUMBER(MATCH(TRIM(SUBSTITUTE(SUBSTITUTE(H856,".",""),",","")),'Zoznamy'!$G$2:$G$41,0))),"PREVERIŤ","")),IF(AND(N856="Súkromná",IFERROR(INDEX('Vozidlá'!$O$6:$O$6,MATCH(B856,'Vozidlá'!$A$6:$A$6,0))="áno",FALSE)),"PREVERIŤ","")))</f>
        <v/>
      </c>
      <c r="T856" s="14">
        <f>IF(OR(D856="",E856="",F856="",G856=""),"",IFERROR(IF(OR(F856+G856&lt;D856+E856,D856&lt;DATE(2027,1,1),D856&gt;=DATE(2028,1,1)),"CHYBA",""),"CHYBA"))</f>
        <v/>
      </c>
      <c r="U856" s="14">
        <f>IF(OR(V856=0,A856=""),"",IF(COUNTIFS($A$6:$A$1505,A856&amp;"",$B$6:$B$1505,B856&amp;"")&gt;1,"CHYBA",IF(X856="","",IF(X856=0,"",IFERROR(IF(INDEX($A$1:$A$1505,X856)="","",IF(A856=INDEX($A$1:$A$1505,X856)+1,"","PREVERIŤ")),"PREVERIŤ")))))</f>
        <v/>
      </c>
      <c r="V856" s="14">
        <f>IF(OR(A856&lt;&gt;"",B856&lt;&gt;"",C856&lt;&gt;"",D856&lt;&gt;"",E856&lt;&gt;"",F856&lt;&gt;"",G856&lt;&gt;"",H856&lt;&gt;"",I856&lt;&gt;"",J856&lt;&gt;"",K856&lt;&gt;"",L856&lt;&gt;"",N856&lt;&gt;"",O856&lt;&gt;""),1,0)</f>
        <v/>
      </c>
      <c r="W856" s="14">
        <f>IF(OR(V856=0,B856=""),"",COUNTIFS($B$6:B856,B856&amp;""))</f>
        <v/>
      </c>
      <c r="X856" s="14">
        <f>IF(OR(V856=0,B856=""),"",IF(W856=1,0,SUMIFS($Y$5:Y855,$B$5:B855,B856&amp;"",$W$5:W855,W856-1)))</f>
        <v/>
      </c>
      <c r="Y856" s="14">
        <f>IF(V856=0,"",ROW($A856))</f>
        <v/>
      </c>
    </row>
    <row r="857">
      <c r="A857" s="10" t="n"/>
      <c r="B857" s="10" t="n"/>
      <c r="C857" s="10" t="n"/>
      <c r="D857" s="12" t="n"/>
      <c r="E857" s="18" t="n"/>
      <c r="F857" s="12" t="n"/>
      <c r="G857" s="18" t="n"/>
      <c r="H857" s="10" t="n"/>
      <c r="I857" s="10" t="n"/>
      <c r="J857" s="10" t="n"/>
      <c r="K857" s="13" t="n"/>
      <c r="L857" s="13" t="n"/>
      <c r="M857" s="19">
        <f>IF(OR(K857="",L857=""),"",IF(AND(ISNUMBER(K857),ISNUMBER(L857)),L857-K857,"CHYBA"))</f>
        <v/>
      </c>
      <c r="N857" s="10" t="n"/>
      <c r="O857" s="10" t="n"/>
      <c r="P857" s="14">
        <f>IF(M857="","",IF(ISNUMBER(M857),IF(M857&lt;=0,"CHYBA",""),"CHYBA"))</f>
        <v/>
      </c>
      <c r="Q857" s="14">
        <f>IF(OR(V857=0,B857="",K857=""),"",IFERROR(IF(X857=0,IF(AND(COUNTIFS('Vozidlá'!$A$6:$A$6,B857&amp;"",'Vozidlá'!$L$6:$L$6,"&lt;&gt;")=1,ROUND(K857,1)=ROUND(INDEX('Vozidlá'!$L$6:$L$6,MATCH(B857,'Vozidlá'!$A$6:$A$6,0)),1)),"","CHYBA"),IF(AND(INDEX($L$1:$L$1505,X857)&lt;&gt;"",ROUND(K857,1)=ROUND(INDEX($L$1:$L$1505,X857),1)),"","CHYBA")),"CHYBA"))</f>
        <v/>
      </c>
      <c r="R857" s="14">
        <f>IF(V857=0,"",IF(OR(NOT(ISNUMBER(A857)),B857="",C857="",NOT(ISNUMBER(D857)),NOT(ISNUMBER(E857)),NOT(ISNUMBER(F857)),NOT(ISNUMBER(G857)),I857="",J857="",NOT(ISNUMBER(K857)),NOT(ISNUMBER(L857)),AND(N857&lt;&gt;"Podnikateľská",N857&lt;&gt;"Súkromná"),AND(N857="Podnikateľská",H857=""),COUNTIFS('Vodiči'!$C$6:$C$8,C857&amp;"")&lt;&gt;1,COUNTIFS('Vozidlá'!$A$6:$A$6,B857&amp;"",'Vozidlá'!$B$6:$B$6,"&lt;&gt;")&lt;&gt;1,COUNTIFS('Vozidlá'!$A$6:$A$6,B857&amp;"",'Vozidlá'!$C$6:$C$6,"&lt;&gt;")&lt;&gt;1,COUNTIFS('Vozidlá'!$A$6:$A$6,B857&amp;"",'Vozidlá'!$D$6:$D$6,"&lt;&gt;")&lt;&gt;1,COUNTIFS('Vozidlá'!$A$6:$A$6,B857&amp;"",'Vozidlá'!$E$6:$E$6,"&lt;&gt;")&lt;&gt;1,COUNTIFS('Vozidlá'!$A$6:$A$6,B857&amp;"",'Vozidlá'!$K$6:$K$6,"&lt;&gt;")&lt;&gt;1,COUNTIFS('Vozidlá'!$A$6:$A$6,B857&amp;"",'Vozidlá'!$L$6:$L$6,"&lt;&gt;")&lt;&gt;1),"CHYBA",""))</f>
        <v/>
      </c>
      <c r="S857" s="14">
        <f>IF(V857=0,"",IF(N857="Podnikateľská",IF(H857="","",IF(OR(LEN(TRIM(SUBSTITUTE(SUBSTITUTE(H857,".",""),",","")))&lt;12,ISNUMBER(MATCH(TRIM(SUBSTITUTE(SUBSTITUTE(H857,".",""),",","")),'Zoznamy'!$G$2:$G$41,0))),"PREVERIŤ","")),IF(AND(N857="Súkromná",IFERROR(INDEX('Vozidlá'!$O$6:$O$6,MATCH(B857,'Vozidlá'!$A$6:$A$6,0))="áno",FALSE)),"PREVERIŤ","")))</f>
        <v/>
      </c>
      <c r="T857" s="14">
        <f>IF(OR(D857="",E857="",F857="",G857=""),"",IFERROR(IF(OR(F857+G857&lt;D857+E857,D857&lt;DATE(2027,1,1),D857&gt;=DATE(2028,1,1)),"CHYBA",""),"CHYBA"))</f>
        <v/>
      </c>
      <c r="U857" s="14">
        <f>IF(OR(V857=0,A857=""),"",IF(COUNTIFS($A$6:$A$1505,A857&amp;"",$B$6:$B$1505,B857&amp;"")&gt;1,"CHYBA",IF(X857="","",IF(X857=0,"",IFERROR(IF(INDEX($A$1:$A$1505,X857)="","",IF(A857=INDEX($A$1:$A$1505,X857)+1,"","PREVERIŤ")),"PREVERIŤ")))))</f>
        <v/>
      </c>
      <c r="V857" s="14">
        <f>IF(OR(A857&lt;&gt;"",B857&lt;&gt;"",C857&lt;&gt;"",D857&lt;&gt;"",E857&lt;&gt;"",F857&lt;&gt;"",G857&lt;&gt;"",H857&lt;&gt;"",I857&lt;&gt;"",J857&lt;&gt;"",K857&lt;&gt;"",L857&lt;&gt;"",N857&lt;&gt;"",O857&lt;&gt;""),1,0)</f>
        <v/>
      </c>
      <c r="W857" s="14">
        <f>IF(OR(V857=0,B857=""),"",COUNTIFS($B$6:B857,B857&amp;""))</f>
        <v/>
      </c>
      <c r="X857" s="14">
        <f>IF(OR(V857=0,B857=""),"",IF(W857=1,0,SUMIFS($Y$5:Y856,$B$5:B856,B857&amp;"",$W$5:W856,W857-1)))</f>
        <v/>
      </c>
      <c r="Y857" s="14">
        <f>IF(V857=0,"",ROW($A857))</f>
        <v/>
      </c>
    </row>
    <row r="858">
      <c r="A858" s="10" t="n"/>
      <c r="B858" s="10" t="n"/>
      <c r="C858" s="10" t="n"/>
      <c r="D858" s="12" t="n"/>
      <c r="E858" s="18" t="n"/>
      <c r="F858" s="12" t="n"/>
      <c r="G858" s="18" t="n"/>
      <c r="H858" s="10" t="n"/>
      <c r="I858" s="10" t="n"/>
      <c r="J858" s="10" t="n"/>
      <c r="K858" s="13" t="n"/>
      <c r="L858" s="13" t="n"/>
      <c r="M858" s="19">
        <f>IF(OR(K858="",L858=""),"",IF(AND(ISNUMBER(K858),ISNUMBER(L858)),L858-K858,"CHYBA"))</f>
        <v/>
      </c>
      <c r="N858" s="10" t="n"/>
      <c r="O858" s="10" t="n"/>
      <c r="P858" s="14">
        <f>IF(M858="","",IF(ISNUMBER(M858),IF(M858&lt;=0,"CHYBA",""),"CHYBA"))</f>
        <v/>
      </c>
      <c r="Q858" s="14">
        <f>IF(OR(V858=0,B858="",K858=""),"",IFERROR(IF(X858=0,IF(AND(COUNTIFS('Vozidlá'!$A$6:$A$6,B858&amp;"",'Vozidlá'!$L$6:$L$6,"&lt;&gt;")=1,ROUND(K858,1)=ROUND(INDEX('Vozidlá'!$L$6:$L$6,MATCH(B858,'Vozidlá'!$A$6:$A$6,0)),1)),"","CHYBA"),IF(AND(INDEX($L$1:$L$1505,X858)&lt;&gt;"",ROUND(K858,1)=ROUND(INDEX($L$1:$L$1505,X858),1)),"","CHYBA")),"CHYBA"))</f>
        <v/>
      </c>
      <c r="R858" s="14">
        <f>IF(V858=0,"",IF(OR(NOT(ISNUMBER(A858)),B858="",C858="",NOT(ISNUMBER(D858)),NOT(ISNUMBER(E858)),NOT(ISNUMBER(F858)),NOT(ISNUMBER(G858)),I858="",J858="",NOT(ISNUMBER(K858)),NOT(ISNUMBER(L858)),AND(N858&lt;&gt;"Podnikateľská",N858&lt;&gt;"Súkromná"),AND(N858="Podnikateľská",H858=""),COUNTIFS('Vodiči'!$C$6:$C$8,C858&amp;"")&lt;&gt;1,COUNTIFS('Vozidlá'!$A$6:$A$6,B858&amp;"",'Vozidlá'!$B$6:$B$6,"&lt;&gt;")&lt;&gt;1,COUNTIFS('Vozidlá'!$A$6:$A$6,B858&amp;"",'Vozidlá'!$C$6:$C$6,"&lt;&gt;")&lt;&gt;1,COUNTIFS('Vozidlá'!$A$6:$A$6,B858&amp;"",'Vozidlá'!$D$6:$D$6,"&lt;&gt;")&lt;&gt;1,COUNTIFS('Vozidlá'!$A$6:$A$6,B858&amp;"",'Vozidlá'!$E$6:$E$6,"&lt;&gt;")&lt;&gt;1,COUNTIFS('Vozidlá'!$A$6:$A$6,B858&amp;"",'Vozidlá'!$K$6:$K$6,"&lt;&gt;")&lt;&gt;1,COUNTIFS('Vozidlá'!$A$6:$A$6,B858&amp;"",'Vozidlá'!$L$6:$L$6,"&lt;&gt;")&lt;&gt;1),"CHYBA",""))</f>
        <v/>
      </c>
      <c r="S858" s="14">
        <f>IF(V858=0,"",IF(N858="Podnikateľská",IF(H858="","",IF(OR(LEN(TRIM(SUBSTITUTE(SUBSTITUTE(H858,".",""),",","")))&lt;12,ISNUMBER(MATCH(TRIM(SUBSTITUTE(SUBSTITUTE(H858,".",""),",","")),'Zoznamy'!$G$2:$G$41,0))),"PREVERIŤ","")),IF(AND(N858="Súkromná",IFERROR(INDEX('Vozidlá'!$O$6:$O$6,MATCH(B858,'Vozidlá'!$A$6:$A$6,0))="áno",FALSE)),"PREVERIŤ","")))</f>
        <v/>
      </c>
      <c r="T858" s="14">
        <f>IF(OR(D858="",E858="",F858="",G858=""),"",IFERROR(IF(OR(F858+G858&lt;D858+E858,D858&lt;DATE(2027,1,1),D858&gt;=DATE(2028,1,1)),"CHYBA",""),"CHYBA"))</f>
        <v/>
      </c>
      <c r="U858" s="14">
        <f>IF(OR(V858=0,A858=""),"",IF(COUNTIFS($A$6:$A$1505,A858&amp;"",$B$6:$B$1505,B858&amp;"")&gt;1,"CHYBA",IF(X858="","",IF(X858=0,"",IFERROR(IF(INDEX($A$1:$A$1505,X858)="","",IF(A858=INDEX($A$1:$A$1505,X858)+1,"","PREVERIŤ")),"PREVERIŤ")))))</f>
        <v/>
      </c>
      <c r="V858" s="14">
        <f>IF(OR(A858&lt;&gt;"",B858&lt;&gt;"",C858&lt;&gt;"",D858&lt;&gt;"",E858&lt;&gt;"",F858&lt;&gt;"",G858&lt;&gt;"",H858&lt;&gt;"",I858&lt;&gt;"",J858&lt;&gt;"",K858&lt;&gt;"",L858&lt;&gt;"",N858&lt;&gt;"",O858&lt;&gt;""),1,0)</f>
        <v/>
      </c>
      <c r="W858" s="14">
        <f>IF(OR(V858=0,B858=""),"",COUNTIFS($B$6:B858,B858&amp;""))</f>
        <v/>
      </c>
      <c r="X858" s="14">
        <f>IF(OR(V858=0,B858=""),"",IF(W858=1,0,SUMIFS($Y$5:Y857,$B$5:B857,B858&amp;"",$W$5:W857,W858-1)))</f>
        <v/>
      </c>
      <c r="Y858" s="14">
        <f>IF(V858=0,"",ROW($A858))</f>
        <v/>
      </c>
    </row>
    <row r="859">
      <c r="A859" s="10" t="n"/>
      <c r="B859" s="10" t="n"/>
      <c r="C859" s="10" t="n"/>
      <c r="D859" s="12" t="n"/>
      <c r="E859" s="18" t="n"/>
      <c r="F859" s="12" t="n"/>
      <c r="G859" s="18" t="n"/>
      <c r="H859" s="10" t="n"/>
      <c r="I859" s="10" t="n"/>
      <c r="J859" s="10" t="n"/>
      <c r="K859" s="13" t="n"/>
      <c r="L859" s="13" t="n"/>
      <c r="M859" s="19">
        <f>IF(OR(K859="",L859=""),"",IF(AND(ISNUMBER(K859),ISNUMBER(L859)),L859-K859,"CHYBA"))</f>
        <v/>
      </c>
      <c r="N859" s="10" t="n"/>
      <c r="O859" s="10" t="n"/>
      <c r="P859" s="14">
        <f>IF(M859="","",IF(ISNUMBER(M859),IF(M859&lt;=0,"CHYBA",""),"CHYBA"))</f>
        <v/>
      </c>
      <c r="Q859" s="14">
        <f>IF(OR(V859=0,B859="",K859=""),"",IFERROR(IF(X859=0,IF(AND(COUNTIFS('Vozidlá'!$A$6:$A$6,B859&amp;"",'Vozidlá'!$L$6:$L$6,"&lt;&gt;")=1,ROUND(K859,1)=ROUND(INDEX('Vozidlá'!$L$6:$L$6,MATCH(B859,'Vozidlá'!$A$6:$A$6,0)),1)),"","CHYBA"),IF(AND(INDEX($L$1:$L$1505,X859)&lt;&gt;"",ROUND(K859,1)=ROUND(INDEX($L$1:$L$1505,X859),1)),"","CHYBA")),"CHYBA"))</f>
        <v/>
      </c>
      <c r="R859" s="14">
        <f>IF(V859=0,"",IF(OR(NOT(ISNUMBER(A859)),B859="",C859="",NOT(ISNUMBER(D859)),NOT(ISNUMBER(E859)),NOT(ISNUMBER(F859)),NOT(ISNUMBER(G859)),I859="",J859="",NOT(ISNUMBER(K859)),NOT(ISNUMBER(L859)),AND(N859&lt;&gt;"Podnikateľská",N859&lt;&gt;"Súkromná"),AND(N859="Podnikateľská",H859=""),COUNTIFS('Vodiči'!$C$6:$C$8,C859&amp;"")&lt;&gt;1,COUNTIFS('Vozidlá'!$A$6:$A$6,B859&amp;"",'Vozidlá'!$B$6:$B$6,"&lt;&gt;")&lt;&gt;1,COUNTIFS('Vozidlá'!$A$6:$A$6,B859&amp;"",'Vozidlá'!$C$6:$C$6,"&lt;&gt;")&lt;&gt;1,COUNTIFS('Vozidlá'!$A$6:$A$6,B859&amp;"",'Vozidlá'!$D$6:$D$6,"&lt;&gt;")&lt;&gt;1,COUNTIFS('Vozidlá'!$A$6:$A$6,B859&amp;"",'Vozidlá'!$E$6:$E$6,"&lt;&gt;")&lt;&gt;1,COUNTIFS('Vozidlá'!$A$6:$A$6,B859&amp;"",'Vozidlá'!$K$6:$K$6,"&lt;&gt;")&lt;&gt;1,COUNTIFS('Vozidlá'!$A$6:$A$6,B859&amp;"",'Vozidlá'!$L$6:$L$6,"&lt;&gt;")&lt;&gt;1),"CHYBA",""))</f>
        <v/>
      </c>
      <c r="S859" s="14">
        <f>IF(V859=0,"",IF(N859="Podnikateľská",IF(H859="","",IF(OR(LEN(TRIM(SUBSTITUTE(SUBSTITUTE(H859,".",""),",","")))&lt;12,ISNUMBER(MATCH(TRIM(SUBSTITUTE(SUBSTITUTE(H859,".",""),",","")),'Zoznamy'!$G$2:$G$41,0))),"PREVERIŤ","")),IF(AND(N859="Súkromná",IFERROR(INDEX('Vozidlá'!$O$6:$O$6,MATCH(B859,'Vozidlá'!$A$6:$A$6,0))="áno",FALSE)),"PREVERIŤ","")))</f>
        <v/>
      </c>
      <c r="T859" s="14">
        <f>IF(OR(D859="",E859="",F859="",G859=""),"",IFERROR(IF(OR(F859+G859&lt;D859+E859,D859&lt;DATE(2027,1,1),D859&gt;=DATE(2028,1,1)),"CHYBA",""),"CHYBA"))</f>
        <v/>
      </c>
      <c r="U859" s="14">
        <f>IF(OR(V859=0,A859=""),"",IF(COUNTIFS($A$6:$A$1505,A859&amp;"",$B$6:$B$1505,B859&amp;"")&gt;1,"CHYBA",IF(X859="","",IF(X859=0,"",IFERROR(IF(INDEX($A$1:$A$1505,X859)="","",IF(A859=INDEX($A$1:$A$1505,X859)+1,"","PREVERIŤ")),"PREVERIŤ")))))</f>
        <v/>
      </c>
      <c r="V859" s="14">
        <f>IF(OR(A859&lt;&gt;"",B859&lt;&gt;"",C859&lt;&gt;"",D859&lt;&gt;"",E859&lt;&gt;"",F859&lt;&gt;"",G859&lt;&gt;"",H859&lt;&gt;"",I859&lt;&gt;"",J859&lt;&gt;"",K859&lt;&gt;"",L859&lt;&gt;"",N859&lt;&gt;"",O859&lt;&gt;""),1,0)</f>
        <v/>
      </c>
      <c r="W859" s="14">
        <f>IF(OR(V859=0,B859=""),"",COUNTIFS($B$6:B859,B859&amp;""))</f>
        <v/>
      </c>
      <c r="X859" s="14">
        <f>IF(OR(V859=0,B859=""),"",IF(W859=1,0,SUMIFS($Y$5:Y858,$B$5:B858,B859&amp;"",$W$5:W858,W859-1)))</f>
        <v/>
      </c>
      <c r="Y859" s="14">
        <f>IF(V859=0,"",ROW($A859))</f>
        <v/>
      </c>
    </row>
    <row r="860">
      <c r="A860" s="10" t="n"/>
      <c r="B860" s="10" t="n"/>
      <c r="C860" s="10" t="n"/>
      <c r="D860" s="12" t="n"/>
      <c r="E860" s="18" t="n"/>
      <c r="F860" s="12" t="n"/>
      <c r="G860" s="18" t="n"/>
      <c r="H860" s="10" t="n"/>
      <c r="I860" s="10" t="n"/>
      <c r="J860" s="10" t="n"/>
      <c r="K860" s="13" t="n"/>
      <c r="L860" s="13" t="n"/>
      <c r="M860" s="19">
        <f>IF(OR(K860="",L860=""),"",IF(AND(ISNUMBER(K860),ISNUMBER(L860)),L860-K860,"CHYBA"))</f>
        <v/>
      </c>
      <c r="N860" s="10" t="n"/>
      <c r="O860" s="10" t="n"/>
      <c r="P860" s="14">
        <f>IF(M860="","",IF(ISNUMBER(M860),IF(M860&lt;=0,"CHYBA",""),"CHYBA"))</f>
        <v/>
      </c>
      <c r="Q860" s="14">
        <f>IF(OR(V860=0,B860="",K860=""),"",IFERROR(IF(X860=0,IF(AND(COUNTIFS('Vozidlá'!$A$6:$A$6,B860&amp;"",'Vozidlá'!$L$6:$L$6,"&lt;&gt;")=1,ROUND(K860,1)=ROUND(INDEX('Vozidlá'!$L$6:$L$6,MATCH(B860,'Vozidlá'!$A$6:$A$6,0)),1)),"","CHYBA"),IF(AND(INDEX($L$1:$L$1505,X860)&lt;&gt;"",ROUND(K860,1)=ROUND(INDEX($L$1:$L$1505,X860),1)),"","CHYBA")),"CHYBA"))</f>
        <v/>
      </c>
      <c r="R860" s="14">
        <f>IF(V860=0,"",IF(OR(NOT(ISNUMBER(A860)),B860="",C860="",NOT(ISNUMBER(D860)),NOT(ISNUMBER(E860)),NOT(ISNUMBER(F860)),NOT(ISNUMBER(G860)),I860="",J860="",NOT(ISNUMBER(K860)),NOT(ISNUMBER(L860)),AND(N860&lt;&gt;"Podnikateľská",N860&lt;&gt;"Súkromná"),AND(N860="Podnikateľská",H860=""),COUNTIFS('Vodiči'!$C$6:$C$8,C860&amp;"")&lt;&gt;1,COUNTIFS('Vozidlá'!$A$6:$A$6,B860&amp;"",'Vozidlá'!$B$6:$B$6,"&lt;&gt;")&lt;&gt;1,COUNTIFS('Vozidlá'!$A$6:$A$6,B860&amp;"",'Vozidlá'!$C$6:$C$6,"&lt;&gt;")&lt;&gt;1,COUNTIFS('Vozidlá'!$A$6:$A$6,B860&amp;"",'Vozidlá'!$D$6:$D$6,"&lt;&gt;")&lt;&gt;1,COUNTIFS('Vozidlá'!$A$6:$A$6,B860&amp;"",'Vozidlá'!$E$6:$E$6,"&lt;&gt;")&lt;&gt;1,COUNTIFS('Vozidlá'!$A$6:$A$6,B860&amp;"",'Vozidlá'!$K$6:$K$6,"&lt;&gt;")&lt;&gt;1,COUNTIFS('Vozidlá'!$A$6:$A$6,B860&amp;"",'Vozidlá'!$L$6:$L$6,"&lt;&gt;")&lt;&gt;1),"CHYBA",""))</f>
        <v/>
      </c>
      <c r="S860" s="14">
        <f>IF(V860=0,"",IF(N860="Podnikateľská",IF(H860="","",IF(OR(LEN(TRIM(SUBSTITUTE(SUBSTITUTE(H860,".",""),",","")))&lt;12,ISNUMBER(MATCH(TRIM(SUBSTITUTE(SUBSTITUTE(H860,".",""),",","")),'Zoznamy'!$G$2:$G$41,0))),"PREVERIŤ","")),IF(AND(N860="Súkromná",IFERROR(INDEX('Vozidlá'!$O$6:$O$6,MATCH(B860,'Vozidlá'!$A$6:$A$6,0))="áno",FALSE)),"PREVERIŤ","")))</f>
        <v/>
      </c>
      <c r="T860" s="14">
        <f>IF(OR(D860="",E860="",F860="",G860=""),"",IFERROR(IF(OR(F860+G860&lt;D860+E860,D860&lt;DATE(2027,1,1),D860&gt;=DATE(2028,1,1)),"CHYBA",""),"CHYBA"))</f>
        <v/>
      </c>
      <c r="U860" s="14">
        <f>IF(OR(V860=0,A860=""),"",IF(COUNTIFS($A$6:$A$1505,A860&amp;"",$B$6:$B$1505,B860&amp;"")&gt;1,"CHYBA",IF(X860="","",IF(X860=0,"",IFERROR(IF(INDEX($A$1:$A$1505,X860)="","",IF(A860=INDEX($A$1:$A$1505,X860)+1,"","PREVERIŤ")),"PREVERIŤ")))))</f>
        <v/>
      </c>
      <c r="V860" s="14">
        <f>IF(OR(A860&lt;&gt;"",B860&lt;&gt;"",C860&lt;&gt;"",D860&lt;&gt;"",E860&lt;&gt;"",F860&lt;&gt;"",G860&lt;&gt;"",H860&lt;&gt;"",I860&lt;&gt;"",J860&lt;&gt;"",K860&lt;&gt;"",L860&lt;&gt;"",N860&lt;&gt;"",O860&lt;&gt;""),1,0)</f>
        <v/>
      </c>
      <c r="W860" s="14">
        <f>IF(OR(V860=0,B860=""),"",COUNTIFS($B$6:B860,B860&amp;""))</f>
        <v/>
      </c>
      <c r="X860" s="14">
        <f>IF(OR(V860=0,B860=""),"",IF(W860=1,0,SUMIFS($Y$5:Y859,$B$5:B859,B860&amp;"",$W$5:W859,W860-1)))</f>
        <v/>
      </c>
      <c r="Y860" s="14">
        <f>IF(V860=0,"",ROW($A860))</f>
        <v/>
      </c>
    </row>
    <row r="861">
      <c r="A861" s="10" t="n"/>
      <c r="B861" s="10" t="n"/>
      <c r="C861" s="10" t="n"/>
      <c r="D861" s="12" t="n"/>
      <c r="E861" s="18" t="n"/>
      <c r="F861" s="12" t="n"/>
      <c r="G861" s="18" t="n"/>
      <c r="H861" s="10" t="n"/>
      <c r="I861" s="10" t="n"/>
      <c r="J861" s="10" t="n"/>
      <c r="K861" s="13" t="n"/>
      <c r="L861" s="13" t="n"/>
      <c r="M861" s="19">
        <f>IF(OR(K861="",L861=""),"",IF(AND(ISNUMBER(K861),ISNUMBER(L861)),L861-K861,"CHYBA"))</f>
        <v/>
      </c>
      <c r="N861" s="10" t="n"/>
      <c r="O861" s="10" t="n"/>
      <c r="P861" s="14">
        <f>IF(M861="","",IF(ISNUMBER(M861),IF(M861&lt;=0,"CHYBA",""),"CHYBA"))</f>
        <v/>
      </c>
      <c r="Q861" s="14">
        <f>IF(OR(V861=0,B861="",K861=""),"",IFERROR(IF(X861=0,IF(AND(COUNTIFS('Vozidlá'!$A$6:$A$6,B861&amp;"",'Vozidlá'!$L$6:$L$6,"&lt;&gt;")=1,ROUND(K861,1)=ROUND(INDEX('Vozidlá'!$L$6:$L$6,MATCH(B861,'Vozidlá'!$A$6:$A$6,0)),1)),"","CHYBA"),IF(AND(INDEX($L$1:$L$1505,X861)&lt;&gt;"",ROUND(K861,1)=ROUND(INDEX($L$1:$L$1505,X861),1)),"","CHYBA")),"CHYBA"))</f>
        <v/>
      </c>
      <c r="R861" s="14">
        <f>IF(V861=0,"",IF(OR(NOT(ISNUMBER(A861)),B861="",C861="",NOT(ISNUMBER(D861)),NOT(ISNUMBER(E861)),NOT(ISNUMBER(F861)),NOT(ISNUMBER(G861)),I861="",J861="",NOT(ISNUMBER(K861)),NOT(ISNUMBER(L861)),AND(N861&lt;&gt;"Podnikateľská",N861&lt;&gt;"Súkromná"),AND(N861="Podnikateľská",H861=""),COUNTIFS('Vodiči'!$C$6:$C$8,C861&amp;"")&lt;&gt;1,COUNTIFS('Vozidlá'!$A$6:$A$6,B861&amp;"",'Vozidlá'!$B$6:$B$6,"&lt;&gt;")&lt;&gt;1,COUNTIFS('Vozidlá'!$A$6:$A$6,B861&amp;"",'Vozidlá'!$C$6:$C$6,"&lt;&gt;")&lt;&gt;1,COUNTIFS('Vozidlá'!$A$6:$A$6,B861&amp;"",'Vozidlá'!$D$6:$D$6,"&lt;&gt;")&lt;&gt;1,COUNTIFS('Vozidlá'!$A$6:$A$6,B861&amp;"",'Vozidlá'!$E$6:$E$6,"&lt;&gt;")&lt;&gt;1,COUNTIFS('Vozidlá'!$A$6:$A$6,B861&amp;"",'Vozidlá'!$K$6:$K$6,"&lt;&gt;")&lt;&gt;1,COUNTIFS('Vozidlá'!$A$6:$A$6,B861&amp;"",'Vozidlá'!$L$6:$L$6,"&lt;&gt;")&lt;&gt;1),"CHYBA",""))</f>
        <v/>
      </c>
      <c r="S861" s="14">
        <f>IF(V861=0,"",IF(N861="Podnikateľská",IF(H861="","",IF(OR(LEN(TRIM(SUBSTITUTE(SUBSTITUTE(H861,".",""),",","")))&lt;12,ISNUMBER(MATCH(TRIM(SUBSTITUTE(SUBSTITUTE(H861,".",""),",","")),'Zoznamy'!$G$2:$G$41,0))),"PREVERIŤ","")),IF(AND(N861="Súkromná",IFERROR(INDEX('Vozidlá'!$O$6:$O$6,MATCH(B861,'Vozidlá'!$A$6:$A$6,0))="áno",FALSE)),"PREVERIŤ","")))</f>
        <v/>
      </c>
      <c r="T861" s="14">
        <f>IF(OR(D861="",E861="",F861="",G861=""),"",IFERROR(IF(OR(F861+G861&lt;D861+E861,D861&lt;DATE(2027,1,1),D861&gt;=DATE(2028,1,1)),"CHYBA",""),"CHYBA"))</f>
        <v/>
      </c>
      <c r="U861" s="14">
        <f>IF(OR(V861=0,A861=""),"",IF(COUNTIFS($A$6:$A$1505,A861&amp;"",$B$6:$B$1505,B861&amp;"")&gt;1,"CHYBA",IF(X861="","",IF(X861=0,"",IFERROR(IF(INDEX($A$1:$A$1505,X861)="","",IF(A861=INDEX($A$1:$A$1505,X861)+1,"","PREVERIŤ")),"PREVERIŤ")))))</f>
        <v/>
      </c>
      <c r="V861" s="14">
        <f>IF(OR(A861&lt;&gt;"",B861&lt;&gt;"",C861&lt;&gt;"",D861&lt;&gt;"",E861&lt;&gt;"",F861&lt;&gt;"",G861&lt;&gt;"",H861&lt;&gt;"",I861&lt;&gt;"",J861&lt;&gt;"",K861&lt;&gt;"",L861&lt;&gt;"",N861&lt;&gt;"",O861&lt;&gt;""),1,0)</f>
        <v/>
      </c>
      <c r="W861" s="14">
        <f>IF(OR(V861=0,B861=""),"",COUNTIFS($B$6:B861,B861&amp;""))</f>
        <v/>
      </c>
      <c r="X861" s="14">
        <f>IF(OR(V861=0,B861=""),"",IF(W861=1,0,SUMIFS($Y$5:Y860,$B$5:B860,B861&amp;"",$W$5:W860,W861-1)))</f>
        <v/>
      </c>
      <c r="Y861" s="14">
        <f>IF(V861=0,"",ROW($A861))</f>
        <v/>
      </c>
    </row>
    <row r="862">
      <c r="A862" s="10" t="n"/>
      <c r="B862" s="10" t="n"/>
      <c r="C862" s="10" t="n"/>
      <c r="D862" s="12" t="n"/>
      <c r="E862" s="18" t="n"/>
      <c r="F862" s="12" t="n"/>
      <c r="G862" s="18" t="n"/>
      <c r="H862" s="10" t="n"/>
      <c r="I862" s="10" t="n"/>
      <c r="J862" s="10" t="n"/>
      <c r="K862" s="13" t="n"/>
      <c r="L862" s="13" t="n"/>
      <c r="M862" s="19">
        <f>IF(OR(K862="",L862=""),"",IF(AND(ISNUMBER(K862),ISNUMBER(L862)),L862-K862,"CHYBA"))</f>
        <v/>
      </c>
      <c r="N862" s="10" t="n"/>
      <c r="O862" s="10" t="n"/>
      <c r="P862" s="14">
        <f>IF(M862="","",IF(ISNUMBER(M862),IF(M862&lt;=0,"CHYBA",""),"CHYBA"))</f>
        <v/>
      </c>
      <c r="Q862" s="14">
        <f>IF(OR(V862=0,B862="",K862=""),"",IFERROR(IF(X862=0,IF(AND(COUNTIFS('Vozidlá'!$A$6:$A$6,B862&amp;"",'Vozidlá'!$L$6:$L$6,"&lt;&gt;")=1,ROUND(K862,1)=ROUND(INDEX('Vozidlá'!$L$6:$L$6,MATCH(B862,'Vozidlá'!$A$6:$A$6,0)),1)),"","CHYBA"),IF(AND(INDEX($L$1:$L$1505,X862)&lt;&gt;"",ROUND(K862,1)=ROUND(INDEX($L$1:$L$1505,X862),1)),"","CHYBA")),"CHYBA"))</f>
        <v/>
      </c>
      <c r="R862" s="14">
        <f>IF(V862=0,"",IF(OR(NOT(ISNUMBER(A862)),B862="",C862="",NOT(ISNUMBER(D862)),NOT(ISNUMBER(E862)),NOT(ISNUMBER(F862)),NOT(ISNUMBER(G862)),I862="",J862="",NOT(ISNUMBER(K862)),NOT(ISNUMBER(L862)),AND(N862&lt;&gt;"Podnikateľská",N862&lt;&gt;"Súkromná"),AND(N862="Podnikateľská",H862=""),COUNTIFS('Vodiči'!$C$6:$C$8,C862&amp;"")&lt;&gt;1,COUNTIFS('Vozidlá'!$A$6:$A$6,B862&amp;"",'Vozidlá'!$B$6:$B$6,"&lt;&gt;")&lt;&gt;1,COUNTIFS('Vozidlá'!$A$6:$A$6,B862&amp;"",'Vozidlá'!$C$6:$C$6,"&lt;&gt;")&lt;&gt;1,COUNTIFS('Vozidlá'!$A$6:$A$6,B862&amp;"",'Vozidlá'!$D$6:$D$6,"&lt;&gt;")&lt;&gt;1,COUNTIFS('Vozidlá'!$A$6:$A$6,B862&amp;"",'Vozidlá'!$E$6:$E$6,"&lt;&gt;")&lt;&gt;1,COUNTIFS('Vozidlá'!$A$6:$A$6,B862&amp;"",'Vozidlá'!$K$6:$K$6,"&lt;&gt;")&lt;&gt;1,COUNTIFS('Vozidlá'!$A$6:$A$6,B862&amp;"",'Vozidlá'!$L$6:$L$6,"&lt;&gt;")&lt;&gt;1),"CHYBA",""))</f>
        <v/>
      </c>
      <c r="S862" s="14">
        <f>IF(V862=0,"",IF(N862="Podnikateľská",IF(H862="","",IF(OR(LEN(TRIM(SUBSTITUTE(SUBSTITUTE(H862,".",""),",","")))&lt;12,ISNUMBER(MATCH(TRIM(SUBSTITUTE(SUBSTITUTE(H862,".",""),",","")),'Zoznamy'!$G$2:$G$41,0))),"PREVERIŤ","")),IF(AND(N862="Súkromná",IFERROR(INDEX('Vozidlá'!$O$6:$O$6,MATCH(B862,'Vozidlá'!$A$6:$A$6,0))="áno",FALSE)),"PREVERIŤ","")))</f>
        <v/>
      </c>
      <c r="T862" s="14">
        <f>IF(OR(D862="",E862="",F862="",G862=""),"",IFERROR(IF(OR(F862+G862&lt;D862+E862,D862&lt;DATE(2027,1,1),D862&gt;=DATE(2028,1,1)),"CHYBA",""),"CHYBA"))</f>
        <v/>
      </c>
      <c r="U862" s="14">
        <f>IF(OR(V862=0,A862=""),"",IF(COUNTIFS($A$6:$A$1505,A862&amp;"",$B$6:$B$1505,B862&amp;"")&gt;1,"CHYBA",IF(X862="","",IF(X862=0,"",IFERROR(IF(INDEX($A$1:$A$1505,X862)="","",IF(A862=INDEX($A$1:$A$1505,X862)+1,"","PREVERIŤ")),"PREVERIŤ")))))</f>
        <v/>
      </c>
      <c r="V862" s="14">
        <f>IF(OR(A862&lt;&gt;"",B862&lt;&gt;"",C862&lt;&gt;"",D862&lt;&gt;"",E862&lt;&gt;"",F862&lt;&gt;"",G862&lt;&gt;"",H862&lt;&gt;"",I862&lt;&gt;"",J862&lt;&gt;"",K862&lt;&gt;"",L862&lt;&gt;"",N862&lt;&gt;"",O862&lt;&gt;""),1,0)</f>
        <v/>
      </c>
      <c r="W862" s="14">
        <f>IF(OR(V862=0,B862=""),"",COUNTIFS($B$6:B862,B862&amp;""))</f>
        <v/>
      </c>
      <c r="X862" s="14">
        <f>IF(OR(V862=0,B862=""),"",IF(W862=1,0,SUMIFS($Y$5:Y861,$B$5:B861,B862&amp;"",$W$5:W861,W862-1)))</f>
        <v/>
      </c>
      <c r="Y862" s="14">
        <f>IF(V862=0,"",ROW($A862))</f>
        <v/>
      </c>
    </row>
    <row r="863">
      <c r="A863" s="10" t="n"/>
      <c r="B863" s="10" t="n"/>
      <c r="C863" s="10" t="n"/>
      <c r="D863" s="12" t="n"/>
      <c r="E863" s="18" t="n"/>
      <c r="F863" s="12" t="n"/>
      <c r="G863" s="18" t="n"/>
      <c r="H863" s="10" t="n"/>
      <c r="I863" s="10" t="n"/>
      <c r="J863" s="10" t="n"/>
      <c r="K863" s="13" t="n"/>
      <c r="L863" s="13" t="n"/>
      <c r="M863" s="19">
        <f>IF(OR(K863="",L863=""),"",IF(AND(ISNUMBER(K863),ISNUMBER(L863)),L863-K863,"CHYBA"))</f>
        <v/>
      </c>
      <c r="N863" s="10" t="n"/>
      <c r="O863" s="10" t="n"/>
      <c r="P863" s="14">
        <f>IF(M863="","",IF(ISNUMBER(M863),IF(M863&lt;=0,"CHYBA",""),"CHYBA"))</f>
        <v/>
      </c>
      <c r="Q863" s="14">
        <f>IF(OR(V863=0,B863="",K863=""),"",IFERROR(IF(X863=0,IF(AND(COUNTIFS('Vozidlá'!$A$6:$A$6,B863&amp;"",'Vozidlá'!$L$6:$L$6,"&lt;&gt;")=1,ROUND(K863,1)=ROUND(INDEX('Vozidlá'!$L$6:$L$6,MATCH(B863,'Vozidlá'!$A$6:$A$6,0)),1)),"","CHYBA"),IF(AND(INDEX($L$1:$L$1505,X863)&lt;&gt;"",ROUND(K863,1)=ROUND(INDEX($L$1:$L$1505,X863),1)),"","CHYBA")),"CHYBA"))</f>
        <v/>
      </c>
      <c r="R863" s="14">
        <f>IF(V863=0,"",IF(OR(NOT(ISNUMBER(A863)),B863="",C863="",NOT(ISNUMBER(D863)),NOT(ISNUMBER(E863)),NOT(ISNUMBER(F863)),NOT(ISNUMBER(G863)),I863="",J863="",NOT(ISNUMBER(K863)),NOT(ISNUMBER(L863)),AND(N863&lt;&gt;"Podnikateľská",N863&lt;&gt;"Súkromná"),AND(N863="Podnikateľská",H863=""),COUNTIFS('Vodiči'!$C$6:$C$8,C863&amp;"")&lt;&gt;1,COUNTIFS('Vozidlá'!$A$6:$A$6,B863&amp;"",'Vozidlá'!$B$6:$B$6,"&lt;&gt;")&lt;&gt;1,COUNTIFS('Vozidlá'!$A$6:$A$6,B863&amp;"",'Vozidlá'!$C$6:$C$6,"&lt;&gt;")&lt;&gt;1,COUNTIFS('Vozidlá'!$A$6:$A$6,B863&amp;"",'Vozidlá'!$D$6:$D$6,"&lt;&gt;")&lt;&gt;1,COUNTIFS('Vozidlá'!$A$6:$A$6,B863&amp;"",'Vozidlá'!$E$6:$E$6,"&lt;&gt;")&lt;&gt;1,COUNTIFS('Vozidlá'!$A$6:$A$6,B863&amp;"",'Vozidlá'!$K$6:$K$6,"&lt;&gt;")&lt;&gt;1,COUNTIFS('Vozidlá'!$A$6:$A$6,B863&amp;"",'Vozidlá'!$L$6:$L$6,"&lt;&gt;")&lt;&gt;1),"CHYBA",""))</f>
        <v/>
      </c>
      <c r="S863" s="14">
        <f>IF(V863=0,"",IF(N863="Podnikateľská",IF(H863="","",IF(OR(LEN(TRIM(SUBSTITUTE(SUBSTITUTE(H863,".",""),",","")))&lt;12,ISNUMBER(MATCH(TRIM(SUBSTITUTE(SUBSTITUTE(H863,".",""),",","")),'Zoznamy'!$G$2:$G$41,0))),"PREVERIŤ","")),IF(AND(N863="Súkromná",IFERROR(INDEX('Vozidlá'!$O$6:$O$6,MATCH(B863,'Vozidlá'!$A$6:$A$6,0))="áno",FALSE)),"PREVERIŤ","")))</f>
        <v/>
      </c>
      <c r="T863" s="14">
        <f>IF(OR(D863="",E863="",F863="",G863=""),"",IFERROR(IF(OR(F863+G863&lt;D863+E863,D863&lt;DATE(2027,1,1),D863&gt;=DATE(2028,1,1)),"CHYBA",""),"CHYBA"))</f>
        <v/>
      </c>
      <c r="U863" s="14">
        <f>IF(OR(V863=0,A863=""),"",IF(COUNTIFS($A$6:$A$1505,A863&amp;"",$B$6:$B$1505,B863&amp;"")&gt;1,"CHYBA",IF(X863="","",IF(X863=0,"",IFERROR(IF(INDEX($A$1:$A$1505,X863)="","",IF(A863=INDEX($A$1:$A$1505,X863)+1,"","PREVERIŤ")),"PREVERIŤ")))))</f>
        <v/>
      </c>
      <c r="V863" s="14">
        <f>IF(OR(A863&lt;&gt;"",B863&lt;&gt;"",C863&lt;&gt;"",D863&lt;&gt;"",E863&lt;&gt;"",F863&lt;&gt;"",G863&lt;&gt;"",H863&lt;&gt;"",I863&lt;&gt;"",J863&lt;&gt;"",K863&lt;&gt;"",L863&lt;&gt;"",N863&lt;&gt;"",O863&lt;&gt;""),1,0)</f>
        <v/>
      </c>
      <c r="W863" s="14">
        <f>IF(OR(V863=0,B863=""),"",COUNTIFS($B$6:B863,B863&amp;""))</f>
        <v/>
      </c>
      <c r="X863" s="14">
        <f>IF(OR(V863=0,B863=""),"",IF(W863=1,0,SUMIFS($Y$5:Y862,$B$5:B862,B863&amp;"",$W$5:W862,W863-1)))</f>
        <v/>
      </c>
      <c r="Y863" s="14">
        <f>IF(V863=0,"",ROW($A863))</f>
        <v/>
      </c>
    </row>
    <row r="864">
      <c r="A864" s="10" t="n"/>
      <c r="B864" s="10" t="n"/>
      <c r="C864" s="10" t="n"/>
      <c r="D864" s="12" t="n"/>
      <c r="E864" s="18" t="n"/>
      <c r="F864" s="12" t="n"/>
      <c r="G864" s="18" t="n"/>
      <c r="H864" s="10" t="n"/>
      <c r="I864" s="10" t="n"/>
      <c r="J864" s="10" t="n"/>
      <c r="K864" s="13" t="n"/>
      <c r="L864" s="13" t="n"/>
      <c r="M864" s="19">
        <f>IF(OR(K864="",L864=""),"",IF(AND(ISNUMBER(K864),ISNUMBER(L864)),L864-K864,"CHYBA"))</f>
        <v/>
      </c>
      <c r="N864" s="10" t="n"/>
      <c r="O864" s="10" t="n"/>
      <c r="P864" s="14">
        <f>IF(M864="","",IF(ISNUMBER(M864),IF(M864&lt;=0,"CHYBA",""),"CHYBA"))</f>
        <v/>
      </c>
      <c r="Q864" s="14">
        <f>IF(OR(V864=0,B864="",K864=""),"",IFERROR(IF(X864=0,IF(AND(COUNTIFS('Vozidlá'!$A$6:$A$6,B864&amp;"",'Vozidlá'!$L$6:$L$6,"&lt;&gt;")=1,ROUND(K864,1)=ROUND(INDEX('Vozidlá'!$L$6:$L$6,MATCH(B864,'Vozidlá'!$A$6:$A$6,0)),1)),"","CHYBA"),IF(AND(INDEX($L$1:$L$1505,X864)&lt;&gt;"",ROUND(K864,1)=ROUND(INDEX($L$1:$L$1505,X864),1)),"","CHYBA")),"CHYBA"))</f>
        <v/>
      </c>
      <c r="R864" s="14">
        <f>IF(V864=0,"",IF(OR(NOT(ISNUMBER(A864)),B864="",C864="",NOT(ISNUMBER(D864)),NOT(ISNUMBER(E864)),NOT(ISNUMBER(F864)),NOT(ISNUMBER(G864)),I864="",J864="",NOT(ISNUMBER(K864)),NOT(ISNUMBER(L864)),AND(N864&lt;&gt;"Podnikateľská",N864&lt;&gt;"Súkromná"),AND(N864="Podnikateľská",H864=""),COUNTIFS('Vodiči'!$C$6:$C$8,C864&amp;"")&lt;&gt;1,COUNTIFS('Vozidlá'!$A$6:$A$6,B864&amp;"",'Vozidlá'!$B$6:$B$6,"&lt;&gt;")&lt;&gt;1,COUNTIFS('Vozidlá'!$A$6:$A$6,B864&amp;"",'Vozidlá'!$C$6:$C$6,"&lt;&gt;")&lt;&gt;1,COUNTIFS('Vozidlá'!$A$6:$A$6,B864&amp;"",'Vozidlá'!$D$6:$D$6,"&lt;&gt;")&lt;&gt;1,COUNTIFS('Vozidlá'!$A$6:$A$6,B864&amp;"",'Vozidlá'!$E$6:$E$6,"&lt;&gt;")&lt;&gt;1,COUNTIFS('Vozidlá'!$A$6:$A$6,B864&amp;"",'Vozidlá'!$K$6:$K$6,"&lt;&gt;")&lt;&gt;1,COUNTIFS('Vozidlá'!$A$6:$A$6,B864&amp;"",'Vozidlá'!$L$6:$L$6,"&lt;&gt;")&lt;&gt;1),"CHYBA",""))</f>
        <v/>
      </c>
      <c r="S864" s="14">
        <f>IF(V864=0,"",IF(N864="Podnikateľská",IF(H864="","",IF(OR(LEN(TRIM(SUBSTITUTE(SUBSTITUTE(H864,".",""),",","")))&lt;12,ISNUMBER(MATCH(TRIM(SUBSTITUTE(SUBSTITUTE(H864,".",""),",","")),'Zoznamy'!$G$2:$G$41,0))),"PREVERIŤ","")),IF(AND(N864="Súkromná",IFERROR(INDEX('Vozidlá'!$O$6:$O$6,MATCH(B864,'Vozidlá'!$A$6:$A$6,0))="áno",FALSE)),"PREVERIŤ","")))</f>
        <v/>
      </c>
      <c r="T864" s="14">
        <f>IF(OR(D864="",E864="",F864="",G864=""),"",IFERROR(IF(OR(F864+G864&lt;D864+E864,D864&lt;DATE(2027,1,1),D864&gt;=DATE(2028,1,1)),"CHYBA",""),"CHYBA"))</f>
        <v/>
      </c>
      <c r="U864" s="14">
        <f>IF(OR(V864=0,A864=""),"",IF(COUNTIFS($A$6:$A$1505,A864&amp;"",$B$6:$B$1505,B864&amp;"")&gt;1,"CHYBA",IF(X864="","",IF(X864=0,"",IFERROR(IF(INDEX($A$1:$A$1505,X864)="","",IF(A864=INDEX($A$1:$A$1505,X864)+1,"","PREVERIŤ")),"PREVERIŤ")))))</f>
        <v/>
      </c>
      <c r="V864" s="14">
        <f>IF(OR(A864&lt;&gt;"",B864&lt;&gt;"",C864&lt;&gt;"",D864&lt;&gt;"",E864&lt;&gt;"",F864&lt;&gt;"",G864&lt;&gt;"",H864&lt;&gt;"",I864&lt;&gt;"",J864&lt;&gt;"",K864&lt;&gt;"",L864&lt;&gt;"",N864&lt;&gt;"",O864&lt;&gt;""),1,0)</f>
        <v/>
      </c>
      <c r="W864" s="14">
        <f>IF(OR(V864=0,B864=""),"",COUNTIFS($B$6:B864,B864&amp;""))</f>
        <v/>
      </c>
      <c r="X864" s="14">
        <f>IF(OR(V864=0,B864=""),"",IF(W864=1,0,SUMIFS($Y$5:Y863,$B$5:B863,B864&amp;"",$W$5:W863,W864-1)))</f>
        <v/>
      </c>
      <c r="Y864" s="14">
        <f>IF(V864=0,"",ROW($A864))</f>
        <v/>
      </c>
    </row>
    <row r="865">
      <c r="A865" s="10" t="n"/>
      <c r="B865" s="10" t="n"/>
      <c r="C865" s="10" t="n"/>
      <c r="D865" s="12" t="n"/>
      <c r="E865" s="18" t="n"/>
      <c r="F865" s="12" t="n"/>
      <c r="G865" s="18" t="n"/>
      <c r="H865" s="10" t="n"/>
      <c r="I865" s="10" t="n"/>
      <c r="J865" s="10" t="n"/>
      <c r="K865" s="13" t="n"/>
      <c r="L865" s="13" t="n"/>
      <c r="M865" s="19">
        <f>IF(OR(K865="",L865=""),"",IF(AND(ISNUMBER(K865),ISNUMBER(L865)),L865-K865,"CHYBA"))</f>
        <v/>
      </c>
      <c r="N865" s="10" t="n"/>
      <c r="O865" s="10" t="n"/>
      <c r="P865" s="14">
        <f>IF(M865="","",IF(ISNUMBER(M865),IF(M865&lt;=0,"CHYBA",""),"CHYBA"))</f>
        <v/>
      </c>
      <c r="Q865" s="14">
        <f>IF(OR(V865=0,B865="",K865=""),"",IFERROR(IF(X865=0,IF(AND(COUNTIFS('Vozidlá'!$A$6:$A$6,B865&amp;"",'Vozidlá'!$L$6:$L$6,"&lt;&gt;")=1,ROUND(K865,1)=ROUND(INDEX('Vozidlá'!$L$6:$L$6,MATCH(B865,'Vozidlá'!$A$6:$A$6,0)),1)),"","CHYBA"),IF(AND(INDEX($L$1:$L$1505,X865)&lt;&gt;"",ROUND(K865,1)=ROUND(INDEX($L$1:$L$1505,X865),1)),"","CHYBA")),"CHYBA"))</f>
        <v/>
      </c>
      <c r="R865" s="14">
        <f>IF(V865=0,"",IF(OR(NOT(ISNUMBER(A865)),B865="",C865="",NOT(ISNUMBER(D865)),NOT(ISNUMBER(E865)),NOT(ISNUMBER(F865)),NOT(ISNUMBER(G865)),I865="",J865="",NOT(ISNUMBER(K865)),NOT(ISNUMBER(L865)),AND(N865&lt;&gt;"Podnikateľská",N865&lt;&gt;"Súkromná"),AND(N865="Podnikateľská",H865=""),COUNTIFS('Vodiči'!$C$6:$C$8,C865&amp;"")&lt;&gt;1,COUNTIFS('Vozidlá'!$A$6:$A$6,B865&amp;"",'Vozidlá'!$B$6:$B$6,"&lt;&gt;")&lt;&gt;1,COUNTIFS('Vozidlá'!$A$6:$A$6,B865&amp;"",'Vozidlá'!$C$6:$C$6,"&lt;&gt;")&lt;&gt;1,COUNTIFS('Vozidlá'!$A$6:$A$6,B865&amp;"",'Vozidlá'!$D$6:$D$6,"&lt;&gt;")&lt;&gt;1,COUNTIFS('Vozidlá'!$A$6:$A$6,B865&amp;"",'Vozidlá'!$E$6:$E$6,"&lt;&gt;")&lt;&gt;1,COUNTIFS('Vozidlá'!$A$6:$A$6,B865&amp;"",'Vozidlá'!$K$6:$K$6,"&lt;&gt;")&lt;&gt;1,COUNTIFS('Vozidlá'!$A$6:$A$6,B865&amp;"",'Vozidlá'!$L$6:$L$6,"&lt;&gt;")&lt;&gt;1),"CHYBA",""))</f>
        <v/>
      </c>
      <c r="S865" s="14">
        <f>IF(V865=0,"",IF(N865="Podnikateľská",IF(H865="","",IF(OR(LEN(TRIM(SUBSTITUTE(SUBSTITUTE(H865,".",""),",","")))&lt;12,ISNUMBER(MATCH(TRIM(SUBSTITUTE(SUBSTITUTE(H865,".",""),",","")),'Zoznamy'!$G$2:$G$41,0))),"PREVERIŤ","")),IF(AND(N865="Súkromná",IFERROR(INDEX('Vozidlá'!$O$6:$O$6,MATCH(B865,'Vozidlá'!$A$6:$A$6,0))="áno",FALSE)),"PREVERIŤ","")))</f>
        <v/>
      </c>
      <c r="T865" s="14">
        <f>IF(OR(D865="",E865="",F865="",G865=""),"",IFERROR(IF(OR(F865+G865&lt;D865+E865,D865&lt;DATE(2027,1,1),D865&gt;=DATE(2028,1,1)),"CHYBA",""),"CHYBA"))</f>
        <v/>
      </c>
      <c r="U865" s="14">
        <f>IF(OR(V865=0,A865=""),"",IF(COUNTIFS($A$6:$A$1505,A865&amp;"",$B$6:$B$1505,B865&amp;"")&gt;1,"CHYBA",IF(X865="","",IF(X865=0,"",IFERROR(IF(INDEX($A$1:$A$1505,X865)="","",IF(A865=INDEX($A$1:$A$1505,X865)+1,"","PREVERIŤ")),"PREVERIŤ")))))</f>
        <v/>
      </c>
      <c r="V865" s="14">
        <f>IF(OR(A865&lt;&gt;"",B865&lt;&gt;"",C865&lt;&gt;"",D865&lt;&gt;"",E865&lt;&gt;"",F865&lt;&gt;"",G865&lt;&gt;"",H865&lt;&gt;"",I865&lt;&gt;"",J865&lt;&gt;"",K865&lt;&gt;"",L865&lt;&gt;"",N865&lt;&gt;"",O865&lt;&gt;""),1,0)</f>
        <v/>
      </c>
      <c r="W865" s="14">
        <f>IF(OR(V865=0,B865=""),"",COUNTIFS($B$6:B865,B865&amp;""))</f>
        <v/>
      </c>
      <c r="X865" s="14">
        <f>IF(OR(V865=0,B865=""),"",IF(W865=1,0,SUMIFS($Y$5:Y864,$B$5:B864,B865&amp;"",$W$5:W864,W865-1)))</f>
        <v/>
      </c>
      <c r="Y865" s="14">
        <f>IF(V865=0,"",ROW($A865))</f>
        <v/>
      </c>
    </row>
    <row r="866">
      <c r="A866" s="10" t="n"/>
      <c r="B866" s="10" t="n"/>
      <c r="C866" s="10" t="n"/>
      <c r="D866" s="12" t="n"/>
      <c r="E866" s="18" t="n"/>
      <c r="F866" s="12" t="n"/>
      <c r="G866" s="18" t="n"/>
      <c r="H866" s="10" t="n"/>
      <c r="I866" s="10" t="n"/>
      <c r="J866" s="10" t="n"/>
      <c r="K866" s="13" t="n"/>
      <c r="L866" s="13" t="n"/>
      <c r="M866" s="19">
        <f>IF(OR(K866="",L866=""),"",IF(AND(ISNUMBER(K866),ISNUMBER(L866)),L866-K866,"CHYBA"))</f>
        <v/>
      </c>
      <c r="N866" s="10" t="n"/>
      <c r="O866" s="10" t="n"/>
      <c r="P866" s="14">
        <f>IF(M866="","",IF(ISNUMBER(M866),IF(M866&lt;=0,"CHYBA",""),"CHYBA"))</f>
        <v/>
      </c>
      <c r="Q866" s="14">
        <f>IF(OR(V866=0,B866="",K866=""),"",IFERROR(IF(X866=0,IF(AND(COUNTIFS('Vozidlá'!$A$6:$A$6,B866&amp;"",'Vozidlá'!$L$6:$L$6,"&lt;&gt;")=1,ROUND(K866,1)=ROUND(INDEX('Vozidlá'!$L$6:$L$6,MATCH(B866,'Vozidlá'!$A$6:$A$6,0)),1)),"","CHYBA"),IF(AND(INDEX($L$1:$L$1505,X866)&lt;&gt;"",ROUND(K866,1)=ROUND(INDEX($L$1:$L$1505,X866),1)),"","CHYBA")),"CHYBA"))</f>
        <v/>
      </c>
      <c r="R866" s="14">
        <f>IF(V866=0,"",IF(OR(NOT(ISNUMBER(A866)),B866="",C866="",NOT(ISNUMBER(D866)),NOT(ISNUMBER(E866)),NOT(ISNUMBER(F866)),NOT(ISNUMBER(G866)),I866="",J866="",NOT(ISNUMBER(K866)),NOT(ISNUMBER(L866)),AND(N866&lt;&gt;"Podnikateľská",N866&lt;&gt;"Súkromná"),AND(N866="Podnikateľská",H866=""),COUNTIFS('Vodiči'!$C$6:$C$8,C866&amp;"")&lt;&gt;1,COUNTIFS('Vozidlá'!$A$6:$A$6,B866&amp;"",'Vozidlá'!$B$6:$B$6,"&lt;&gt;")&lt;&gt;1,COUNTIFS('Vozidlá'!$A$6:$A$6,B866&amp;"",'Vozidlá'!$C$6:$C$6,"&lt;&gt;")&lt;&gt;1,COUNTIFS('Vozidlá'!$A$6:$A$6,B866&amp;"",'Vozidlá'!$D$6:$D$6,"&lt;&gt;")&lt;&gt;1,COUNTIFS('Vozidlá'!$A$6:$A$6,B866&amp;"",'Vozidlá'!$E$6:$E$6,"&lt;&gt;")&lt;&gt;1,COUNTIFS('Vozidlá'!$A$6:$A$6,B866&amp;"",'Vozidlá'!$K$6:$K$6,"&lt;&gt;")&lt;&gt;1,COUNTIFS('Vozidlá'!$A$6:$A$6,B866&amp;"",'Vozidlá'!$L$6:$L$6,"&lt;&gt;")&lt;&gt;1),"CHYBA",""))</f>
        <v/>
      </c>
      <c r="S866" s="14">
        <f>IF(V866=0,"",IF(N866="Podnikateľská",IF(H866="","",IF(OR(LEN(TRIM(SUBSTITUTE(SUBSTITUTE(H866,".",""),",","")))&lt;12,ISNUMBER(MATCH(TRIM(SUBSTITUTE(SUBSTITUTE(H866,".",""),",","")),'Zoznamy'!$G$2:$G$41,0))),"PREVERIŤ","")),IF(AND(N866="Súkromná",IFERROR(INDEX('Vozidlá'!$O$6:$O$6,MATCH(B866,'Vozidlá'!$A$6:$A$6,0))="áno",FALSE)),"PREVERIŤ","")))</f>
        <v/>
      </c>
      <c r="T866" s="14">
        <f>IF(OR(D866="",E866="",F866="",G866=""),"",IFERROR(IF(OR(F866+G866&lt;D866+E866,D866&lt;DATE(2027,1,1),D866&gt;=DATE(2028,1,1)),"CHYBA",""),"CHYBA"))</f>
        <v/>
      </c>
      <c r="U866" s="14">
        <f>IF(OR(V866=0,A866=""),"",IF(COUNTIFS($A$6:$A$1505,A866&amp;"",$B$6:$B$1505,B866&amp;"")&gt;1,"CHYBA",IF(X866="","",IF(X866=0,"",IFERROR(IF(INDEX($A$1:$A$1505,X866)="","",IF(A866=INDEX($A$1:$A$1505,X866)+1,"","PREVERIŤ")),"PREVERIŤ")))))</f>
        <v/>
      </c>
      <c r="V866" s="14">
        <f>IF(OR(A866&lt;&gt;"",B866&lt;&gt;"",C866&lt;&gt;"",D866&lt;&gt;"",E866&lt;&gt;"",F866&lt;&gt;"",G866&lt;&gt;"",H866&lt;&gt;"",I866&lt;&gt;"",J866&lt;&gt;"",K866&lt;&gt;"",L866&lt;&gt;"",N866&lt;&gt;"",O866&lt;&gt;""),1,0)</f>
        <v/>
      </c>
      <c r="W866" s="14">
        <f>IF(OR(V866=0,B866=""),"",COUNTIFS($B$6:B866,B866&amp;""))</f>
        <v/>
      </c>
      <c r="X866" s="14">
        <f>IF(OR(V866=0,B866=""),"",IF(W866=1,0,SUMIFS($Y$5:Y865,$B$5:B865,B866&amp;"",$W$5:W865,W866-1)))</f>
        <v/>
      </c>
      <c r="Y866" s="14">
        <f>IF(V866=0,"",ROW($A866))</f>
        <v/>
      </c>
    </row>
    <row r="867">
      <c r="A867" s="10" t="n"/>
      <c r="B867" s="10" t="n"/>
      <c r="C867" s="10" t="n"/>
      <c r="D867" s="12" t="n"/>
      <c r="E867" s="18" t="n"/>
      <c r="F867" s="12" t="n"/>
      <c r="G867" s="18" t="n"/>
      <c r="H867" s="10" t="n"/>
      <c r="I867" s="10" t="n"/>
      <c r="J867" s="10" t="n"/>
      <c r="K867" s="13" t="n"/>
      <c r="L867" s="13" t="n"/>
      <c r="M867" s="19">
        <f>IF(OR(K867="",L867=""),"",IF(AND(ISNUMBER(K867),ISNUMBER(L867)),L867-K867,"CHYBA"))</f>
        <v/>
      </c>
      <c r="N867" s="10" t="n"/>
      <c r="O867" s="10" t="n"/>
      <c r="P867" s="14">
        <f>IF(M867="","",IF(ISNUMBER(M867),IF(M867&lt;=0,"CHYBA",""),"CHYBA"))</f>
        <v/>
      </c>
      <c r="Q867" s="14">
        <f>IF(OR(V867=0,B867="",K867=""),"",IFERROR(IF(X867=0,IF(AND(COUNTIFS('Vozidlá'!$A$6:$A$6,B867&amp;"",'Vozidlá'!$L$6:$L$6,"&lt;&gt;")=1,ROUND(K867,1)=ROUND(INDEX('Vozidlá'!$L$6:$L$6,MATCH(B867,'Vozidlá'!$A$6:$A$6,0)),1)),"","CHYBA"),IF(AND(INDEX($L$1:$L$1505,X867)&lt;&gt;"",ROUND(K867,1)=ROUND(INDEX($L$1:$L$1505,X867),1)),"","CHYBA")),"CHYBA"))</f>
        <v/>
      </c>
      <c r="R867" s="14">
        <f>IF(V867=0,"",IF(OR(NOT(ISNUMBER(A867)),B867="",C867="",NOT(ISNUMBER(D867)),NOT(ISNUMBER(E867)),NOT(ISNUMBER(F867)),NOT(ISNUMBER(G867)),I867="",J867="",NOT(ISNUMBER(K867)),NOT(ISNUMBER(L867)),AND(N867&lt;&gt;"Podnikateľská",N867&lt;&gt;"Súkromná"),AND(N867="Podnikateľská",H867=""),COUNTIFS('Vodiči'!$C$6:$C$8,C867&amp;"")&lt;&gt;1,COUNTIFS('Vozidlá'!$A$6:$A$6,B867&amp;"",'Vozidlá'!$B$6:$B$6,"&lt;&gt;")&lt;&gt;1,COUNTIFS('Vozidlá'!$A$6:$A$6,B867&amp;"",'Vozidlá'!$C$6:$C$6,"&lt;&gt;")&lt;&gt;1,COUNTIFS('Vozidlá'!$A$6:$A$6,B867&amp;"",'Vozidlá'!$D$6:$D$6,"&lt;&gt;")&lt;&gt;1,COUNTIFS('Vozidlá'!$A$6:$A$6,B867&amp;"",'Vozidlá'!$E$6:$E$6,"&lt;&gt;")&lt;&gt;1,COUNTIFS('Vozidlá'!$A$6:$A$6,B867&amp;"",'Vozidlá'!$K$6:$K$6,"&lt;&gt;")&lt;&gt;1,COUNTIFS('Vozidlá'!$A$6:$A$6,B867&amp;"",'Vozidlá'!$L$6:$L$6,"&lt;&gt;")&lt;&gt;1),"CHYBA",""))</f>
        <v/>
      </c>
      <c r="S867" s="14">
        <f>IF(V867=0,"",IF(N867="Podnikateľská",IF(H867="","",IF(OR(LEN(TRIM(SUBSTITUTE(SUBSTITUTE(H867,".",""),",","")))&lt;12,ISNUMBER(MATCH(TRIM(SUBSTITUTE(SUBSTITUTE(H867,".",""),",","")),'Zoznamy'!$G$2:$G$41,0))),"PREVERIŤ","")),IF(AND(N867="Súkromná",IFERROR(INDEX('Vozidlá'!$O$6:$O$6,MATCH(B867,'Vozidlá'!$A$6:$A$6,0))="áno",FALSE)),"PREVERIŤ","")))</f>
        <v/>
      </c>
      <c r="T867" s="14">
        <f>IF(OR(D867="",E867="",F867="",G867=""),"",IFERROR(IF(OR(F867+G867&lt;D867+E867,D867&lt;DATE(2027,1,1),D867&gt;=DATE(2028,1,1)),"CHYBA",""),"CHYBA"))</f>
        <v/>
      </c>
      <c r="U867" s="14">
        <f>IF(OR(V867=0,A867=""),"",IF(COUNTIFS($A$6:$A$1505,A867&amp;"",$B$6:$B$1505,B867&amp;"")&gt;1,"CHYBA",IF(X867="","",IF(X867=0,"",IFERROR(IF(INDEX($A$1:$A$1505,X867)="","",IF(A867=INDEX($A$1:$A$1505,X867)+1,"","PREVERIŤ")),"PREVERIŤ")))))</f>
        <v/>
      </c>
      <c r="V867" s="14">
        <f>IF(OR(A867&lt;&gt;"",B867&lt;&gt;"",C867&lt;&gt;"",D867&lt;&gt;"",E867&lt;&gt;"",F867&lt;&gt;"",G867&lt;&gt;"",H867&lt;&gt;"",I867&lt;&gt;"",J867&lt;&gt;"",K867&lt;&gt;"",L867&lt;&gt;"",N867&lt;&gt;"",O867&lt;&gt;""),1,0)</f>
        <v/>
      </c>
      <c r="W867" s="14">
        <f>IF(OR(V867=0,B867=""),"",COUNTIFS($B$6:B867,B867&amp;""))</f>
        <v/>
      </c>
      <c r="X867" s="14">
        <f>IF(OR(V867=0,B867=""),"",IF(W867=1,0,SUMIFS($Y$5:Y866,$B$5:B866,B867&amp;"",$W$5:W866,W867-1)))</f>
        <v/>
      </c>
      <c r="Y867" s="14">
        <f>IF(V867=0,"",ROW($A867))</f>
        <v/>
      </c>
    </row>
    <row r="868">
      <c r="A868" s="10" t="n"/>
      <c r="B868" s="10" t="n"/>
      <c r="C868" s="10" t="n"/>
      <c r="D868" s="12" t="n"/>
      <c r="E868" s="18" t="n"/>
      <c r="F868" s="12" t="n"/>
      <c r="G868" s="18" t="n"/>
      <c r="H868" s="10" t="n"/>
      <c r="I868" s="10" t="n"/>
      <c r="J868" s="10" t="n"/>
      <c r="K868" s="13" t="n"/>
      <c r="L868" s="13" t="n"/>
      <c r="M868" s="19">
        <f>IF(OR(K868="",L868=""),"",IF(AND(ISNUMBER(K868),ISNUMBER(L868)),L868-K868,"CHYBA"))</f>
        <v/>
      </c>
      <c r="N868" s="10" t="n"/>
      <c r="O868" s="10" t="n"/>
      <c r="P868" s="14">
        <f>IF(M868="","",IF(ISNUMBER(M868),IF(M868&lt;=0,"CHYBA",""),"CHYBA"))</f>
        <v/>
      </c>
      <c r="Q868" s="14">
        <f>IF(OR(V868=0,B868="",K868=""),"",IFERROR(IF(X868=0,IF(AND(COUNTIFS('Vozidlá'!$A$6:$A$6,B868&amp;"",'Vozidlá'!$L$6:$L$6,"&lt;&gt;")=1,ROUND(K868,1)=ROUND(INDEX('Vozidlá'!$L$6:$L$6,MATCH(B868,'Vozidlá'!$A$6:$A$6,0)),1)),"","CHYBA"),IF(AND(INDEX($L$1:$L$1505,X868)&lt;&gt;"",ROUND(K868,1)=ROUND(INDEX($L$1:$L$1505,X868),1)),"","CHYBA")),"CHYBA"))</f>
        <v/>
      </c>
      <c r="R868" s="14">
        <f>IF(V868=0,"",IF(OR(NOT(ISNUMBER(A868)),B868="",C868="",NOT(ISNUMBER(D868)),NOT(ISNUMBER(E868)),NOT(ISNUMBER(F868)),NOT(ISNUMBER(G868)),I868="",J868="",NOT(ISNUMBER(K868)),NOT(ISNUMBER(L868)),AND(N868&lt;&gt;"Podnikateľská",N868&lt;&gt;"Súkromná"),AND(N868="Podnikateľská",H868=""),COUNTIFS('Vodiči'!$C$6:$C$8,C868&amp;"")&lt;&gt;1,COUNTIFS('Vozidlá'!$A$6:$A$6,B868&amp;"",'Vozidlá'!$B$6:$B$6,"&lt;&gt;")&lt;&gt;1,COUNTIFS('Vozidlá'!$A$6:$A$6,B868&amp;"",'Vozidlá'!$C$6:$C$6,"&lt;&gt;")&lt;&gt;1,COUNTIFS('Vozidlá'!$A$6:$A$6,B868&amp;"",'Vozidlá'!$D$6:$D$6,"&lt;&gt;")&lt;&gt;1,COUNTIFS('Vozidlá'!$A$6:$A$6,B868&amp;"",'Vozidlá'!$E$6:$E$6,"&lt;&gt;")&lt;&gt;1,COUNTIFS('Vozidlá'!$A$6:$A$6,B868&amp;"",'Vozidlá'!$K$6:$K$6,"&lt;&gt;")&lt;&gt;1,COUNTIFS('Vozidlá'!$A$6:$A$6,B868&amp;"",'Vozidlá'!$L$6:$L$6,"&lt;&gt;")&lt;&gt;1),"CHYBA",""))</f>
        <v/>
      </c>
      <c r="S868" s="14">
        <f>IF(V868=0,"",IF(N868="Podnikateľská",IF(H868="","",IF(OR(LEN(TRIM(SUBSTITUTE(SUBSTITUTE(H868,".",""),",","")))&lt;12,ISNUMBER(MATCH(TRIM(SUBSTITUTE(SUBSTITUTE(H868,".",""),",","")),'Zoznamy'!$G$2:$G$41,0))),"PREVERIŤ","")),IF(AND(N868="Súkromná",IFERROR(INDEX('Vozidlá'!$O$6:$O$6,MATCH(B868,'Vozidlá'!$A$6:$A$6,0))="áno",FALSE)),"PREVERIŤ","")))</f>
        <v/>
      </c>
      <c r="T868" s="14">
        <f>IF(OR(D868="",E868="",F868="",G868=""),"",IFERROR(IF(OR(F868+G868&lt;D868+E868,D868&lt;DATE(2027,1,1),D868&gt;=DATE(2028,1,1)),"CHYBA",""),"CHYBA"))</f>
        <v/>
      </c>
      <c r="U868" s="14">
        <f>IF(OR(V868=0,A868=""),"",IF(COUNTIFS($A$6:$A$1505,A868&amp;"",$B$6:$B$1505,B868&amp;"")&gt;1,"CHYBA",IF(X868="","",IF(X868=0,"",IFERROR(IF(INDEX($A$1:$A$1505,X868)="","",IF(A868=INDEX($A$1:$A$1505,X868)+1,"","PREVERIŤ")),"PREVERIŤ")))))</f>
        <v/>
      </c>
      <c r="V868" s="14">
        <f>IF(OR(A868&lt;&gt;"",B868&lt;&gt;"",C868&lt;&gt;"",D868&lt;&gt;"",E868&lt;&gt;"",F868&lt;&gt;"",G868&lt;&gt;"",H868&lt;&gt;"",I868&lt;&gt;"",J868&lt;&gt;"",K868&lt;&gt;"",L868&lt;&gt;"",N868&lt;&gt;"",O868&lt;&gt;""),1,0)</f>
        <v/>
      </c>
      <c r="W868" s="14">
        <f>IF(OR(V868=0,B868=""),"",COUNTIFS($B$6:B868,B868&amp;""))</f>
        <v/>
      </c>
      <c r="X868" s="14">
        <f>IF(OR(V868=0,B868=""),"",IF(W868=1,0,SUMIFS($Y$5:Y867,$B$5:B867,B868&amp;"",$W$5:W867,W868-1)))</f>
        <v/>
      </c>
      <c r="Y868" s="14">
        <f>IF(V868=0,"",ROW($A868))</f>
        <v/>
      </c>
    </row>
    <row r="869">
      <c r="A869" s="10" t="n"/>
      <c r="B869" s="10" t="n"/>
      <c r="C869" s="10" t="n"/>
      <c r="D869" s="12" t="n"/>
      <c r="E869" s="18" t="n"/>
      <c r="F869" s="12" t="n"/>
      <c r="G869" s="18" t="n"/>
      <c r="H869" s="10" t="n"/>
      <c r="I869" s="10" t="n"/>
      <c r="J869" s="10" t="n"/>
      <c r="K869" s="13" t="n"/>
      <c r="L869" s="13" t="n"/>
      <c r="M869" s="19">
        <f>IF(OR(K869="",L869=""),"",IF(AND(ISNUMBER(K869),ISNUMBER(L869)),L869-K869,"CHYBA"))</f>
        <v/>
      </c>
      <c r="N869" s="10" t="n"/>
      <c r="O869" s="10" t="n"/>
      <c r="P869" s="14">
        <f>IF(M869="","",IF(ISNUMBER(M869),IF(M869&lt;=0,"CHYBA",""),"CHYBA"))</f>
        <v/>
      </c>
      <c r="Q869" s="14">
        <f>IF(OR(V869=0,B869="",K869=""),"",IFERROR(IF(X869=0,IF(AND(COUNTIFS('Vozidlá'!$A$6:$A$6,B869&amp;"",'Vozidlá'!$L$6:$L$6,"&lt;&gt;")=1,ROUND(K869,1)=ROUND(INDEX('Vozidlá'!$L$6:$L$6,MATCH(B869,'Vozidlá'!$A$6:$A$6,0)),1)),"","CHYBA"),IF(AND(INDEX($L$1:$L$1505,X869)&lt;&gt;"",ROUND(K869,1)=ROUND(INDEX($L$1:$L$1505,X869),1)),"","CHYBA")),"CHYBA"))</f>
        <v/>
      </c>
      <c r="R869" s="14">
        <f>IF(V869=0,"",IF(OR(NOT(ISNUMBER(A869)),B869="",C869="",NOT(ISNUMBER(D869)),NOT(ISNUMBER(E869)),NOT(ISNUMBER(F869)),NOT(ISNUMBER(G869)),I869="",J869="",NOT(ISNUMBER(K869)),NOT(ISNUMBER(L869)),AND(N869&lt;&gt;"Podnikateľská",N869&lt;&gt;"Súkromná"),AND(N869="Podnikateľská",H869=""),COUNTIFS('Vodiči'!$C$6:$C$8,C869&amp;"")&lt;&gt;1,COUNTIFS('Vozidlá'!$A$6:$A$6,B869&amp;"",'Vozidlá'!$B$6:$B$6,"&lt;&gt;")&lt;&gt;1,COUNTIFS('Vozidlá'!$A$6:$A$6,B869&amp;"",'Vozidlá'!$C$6:$C$6,"&lt;&gt;")&lt;&gt;1,COUNTIFS('Vozidlá'!$A$6:$A$6,B869&amp;"",'Vozidlá'!$D$6:$D$6,"&lt;&gt;")&lt;&gt;1,COUNTIFS('Vozidlá'!$A$6:$A$6,B869&amp;"",'Vozidlá'!$E$6:$E$6,"&lt;&gt;")&lt;&gt;1,COUNTIFS('Vozidlá'!$A$6:$A$6,B869&amp;"",'Vozidlá'!$K$6:$K$6,"&lt;&gt;")&lt;&gt;1,COUNTIFS('Vozidlá'!$A$6:$A$6,B869&amp;"",'Vozidlá'!$L$6:$L$6,"&lt;&gt;")&lt;&gt;1),"CHYBA",""))</f>
        <v/>
      </c>
      <c r="S869" s="14">
        <f>IF(V869=0,"",IF(N869="Podnikateľská",IF(H869="","",IF(OR(LEN(TRIM(SUBSTITUTE(SUBSTITUTE(H869,".",""),",","")))&lt;12,ISNUMBER(MATCH(TRIM(SUBSTITUTE(SUBSTITUTE(H869,".",""),",","")),'Zoznamy'!$G$2:$G$41,0))),"PREVERIŤ","")),IF(AND(N869="Súkromná",IFERROR(INDEX('Vozidlá'!$O$6:$O$6,MATCH(B869,'Vozidlá'!$A$6:$A$6,0))="áno",FALSE)),"PREVERIŤ","")))</f>
        <v/>
      </c>
      <c r="T869" s="14">
        <f>IF(OR(D869="",E869="",F869="",G869=""),"",IFERROR(IF(OR(F869+G869&lt;D869+E869,D869&lt;DATE(2027,1,1),D869&gt;=DATE(2028,1,1)),"CHYBA",""),"CHYBA"))</f>
        <v/>
      </c>
      <c r="U869" s="14">
        <f>IF(OR(V869=0,A869=""),"",IF(COUNTIFS($A$6:$A$1505,A869&amp;"",$B$6:$B$1505,B869&amp;"")&gt;1,"CHYBA",IF(X869="","",IF(X869=0,"",IFERROR(IF(INDEX($A$1:$A$1505,X869)="","",IF(A869=INDEX($A$1:$A$1505,X869)+1,"","PREVERIŤ")),"PREVERIŤ")))))</f>
        <v/>
      </c>
      <c r="V869" s="14">
        <f>IF(OR(A869&lt;&gt;"",B869&lt;&gt;"",C869&lt;&gt;"",D869&lt;&gt;"",E869&lt;&gt;"",F869&lt;&gt;"",G869&lt;&gt;"",H869&lt;&gt;"",I869&lt;&gt;"",J869&lt;&gt;"",K869&lt;&gt;"",L869&lt;&gt;"",N869&lt;&gt;"",O869&lt;&gt;""),1,0)</f>
        <v/>
      </c>
      <c r="W869" s="14">
        <f>IF(OR(V869=0,B869=""),"",COUNTIFS($B$6:B869,B869&amp;""))</f>
        <v/>
      </c>
      <c r="X869" s="14">
        <f>IF(OR(V869=0,B869=""),"",IF(W869=1,0,SUMIFS($Y$5:Y868,$B$5:B868,B869&amp;"",$W$5:W868,W869-1)))</f>
        <v/>
      </c>
      <c r="Y869" s="14">
        <f>IF(V869=0,"",ROW($A869))</f>
        <v/>
      </c>
    </row>
    <row r="870">
      <c r="A870" s="10" t="n"/>
      <c r="B870" s="10" t="n"/>
      <c r="C870" s="10" t="n"/>
      <c r="D870" s="12" t="n"/>
      <c r="E870" s="18" t="n"/>
      <c r="F870" s="12" t="n"/>
      <c r="G870" s="18" t="n"/>
      <c r="H870" s="10" t="n"/>
      <c r="I870" s="10" t="n"/>
      <c r="J870" s="10" t="n"/>
      <c r="K870" s="13" t="n"/>
      <c r="L870" s="13" t="n"/>
      <c r="M870" s="19">
        <f>IF(OR(K870="",L870=""),"",IF(AND(ISNUMBER(K870),ISNUMBER(L870)),L870-K870,"CHYBA"))</f>
        <v/>
      </c>
      <c r="N870" s="10" t="n"/>
      <c r="O870" s="10" t="n"/>
      <c r="P870" s="14">
        <f>IF(M870="","",IF(ISNUMBER(M870),IF(M870&lt;=0,"CHYBA",""),"CHYBA"))</f>
        <v/>
      </c>
      <c r="Q870" s="14">
        <f>IF(OR(V870=0,B870="",K870=""),"",IFERROR(IF(X870=0,IF(AND(COUNTIFS('Vozidlá'!$A$6:$A$6,B870&amp;"",'Vozidlá'!$L$6:$L$6,"&lt;&gt;")=1,ROUND(K870,1)=ROUND(INDEX('Vozidlá'!$L$6:$L$6,MATCH(B870,'Vozidlá'!$A$6:$A$6,0)),1)),"","CHYBA"),IF(AND(INDEX($L$1:$L$1505,X870)&lt;&gt;"",ROUND(K870,1)=ROUND(INDEX($L$1:$L$1505,X870),1)),"","CHYBA")),"CHYBA"))</f>
        <v/>
      </c>
      <c r="R870" s="14">
        <f>IF(V870=0,"",IF(OR(NOT(ISNUMBER(A870)),B870="",C870="",NOT(ISNUMBER(D870)),NOT(ISNUMBER(E870)),NOT(ISNUMBER(F870)),NOT(ISNUMBER(G870)),I870="",J870="",NOT(ISNUMBER(K870)),NOT(ISNUMBER(L870)),AND(N870&lt;&gt;"Podnikateľská",N870&lt;&gt;"Súkromná"),AND(N870="Podnikateľská",H870=""),COUNTIFS('Vodiči'!$C$6:$C$8,C870&amp;"")&lt;&gt;1,COUNTIFS('Vozidlá'!$A$6:$A$6,B870&amp;"",'Vozidlá'!$B$6:$B$6,"&lt;&gt;")&lt;&gt;1,COUNTIFS('Vozidlá'!$A$6:$A$6,B870&amp;"",'Vozidlá'!$C$6:$C$6,"&lt;&gt;")&lt;&gt;1,COUNTIFS('Vozidlá'!$A$6:$A$6,B870&amp;"",'Vozidlá'!$D$6:$D$6,"&lt;&gt;")&lt;&gt;1,COUNTIFS('Vozidlá'!$A$6:$A$6,B870&amp;"",'Vozidlá'!$E$6:$E$6,"&lt;&gt;")&lt;&gt;1,COUNTIFS('Vozidlá'!$A$6:$A$6,B870&amp;"",'Vozidlá'!$K$6:$K$6,"&lt;&gt;")&lt;&gt;1,COUNTIFS('Vozidlá'!$A$6:$A$6,B870&amp;"",'Vozidlá'!$L$6:$L$6,"&lt;&gt;")&lt;&gt;1),"CHYBA",""))</f>
        <v/>
      </c>
      <c r="S870" s="14">
        <f>IF(V870=0,"",IF(N870="Podnikateľská",IF(H870="","",IF(OR(LEN(TRIM(SUBSTITUTE(SUBSTITUTE(H870,".",""),",","")))&lt;12,ISNUMBER(MATCH(TRIM(SUBSTITUTE(SUBSTITUTE(H870,".",""),",","")),'Zoznamy'!$G$2:$G$41,0))),"PREVERIŤ","")),IF(AND(N870="Súkromná",IFERROR(INDEX('Vozidlá'!$O$6:$O$6,MATCH(B870,'Vozidlá'!$A$6:$A$6,0))="áno",FALSE)),"PREVERIŤ","")))</f>
        <v/>
      </c>
      <c r="T870" s="14">
        <f>IF(OR(D870="",E870="",F870="",G870=""),"",IFERROR(IF(OR(F870+G870&lt;D870+E870,D870&lt;DATE(2027,1,1),D870&gt;=DATE(2028,1,1)),"CHYBA",""),"CHYBA"))</f>
        <v/>
      </c>
      <c r="U870" s="14">
        <f>IF(OR(V870=0,A870=""),"",IF(COUNTIFS($A$6:$A$1505,A870&amp;"",$B$6:$B$1505,B870&amp;"")&gt;1,"CHYBA",IF(X870="","",IF(X870=0,"",IFERROR(IF(INDEX($A$1:$A$1505,X870)="","",IF(A870=INDEX($A$1:$A$1505,X870)+1,"","PREVERIŤ")),"PREVERIŤ")))))</f>
        <v/>
      </c>
      <c r="V870" s="14">
        <f>IF(OR(A870&lt;&gt;"",B870&lt;&gt;"",C870&lt;&gt;"",D870&lt;&gt;"",E870&lt;&gt;"",F870&lt;&gt;"",G870&lt;&gt;"",H870&lt;&gt;"",I870&lt;&gt;"",J870&lt;&gt;"",K870&lt;&gt;"",L870&lt;&gt;"",N870&lt;&gt;"",O870&lt;&gt;""),1,0)</f>
        <v/>
      </c>
      <c r="W870" s="14">
        <f>IF(OR(V870=0,B870=""),"",COUNTIFS($B$6:B870,B870&amp;""))</f>
        <v/>
      </c>
      <c r="X870" s="14">
        <f>IF(OR(V870=0,B870=""),"",IF(W870=1,0,SUMIFS($Y$5:Y869,$B$5:B869,B870&amp;"",$W$5:W869,W870-1)))</f>
        <v/>
      </c>
      <c r="Y870" s="14">
        <f>IF(V870=0,"",ROW($A870))</f>
        <v/>
      </c>
    </row>
    <row r="871">
      <c r="A871" s="10" t="n"/>
      <c r="B871" s="10" t="n"/>
      <c r="C871" s="10" t="n"/>
      <c r="D871" s="12" t="n"/>
      <c r="E871" s="18" t="n"/>
      <c r="F871" s="12" t="n"/>
      <c r="G871" s="18" t="n"/>
      <c r="H871" s="10" t="n"/>
      <c r="I871" s="10" t="n"/>
      <c r="J871" s="10" t="n"/>
      <c r="K871" s="13" t="n"/>
      <c r="L871" s="13" t="n"/>
      <c r="M871" s="19">
        <f>IF(OR(K871="",L871=""),"",IF(AND(ISNUMBER(K871),ISNUMBER(L871)),L871-K871,"CHYBA"))</f>
        <v/>
      </c>
      <c r="N871" s="10" t="n"/>
      <c r="O871" s="10" t="n"/>
      <c r="P871" s="14">
        <f>IF(M871="","",IF(ISNUMBER(M871),IF(M871&lt;=0,"CHYBA",""),"CHYBA"))</f>
        <v/>
      </c>
      <c r="Q871" s="14">
        <f>IF(OR(V871=0,B871="",K871=""),"",IFERROR(IF(X871=0,IF(AND(COUNTIFS('Vozidlá'!$A$6:$A$6,B871&amp;"",'Vozidlá'!$L$6:$L$6,"&lt;&gt;")=1,ROUND(K871,1)=ROUND(INDEX('Vozidlá'!$L$6:$L$6,MATCH(B871,'Vozidlá'!$A$6:$A$6,0)),1)),"","CHYBA"),IF(AND(INDEX($L$1:$L$1505,X871)&lt;&gt;"",ROUND(K871,1)=ROUND(INDEX($L$1:$L$1505,X871),1)),"","CHYBA")),"CHYBA"))</f>
        <v/>
      </c>
      <c r="R871" s="14">
        <f>IF(V871=0,"",IF(OR(NOT(ISNUMBER(A871)),B871="",C871="",NOT(ISNUMBER(D871)),NOT(ISNUMBER(E871)),NOT(ISNUMBER(F871)),NOT(ISNUMBER(G871)),I871="",J871="",NOT(ISNUMBER(K871)),NOT(ISNUMBER(L871)),AND(N871&lt;&gt;"Podnikateľská",N871&lt;&gt;"Súkromná"),AND(N871="Podnikateľská",H871=""),COUNTIFS('Vodiči'!$C$6:$C$8,C871&amp;"")&lt;&gt;1,COUNTIFS('Vozidlá'!$A$6:$A$6,B871&amp;"",'Vozidlá'!$B$6:$B$6,"&lt;&gt;")&lt;&gt;1,COUNTIFS('Vozidlá'!$A$6:$A$6,B871&amp;"",'Vozidlá'!$C$6:$C$6,"&lt;&gt;")&lt;&gt;1,COUNTIFS('Vozidlá'!$A$6:$A$6,B871&amp;"",'Vozidlá'!$D$6:$D$6,"&lt;&gt;")&lt;&gt;1,COUNTIFS('Vozidlá'!$A$6:$A$6,B871&amp;"",'Vozidlá'!$E$6:$E$6,"&lt;&gt;")&lt;&gt;1,COUNTIFS('Vozidlá'!$A$6:$A$6,B871&amp;"",'Vozidlá'!$K$6:$K$6,"&lt;&gt;")&lt;&gt;1,COUNTIFS('Vozidlá'!$A$6:$A$6,B871&amp;"",'Vozidlá'!$L$6:$L$6,"&lt;&gt;")&lt;&gt;1),"CHYBA",""))</f>
        <v/>
      </c>
      <c r="S871" s="14">
        <f>IF(V871=0,"",IF(N871="Podnikateľská",IF(H871="","",IF(OR(LEN(TRIM(SUBSTITUTE(SUBSTITUTE(H871,".",""),",","")))&lt;12,ISNUMBER(MATCH(TRIM(SUBSTITUTE(SUBSTITUTE(H871,".",""),",","")),'Zoznamy'!$G$2:$G$41,0))),"PREVERIŤ","")),IF(AND(N871="Súkromná",IFERROR(INDEX('Vozidlá'!$O$6:$O$6,MATCH(B871,'Vozidlá'!$A$6:$A$6,0))="áno",FALSE)),"PREVERIŤ","")))</f>
        <v/>
      </c>
      <c r="T871" s="14">
        <f>IF(OR(D871="",E871="",F871="",G871=""),"",IFERROR(IF(OR(F871+G871&lt;D871+E871,D871&lt;DATE(2027,1,1),D871&gt;=DATE(2028,1,1)),"CHYBA",""),"CHYBA"))</f>
        <v/>
      </c>
      <c r="U871" s="14">
        <f>IF(OR(V871=0,A871=""),"",IF(COUNTIFS($A$6:$A$1505,A871&amp;"",$B$6:$B$1505,B871&amp;"")&gt;1,"CHYBA",IF(X871="","",IF(X871=0,"",IFERROR(IF(INDEX($A$1:$A$1505,X871)="","",IF(A871=INDEX($A$1:$A$1505,X871)+1,"","PREVERIŤ")),"PREVERIŤ")))))</f>
        <v/>
      </c>
      <c r="V871" s="14">
        <f>IF(OR(A871&lt;&gt;"",B871&lt;&gt;"",C871&lt;&gt;"",D871&lt;&gt;"",E871&lt;&gt;"",F871&lt;&gt;"",G871&lt;&gt;"",H871&lt;&gt;"",I871&lt;&gt;"",J871&lt;&gt;"",K871&lt;&gt;"",L871&lt;&gt;"",N871&lt;&gt;"",O871&lt;&gt;""),1,0)</f>
        <v/>
      </c>
      <c r="W871" s="14">
        <f>IF(OR(V871=0,B871=""),"",COUNTIFS($B$6:B871,B871&amp;""))</f>
        <v/>
      </c>
      <c r="X871" s="14">
        <f>IF(OR(V871=0,B871=""),"",IF(W871=1,0,SUMIFS($Y$5:Y870,$B$5:B870,B871&amp;"",$W$5:W870,W871-1)))</f>
        <v/>
      </c>
      <c r="Y871" s="14">
        <f>IF(V871=0,"",ROW($A871))</f>
        <v/>
      </c>
    </row>
    <row r="872">
      <c r="A872" s="10" t="n"/>
      <c r="B872" s="10" t="n"/>
      <c r="C872" s="10" t="n"/>
      <c r="D872" s="12" t="n"/>
      <c r="E872" s="18" t="n"/>
      <c r="F872" s="12" t="n"/>
      <c r="G872" s="18" t="n"/>
      <c r="H872" s="10" t="n"/>
      <c r="I872" s="10" t="n"/>
      <c r="J872" s="10" t="n"/>
      <c r="K872" s="13" t="n"/>
      <c r="L872" s="13" t="n"/>
      <c r="M872" s="19">
        <f>IF(OR(K872="",L872=""),"",IF(AND(ISNUMBER(K872),ISNUMBER(L872)),L872-K872,"CHYBA"))</f>
        <v/>
      </c>
      <c r="N872" s="10" t="n"/>
      <c r="O872" s="10" t="n"/>
      <c r="P872" s="14">
        <f>IF(M872="","",IF(ISNUMBER(M872),IF(M872&lt;=0,"CHYBA",""),"CHYBA"))</f>
        <v/>
      </c>
      <c r="Q872" s="14">
        <f>IF(OR(V872=0,B872="",K872=""),"",IFERROR(IF(X872=0,IF(AND(COUNTIFS('Vozidlá'!$A$6:$A$6,B872&amp;"",'Vozidlá'!$L$6:$L$6,"&lt;&gt;")=1,ROUND(K872,1)=ROUND(INDEX('Vozidlá'!$L$6:$L$6,MATCH(B872,'Vozidlá'!$A$6:$A$6,0)),1)),"","CHYBA"),IF(AND(INDEX($L$1:$L$1505,X872)&lt;&gt;"",ROUND(K872,1)=ROUND(INDEX($L$1:$L$1505,X872),1)),"","CHYBA")),"CHYBA"))</f>
        <v/>
      </c>
      <c r="R872" s="14">
        <f>IF(V872=0,"",IF(OR(NOT(ISNUMBER(A872)),B872="",C872="",NOT(ISNUMBER(D872)),NOT(ISNUMBER(E872)),NOT(ISNUMBER(F872)),NOT(ISNUMBER(G872)),I872="",J872="",NOT(ISNUMBER(K872)),NOT(ISNUMBER(L872)),AND(N872&lt;&gt;"Podnikateľská",N872&lt;&gt;"Súkromná"),AND(N872="Podnikateľská",H872=""),COUNTIFS('Vodiči'!$C$6:$C$8,C872&amp;"")&lt;&gt;1,COUNTIFS('Vozidlá'!$A$6:$A$6,B872&amp;"",'Vozidlá'!$B$6:$B$6,"&lt;&gt;")&lt;&gt;1,COUNTIFS('Vozidlá'!$A$6:$A$6,B872&amp;"",'Vozidlá'!$C$6:$C$6,"&lt;&gt;")&lt;&gt;1,COUNTIFS('Vozidlá'!$A$6:$A$6,B872&amp;"",'Vozidlá'!$D$6:$D$6,"&lt;&gt;")&lt;&gt;1,COUNTIFS('Vozidlá'!$A$6:$A$6,B872&amp;"",'Vozidlá'!$E$6:$E$6,"&lt;&gt;")&lt;&gt;1,COUNTIFS('Vozidlá'!$A$6:$A$6,B872&amp;"",'Vozidlá'!$K$6:$K$6,"&lt;&gt;")&lt;&gt;1,COUNTIFS('Vozidlá'!$A$6:$A$6,B872&amp;"",'Vozidlá'!$L$6:$L$6,"&lt;&gt;")&lt;&gt;1),"CHYBA",""))</f>
        <v/>
      </c>
      <c r="S872" s="14">
        <f>IF(V872=0,"",IF(N872="Podnikateľská",IF(H872="","",IF(OR(LEN(TRIM(SUBSTITUTE(SUBSTITUTE(H872,".",""),",","")))&lt;12,ISNUMBER(MATCH(TRIM(SUBSTITUTE(SUBSTITUTE(H872,".",""),",","")),'Zoznamy'!$G$2:$G$41,0))),"PREVERIŤ","")),IF(AND(N872="Súkromná",IFERROR(INDEX('Vozidlá'!$O$6:$O$6,MATCH(B872,'Vozidlá'!$A$6:$A$6,0))="áno",FALSE)),"PREVERIŤ","")))</f>
        <v/>
      </c>
      <c r="T872" s="14">
        <f>IF(OR(D872="",E872="",F872="",G872=""),"",IFERROR(IF(OR(F872+G872&lt;D872+E872,D872&lt;DATE(2027,1,1),D872&gt;=DATE(2028,1,1)),"CHYBA",""),"CHYBA"))</f>
        <v/>
      </c>
      <c r="U872" s="14">
        <f>IF(OR(V872=0,A872=""),"",IF(COUNTIFS($A$6:$A$1505,A872&amp;"",$B$6:$B$1505,B872&amp;"")&gt;1,"CHYBA",IF(X872="","",IF(X872=0,"",IFERROR(IF(INDEX($A$1:$A$1505,X872)="","",IF(A872=INDEX($A$1:$A$1505,X872)+1,"","PREVERIŤ")),"PREVERIŤ")))))</f>
        <v/>
      </c>
      <c r="V872" s="14">
        <f>IF(OR(A872&lt;&gt;"",B872&lt;&gt;"",C872&lt;&gt;"",D872&lt;&gt;"",E872&lt;&gt;"",F872&lt;&gt;"",G872&lt;&gt;"",H872&lt;&gt;"",I872&lt;&gt;"",J872&lt;&gt;"",K872&lt;&gt;"",L872&lt;&gt;"",N872&lt;&gt;"",O872&lt;&gt;""),1,0)</f>
        <v/>
      </c>
      <c r="W872" s="14">
        <f>IF(OR(V872=0,B872=""),"",COUNTIFS($B$6:B872,B872&amp;""))</f>
        <v/>
      </c>
      <c r="X872" s="14">
        <f>IF(OR(V872=0,B872=""),"",IF(W872=1,0,SUMIFS($Y$5:Y871,$B$5:B871,B872&amp;"",$W$5:W871,W872-1)))</f>
        <v/>
      </c>
      <c r="Y872" s="14">
        <f>IF(V872=0,"",ROW($A872))</f>
        <v/>
      </c>
    </row>
    <row r="873">
      <c r="A873" s="10" t="n"/>
      <c r="B873" s="10" t="n"/>
      <c r="C873" s="10" t="n"/>
      <c r="D873" s="12" t="n"/>
      <c r="E873" s="18" t="n"/>
      <c r="F873" s="12" t="n"/>
      <c r="G873" s="18" t="n"/>
      <c r="H873" s="10" t="n"/>
      <c r="I873" s="10" t="n"/>
      <c r="J873" s="10" t="n"/>
      <c r="K873" s="13" t="n"/>
      <c r="L873" s="13" t="n"/>
      <c r="M873" s="19">
        <f>IF(OR(K873="",L873=""),"",IF(AND(ISNUMBER(K873),ISNUMBER(L873)),L873-K873,"CHYBA"))</f>
        <v/>
      </c>
      <c r="N873" s="10" t="n"/>
      <c r="O873" s="10" t="n"/>
      <c r="P873" s="14">
        <f>IF(M873="","",IF(ISNUMBER(M873),IF(M873&lt;=0,"CHYBA",""),"CHYBA"))</f>
        <v/>
      </c>
      <c r="Q873" s="14">
        <f>IF(OR(V873=0,B873="",K873=""),"",IFERROR(IF(X873=0,IF(AND(COUNTIFS('Vozidlá'!$A$6:$A$6,B873&amp;"",'Vozidlá'!$L$6:$L$6,"&lt;&gt;")=1,ROUND(K873,1)=ROUND(INDEX('Vozidlá'!$L$6:$L$6,MATCH(B873,'Vozidlá'!$A$6:$A$6,0)),1)),"","CHYBA"),IF(AND(INDEX($L$1:$L$1505,X873)&lt;&gt;"",ROUND(K873,1)=ROUND(INDEX($L$1:$L$1505,X873),1)),"","CHYBA")),"CHYBA"))</f>
        <v/>
      </c>
      <c r="R873" s="14">
        <f>IF(V873=0,"",IF(OR(NOT(ISNUMBER(A873)),B873="",C873="",NOT(ISNUMBER(D873)),NOT(ISNUMBER(E873)),NOT(ISNUMBER(F873)),NOT(ISNUMBER(G873)),I873="",J873="",NOT(ISNUMBER(K873)),NOT(ISNUMBER(L873)),AND(N873&lt;&gt;"Podnikateľská",N873&lt;&gt;"Súkromná"),AND(N873="Podnikateľská",H873=""),COUNTIFS('Vodiči'!$C$6:$C$8,C873&amp;"")&lt;&gt;1,COUNTIFS('Vozidlá'!$A$6:$A$6,B873&amp;"",'Vozidlá'!$B$6:$B$6,"&lt;&gt;")&lt;&gt;1,COUNTIFS('Vozidlá'!$A$6:$A$6,B873&amp;"",'Vozidlá'!$C$6:$C$6,"&lt;&gt;")&lt;&gt;1,COUNTIFS('Vozidlá'!$A$6:$A$6,B873&amp;"",'Vozidlá'!$D$6:$D$6,"&lt;&gt;")&lt;&gt;1,COUNTIFS('Vozidlá'!$A$6:$A$6,B873&amp;"",'Vozidlá'!$E$6:$E$6,"&lt;&gt;")&lt;&gt;1,COUNTIFS('Vozidlá'!$A$6:$A$6,B873&amp;"",'Vozidlá'!$K$6:$K$6,"&lt;&gt;")&lt;&gt;1,COUNTIFS('Vozidlá'!$A$6:$A$6,B873&amp;"",'Vozidlá'!$L$6:$L$6,"&lt;&gt;")&lt;&gt;1),"CHYBA",""))</f>
        <v/>
      </c>
      <c r="S873" s="14">
        <f>IF(V873=0,"",IF(N873="Podnikateľská",IF(H873="","",IF(OR(LEN(TRIM(SUBSTITUTE(SUBSTITUTE(H873,".",""),",","")))&lt;12,ISNUMBER(MATCH(TRIM(SUBSTITUTE(SUBSTITUTE(H873,".",""),",","")),'Zoznamy'!$G$2:$G$41,0))),"PREVERIŤ","")),IF(AND(N873="Súkromná",IFERROR(INDEX('Vozidlá'!$O$6:$O$6,MATCH(B873,'Vozidlá'!$A$6:$A$6,0))="áno",FALSE)),"PREVERIŤ","")))</f>
        <v/>
      </c>
      <c r="T873" s="14">
        <f>IF(OR(D873="",E873="",F873="",G873=""),"",IFERROR(IF(OR(F873+G873&lt;D873+E873,D873&lt;DATE(2027,1,1),D873&gt;=DATE(2028,1,1)),"CHYBA",""),"CHYBA"))</f>
        <v/>
      </c>
      <c r="U873" s="14">
        <f>IF(OR(V873=0,A873=""),"",IF(COUNTIFS($A$6:$A$1505,A873&amp;"",$B$6:$B$1505,B873&amp;"")&gt;1,"CHYBA",IF(X873="","",IF(X873=0,"",IFERROR(IF(INDEX($A$1:$A$1505,X873)="","",IF(A873=INDEX($A$1:$A$1505,X873)+1,"","PREVERIŤ")),"PREVERIŤ")))))</f>
        <v/>
      </c>
      <c r="V873" s="14">
        <f>IF(OR(A873&lt;&gt;"",B873&lt;&gt;"",C873&lt;&gt;"",D873&lt;&gt;"",E873&lt;&gt;"",F873&lt;&gt;"",G873&lt;&gt;"",H873&lt;&gt;"",I873&lt;&gt;"",J873&lt;&gt;"",K873&lt;&gt;"",L873&lt;&gt;"",N873&lt;&gt;"",O873&lt;&gt;""),1,0)</f>
        <v/>
      </c>
      <c r="W873" s="14">
        <f>IF(OR(V873=0,B873=""),"",COUNTIFS($B$6:B873,B873&amp;""))</f>
        <v/>
      </c>
      <c r="X873" s="14">
        <f>IF(OR(V873=0,B873=""),"",IF(W873=1,0,SUMIFS($Y$5:Y872,$B$5:B872,B873&amp;"",$W$5:W872,W873-1)))</f>
        <v/>
      </c>
      <c r="Y873" s="14">
        <f>IF(V873=0,"",ROW($A873))</f>
        <v/>
      </c>
    </row>
    <row r="874">
      <c r="A874" s="10" t="n"/>
      <c r="B874" s="10" t="n"/>
      <c r="C874" s="10" t="n"/>
      <c r="D874" s="12" t="n"/>
      <c r="E874" s="18" t="n"/>
      <c r="F874" s="12" t="n"/>
      <c r="G874" s="18" t="n"/>
      <c r="H874" s="10" t="n"/>
      <c r="I874" s="10" t="n"/>
      <c r="J874" s="10" t="n"/>
      <c r="K874" s="13" t="n"/>
      <c r="L874" s="13" t="n"/>
      <c r="M874" s="19">
        <f>IF(OR(K874="",L874=""),"",IF(AND(ISNUMBER(K874),ISNUMBER(L874)),L874-K874,"CHYBA"))</f>
        <v/>
      </c>
      <c r="N874" s="10" t="n"/>
      <c r="O874" s="10" t="n"/>
      <c r="P874" s="14">
        <f>IF(M874="","",IF(ISNUMBER(M874),IF(M874&lt;=0,"CHYBA",""),"CHYBA"))</f>
        <v/>
      </c>
      <c r="Q874" s="14">
        <f>IF(OR(V874=0,B874="",K874=""),"",IFERROR(IF(X874=0,IF(AND(COUNTIFS('Vozidlá'!$A$6:$A$6,B874&amp;"",'Vozidlá'!$L$6:$L$6,"&lt;&gt;")=1,ROUND(K874,1)=ROUND(INDEX('Vozidlá'!$L$6:$L$6,MATCH(B874,'Vozidlá'!$A$6:$A$6,0)),1)),"","CHYBA"),IF(AND(INDEX($L$1:$L$1505,X874)&lt;&gt;"",ROUND(K874,1)=ROUND(INDEX($L$1:$L$1505,X874),1)),"","CHYBA")),"CHYBA"))</f>
        <v/>
      </c>
      <c r="R874" s="14">
        <f>IF(V874=0,"",IF(OR(NOT(ISNUMBER(A874)),B874="",C874="",NOT(ISNUMBER(D874)),NOT(ISNUMBER(E874)),NOT(ISNUMBER(F874)),NOT(ISNUMBER(G874)),I874="",J874="",NOT(ISNUMBER(K874)),NOT(ISNUMBER(L874)),AND(N874&lt;&gt;"Podnikateľská",N874&lt;&gt;"Súkromná"),AND(N874="Podnikateľská",H874=""),COUNTIFS('Vodiči'!$C$6:$C$8,C874&amp;"")&lt;&gt;1,COUNTIFS('Vozidlá'!$A$6:$A$6,B874&amp;"",'Vozidlá'!$B$6:$B$6,"&lt;&gt;")&lt;&gt;1,COUNTIFS('Vozidlá'!$A$6:$A$6,B874&amp;"",'Vozidlá'!$C$6:$C$6,"&lt;&gt;")&lt;&gt;1,COUNTIFS('Vozidlá'!$A$6:$A$6,B874&amp;"",'Vozidlá'!$D$6:$D$6,"&lt;&gt;")&lt;&gt;1,COUNTIFS('Vozidlá'!$A$6:$A$6,B874&amp;"",'Vozidlá'!$E$6:$E$6,"&lt;&gt;")&lt;&gt;1,COUNTIFS('Vozidlá'!$A$6:$A$6,B874&amp;"",'Vozidlá'!$K$6:$K$6,"&lt;&gt;")&lt;&gt;1,COUNTIFS('Vozidlá'!$A$6:$A$6,B874&amp;"",'Vozidlá'!$L$6:$L$6,"&lt;&gt;")&lt;&gt;1),"CHYBA",""))</f>
        <v/>
      </c>
      <c r="S874" s="14">
        <f>IF(V874=0,"",IF(N874="Podnikateľská",IF(H874="","",IF(OR(LEN(TRIM(SUBSTITUTE(SUBSTITUTE(H874,".",""),",","")))&lt;12,ISNUMBER(MATCH(TRIM(SUBSTITUTE(SUBSTITUTE(H874,".",""),",","")),'Zoznamy'!$G$2:$G$41,0))),"PREVERIŤ","")),IF(AND(N874="Súkromná",IFERROR(INDEX('Vozidlá'!$O$6:$O$6,MATCH(B874,'Vozidlá'!$A$6:$A$6,0))="áno",FALSE)),"PREVERIŤ","")))</f>
        <v/>
      </c>
      <c r="T874" s="14">
        <f>IF(OR(D874="",E874="",F874="",G874=""),"",IFERROR(IF(OR(F874+G874&lt;D874+E874,D874&lt;DATE(2027,1,1),D874&gt;=DATE(2028,1,1)),"CHYBA",""),"CHYBA"))</f>
        <v/>
      </c>
      <c r="U874" s="14">
        <f>IF(OR(V874=0,A874=""),"",IF(COUNTIFS($A$6:$A$1505,A874&amp;"",$B$6:$B$1505,B874&amp;"")&gt;1,"CHYBA",IF(X874="","",IF(X874=0,"",IFERROR(IF(INDEX($A$1:$A$1505,X874)="","",IF(A874=INDEX($A$1:$A$1505,X874)+1,"","PREVERIŤ")),"PREVERIŤ")))))</f>
        <v/>
      </c>
      <c r="V874" s="14">
        <f>IF(OR(A874&lt;&gt;"",B874&lt;&gt;"",C874&lt;&gt;"",D874&lt;&gt;"",E874&lt;&gt;"",F874&lt;&gt;"",G874&lt;&gt;"",H874&lt;&gt;"",I874&lt;&gt;"",J874&lt;&gt;"",K874&lt;&gt;"",L874&lt;&gt;"",N874&lt;&gt;"",O874&lt;&gt;""),1,0)</f>
        <v/>
      </c>
      <c r="W874" s="14">
        <f>IF(OR(V874=0,B874=""),"",COUNTIFS($B$6:B874,B874&amp;""))</f>
        <v/>
      </c>
      <c r="X874" s="14">
        <f>IF(OR(V874=0,B874=""),"",IF(W874=1,0,SUMIFS($Y$5:Y873,$B$5:B873,B874&amp;"",$W$5:W873,W874-1)))</f>
        <v/>
      </c>
      <c r="Y874" s="14">
        <f>IF(V874=0,"",ROW($A874))</f>
        <v/>
      </c>
    </row>
    <row r="875">
      <c r="A875" s="10" t="n"/>
      <c r="B875" s="10" t="n"/>
      <c r="C875" s="10" t="n"/>
      <c r="D875" s="12" t="n"/>
      <c r="E875" s="18" t="n"/>
      <c r="F875" s="12" t="n"/>
      <c r="G875" s="18" t="n"/>
      <c r="H875" s="10" t="n"/>
      <c r="I875" s="10" t="n"/>
      <c r="J875" s="10" t="n"/>
      <c r="K875" s="13" t="n"/>
      <c r="L875" s="13" t="n"/>
      <c r="M875" s="19">
        <f>IF(OR(K875="",L875=""),"",IF(AND(ISNUMBER(K875),ISNUMBER(L875)),L875-K875,"CHYBA"))</f>
        <v/>
      </c>
      <c r="N875" s="10" t="n"/>
      <c r="O875" s="10" t="n"/>
      <c r="P875" s="14">
        <f>IF(M875="","",IF(ISNUMBER(M875),IF(M875&lt;=0,"CHYBA",""),"CHYBA"))</f>
        <v/>
      </c>
      <c r="Q875" s="14">
        <f>IF(OR(V875=0,B875="",K875=""),"",IFERROR(IF(X875=0,IF(AND(COUNTIFS('Vozidlá'!$A$6:$A$6,B875&amp;"",'Vozidlá'!$L$6:$L$6,"&lt;&gt;")=1,ROUND(K875,1)=ROUND(INDEX('Vozidlá'!$L$6:$L$6,MATCH(B875,'Vozidlá'!$A$6:$A$6,0)),1)),"","CHYBA"),IF(AND(INDEX($L$1:$L$1505,X875)&lt;&gt;"",ROUND(K875,1)=ROUND(INDEX($L$1:$L$1505,X875),1)),"","CHYBA")),"CHYBA"))</f>
        <v/>
      </c>
      <c r="R875" s="14">
        <f>IF(V875=0,"",IF(OR(NOT(ISNUMBER(A875)),B875="",C875="",NOT(ISNUMBER(D875)),NOT(ISNUMBER(E875)),NOT(ISNUMBER(F875)),NOT(ISNUMBER(G875)),I875="",J875="",NOT(ISNUMBER(K875)),NOT(ISNUMBER(L875)),AND(N875&lt;&gt;"Podnikateľská",N875&lt;&gt;"Súkromná"),AND(N875="Podnikateľská",H875=""),COUNTIFS('Vodiči'!$C$6:$C$8,C875&amp;"")&lt;&gt;1,COUNTIFS('Vozidlá'!$A$6:$A$6,B875&amp;"",'Vozidlá'!$B$6:$B$6,"&lt;&gt;")&lt;&gt;1,COUNTIFS('Vozidlá'!$A$6:$A$6,B875&amp;"",'Vozidlá'!$C$6:$C$6,"&lt;&gt;")&lt;&gt;1,COUNTIFS('Vozidlá'!$A$6:$A$6,B875&amp;"",'Vozidlá'!$D$6:$D$6,"&lt;&gt;")&lt;&gt;1,COUNTIFS('Vozidlá'!$A$6:$A$6,B875&amp;"",'Vozidlá'!$E$6:$E$6,"&lt;&gt;")&lt;&gt;1,COUNTIFS('Vozidlá'!$A$6:$A$6,B875&amp;"",'Vozidlá'!$K$6:$K$6,"&lt;&gt;")&lt;&gt;1,COUNTIFS('Vozidlá'!$A$6:$A$6,B875&amp;"",'Vozidlá'!$L$6:$L$6,"&lt;&gt;")&lt;&gt;1),"CHYBA",""))</f>
        <v/>
      </c>
      <c r="S875" s="14">
        <f>IF(V875=0,"",IF(N875="Podnikateľská",IF(H875="","",IF(OR(LEN(TRIM(SUBSTITUTE(SUBSTITUTE(H875,".",""),",","")))&lt;12,ISNUMBER(MATCH(TRIM(SUBSTITUTE(SUBSTITUTE(H875,".",""),",","")),'Zoznamy'!$G$2:$G$41,0))),"PREVERIŤ","")),IF(AND(N875="Súkromná",IFERROR(INDEX('Vozidlá'!$O$6:$O$6,MATCH(B875,'Vozidlá'!$A$6:$A$6,0))="áno",FALSE)),"PREVERIŤ","")))</f>
        <v/>
      </c>
      <c r="T875" s="14">
        <f>IF(OR(D875="",E875="",F875="",G875=""),"",IFERROR(IF(OR(F875+G875&lt;D875+E875,D875&lt;DATE(2027,1,1),D875&gt;=DATE(2028,1,1)),"CHYBA",""),"CHYBA"))</f>
        <v/>
      </c>
      <c r="U875" s="14">
        <f>IF(OR(V875=0,A875=""),"",IF(COUNTIFS($A$6:$A$1505,A875&amp;"",$B$6:$B$1505,B875&amp;"")&gt;1,"CHYBA",IF(X875="","",IF(X875=0,"",IFERROR(IF(INDEX($A$1:$A$1505,X875)="","",IF(A875=INDEX($A$1:$A$1505,X875)+1,"","PREVERIŤ")),"PREVERIŤ")))))</f>
        <v/>
      </c>
      <c r="V875" s="14">
        <f>IF(OR(A875&lt;&gt;"",B875&lt;&gt;"",C875&lt;&gt;"",D875&lt;&gt;"",E875&lt;&gt;"",F875&lt;&gt;"",G875&lt;&gt;"",H875&lt;&gt;"",I875&lt;&gt;"",J875&lt;&gt;"",K875&lt;&gt;"",L875&lt;&gt;"",N875&lt;&gt;"",O875&lt;&gt;""),1,0)</f>
        <v/>
      </c>
      <c r="W875" s="14">
        <f>IF(OR(V875=0,B875=""),"",COUNTIFS($B$6:B875,B875&amp;""))</f>
        <v/>
      </c>
      <c r="X875" s="14">
        <f>IF(OR(V875=0,B875=""),"",IF(W875=1,0,SUMIFS($Y$5:Y874,$B$5:B874,B875&amp;"",$W$5:W874,W875-1)))</f>
        <v/>
      </c>
      <c r="Y875" s="14">
        <f>IF(V875=0,"",ROW($A875))</f>
        <v/>
      </c>
    </row>
    <row r="876">
      <c r="A876" s="10" t="n"/>
      <c r="B876" s="10" t="n"/>
      <c r="C876" s="10" t="n"/>
      <c r="D876" s="12" t="n"/>
      <c r="E876" s="18" t="n"/>
      <c r="F876" s="12" t="n"/>
      <c r="G876" s="18" t="n"/>
      <c r="H876" s="10" t="n"/>
      <c r="I876" s="10" t="n"/>
      <c r="J876" s="10" t="n"/>
      <c r="K876" s="13" t="n"/>
      <c r="L876" s="13" t="n"/>
      <c r="M876" s="19">
        <f>IF(OR(K876="",L876=""),"",IF(AND(ISNUMBER(K876),ISNUMBER(L876)),L876-K876,"CHYBA"))</f>
        <v/>
      </c>
      <c r="N876" s="10" t="n"/>
      <c r="O876" s="10" t="n"/>
      <c r="P876" s="14">
        <f>IF(M876="","",IF(ISNUMBER(M876),IF(M876&lt;=0,"CHYBA",""),"CHYBA"))</f>
        <v/>
      </c>
      <c r="Q876" s="14">
        <f>IF(OR(V876=0,B876="",K876=""),"",IFERROR(IF(X876=0,IF(AND(COUNTIFS('Vozidlá'!$A$6:$A$6,B876&amp;"",'Vozidlá'!$L$6:$L$6,"&lt;&gt;")=1,ROUND(K876,1)=ROUND(INDEX('Vozidlá'!$L$6:$L$6,MATCH(B876,'Vozidlá'!$A$6:$A$6,0)),1)),"","CHYBA"),IF(AND(INDEX($L$1:$L$1505,X876)&lt;&gt;"",ROUND(K876,1)=ROUND(INDEX($L$1:$L$1505,X876),1)),"","CHYBA")),"CHYBA"))</f>
        <v/>
      </c>
      <c r="R876" s="14">
        <f>IF(V876=0,"",IF(OR(NOT(ISNUMBER(A876)),B876="",C876="",NOT(ISNUMBER(D876)),NOT(ISNUMBER(E876)),NOT(ISNUMBER(F876)),NOT(ISNUMBER(G876)),I876="",J876="",NOT(ISNUMBER(K876)),NOT(ISNUMBER(L876)),AND(N876&lt;&gt;"Podnikateľská",N876&lt;&gt;"Súkromná"),AND(N876="Podnikateľská",H876=""),COUNTIFS('Vodiči'!$C$6:$C$8,C876&amp;"")&lt;&gt;1,COUNTIFS('Vozidlá'!$A$6:$A$6,B876&amp;"",'Vozidlá'!$B$6:$B$6,"&lt;&gt;")&lt;&gt;1,COUNTIFS('Vozidlá'!$A$6:$A$6,B876&amp;"",'Vozidlá'!$C$6:$C$6,"&lt;&gt;")&lt;&gt;1,COUNTIFS('Vozidlá'!$A$6:$A$6,B876&amp;"",'Vozidlá'!$D$6:$D$6,"&lt;&gt;")&lt;&gt;1,COUNTIFS('Vozidlá'!$A$6:$A$6,B876&amp;"",'Vozidlá'!$E$6:$E$6,"&lt;&gt;")&lt;&gt;1,COUNTIFS('Vozidlá'!$A$6:$A$6,B876&amp;"",'Vozidlá'!$K$6:$K$6,"&lt;&gt;")&lt;&gt;1,COUNTIFS('Vozidlá'!$A$6:$A$6,B876&amp;"",'Vozidlá'!$L$6:$L$6,"&lt;&gt;")&lt;&gt;1),"CHYBA",""))</f>
        <v/>
      </c>
      <c r="S876" s="14">
        <f>IF(V876=0,"",IF(N876="Podnikateľská",IF(H876="","",IF(OR(LEN(TRIM(SUBSTITUTE(SUBSTITUTE(H876,".",""),",","")))&lt;12,ISNUMBER(MATCH(TRIM(SUBSTITUTE(SUBSTITUTE(H876,".",""),",","")),'Zoznamy'!$G$2:$G$41,0))),"PREVERIŤ","")),IF(AND(N876="Súkromná",IFERROR(INDEX('Vozidlá'!$O$6:$O$6,MATCH(B876,'Vozidlá'!$A$6:$A$6,0))="áno",FALSE)),"PREVERIŤ","")))</f>
        <v/>
      </c>
      <c r="T876" s="14">
        <f>IF(OR(D876="",E876="",F876="",G876=""),"",IFERROR(IF(OR(F876+G876&lt;D876+E876,D876&lt;DATE(2027,1,1),D876&gt;=DATE(2028,1,1)),"CHYBA",""),"CHYBA"))</f>
        <v/>
      </c>
      <c r="U876" s="14">
        <f>IF(OR(V876=0,A876=""),"",IF(COUNTIFS($A$6:$A$1505,A876&amp;"",$B$6:$B$1505,B876&amp;"")&gt;1,"CHYBA",IF(X876="","",IF(X876=0,"",IFERROR(IF(INDEX($A$1:$A$1505,X876)="","",IF(A876=INDEX($A$1:$A$1505,X876)+1,"","PREVERIŤ")),"PREVERIŤ")))))</f>
        <v/>
      </c>
      <c r="V876" s="14">
        <f>IF(OR(A876&lt;&gt;"",B876&lt;&gt;"",C876&lt;&gt;"",D876&lt;&gt;"",E876&lt;&gt;"",F876&lt;&gt;"",G876&lt;&gt;"",H876&lt;&gt;"",I876&lt;&gt;"",J876&lt;&gt;"",K876&lt;&gt;"",L876&lt;&gt;"",N876&lt;&gt;"",O876&lt;&gt;""),1,0)</f>
        <v/>
      </c>
      <c r="W876" s="14">
        <f>IF(OR(V876=0,B876=""),"",COUNTIFS($B$6:B876,B876&amp;""))</f>
        <v/>
      </c>
      <c r="X876" s="14">
        <f>IF(OR(V876=0,B876=""),"",IF(W876=1,0,SUMIFS($Y$5:Y875,$B$5:B875,B876&amp;"",$W$5:W875,W876-1)))</f>
        <v/>
      </c>
      <c r="Y876" s="14">
        <f>IF(V876=0,"",ROW($A876))</f>
        <v/>
      </c>
    </row>
    <row r="877">
      <c r="A877" s="10" t="n"/>
      <c r="B877" s="10" t="n"/>
      <c r="C877" s="10" t="n"/>
      <c r="D877" s="12" t="n"/>
      <c r="E877" s="18" t="n"/>
      <c r="F877" s="12" t="n"/>
      <c r="G877" s="18" t="n"/>
      <c r="H877" s="10" t="n"/>
      <c r="I877" s="10" t="n"/>
      <c r="J877" s="10" t="n"/>
      <c r="K877" s="13" t="n"/>
      <c r="L877" s="13" t="n"/>
      <c r="M877" s="19">
        <f>IF(OR(K877="",L877=""),"",IF(AND(ISNUMBER(K877),ISNUMBER(L877)),L877-K877,"CHYBA"))</f>
        <v/>
      </c>
      <c r="N877" s="10" t="n"/>
      <c r="O877" s="10" t="n"/>
      <c r="P877" s="14">
        <f>IF(M877="","",IF(ISNUMBER(M877),IF(M877&lt;=0,"CHYBA",""),"CHYBA"))</f>
        <v/>
      </c>
      <c r="Q877" s="14">
        <f>IF(OR(V877=0,B877="",K877=""),"",IFERROR(IF(X877=0,IF(AND(COUNTIFS('Vozidlá'!$A$6:$A$6,B877&amp;"",'Vozidlá'!$L$6:$L$6,"&lt;&gt;")=1,ROUND(K877,1)=ROUND(INDEX('Vozidlá'!$L$6:$L$6,MATCH(B877,'Vozidlá'!$A$6:$A$6,0)),1)),"","CHYBA"),IF(AND(INDEX($L$1:$L$1505,X877)&lt;&gt;"",ROUND(K877,1)=ROUND(INDEX($L$1:$L$1505,X877),1)),"","CHYBA")),"CHYBA"))</f>
        <v/>
      </c>
      <c r="R877" s="14">
        <f>IF(V877=0,"",IF(OR(NOT(ISNUMBER(A877)),B877="",C877="",NOT(ISNUMBER(D877)),NOT(ISNUMBER(E877)),NOT(ISNUMBER(F877)),NOT(ISNUMBER(G877)),I877="",J877="",NOT(ISNUMBER(K877)),NOT(ISNUMBER(L877)),AND(N877&lt;&gt;"Podnikateľská",N877&lt;&gt;"Súkromná"),AND(N877="Podnikateľská",H877=""),COUNTIFS('Vodiči'!$C$6:$C$8,C877&amp;"")&lt;&gt;1,COUNTIFS('Vozidlá'!$A$6:$A$6,B877&amp;"",'Vozidlá'!$B$6:$B$6,"&lt;&gt;")&lt;&gt;1,COUNTIFS('Vozidlá'!$A$6:$A$6,B877&amp;"",'Vozidlá'!$C$6:$C$6,"&lt;&gt;")&lt;&gt;1,COUNTIFS('Vozidlá'!$A$6:$A$6,B877&amp;"",'Vozidlá'!$D$6:$D$6,"&lt;&gt;")&lt;&gt;1,COUNTIFS('Vozidlá'!$A$6:$A$6,B877&amp;"",'Vozidlá'!$E$6:$E$6,"&lt;&gt;")&lt;&gt;1,COUNTIFS('Vozidlá'!$A$6:$A$6,B877&amp;"",'Vozidlá'!$K$6:$K$6,"&lt;&gt;")&lt;&gt;1,COUNTIFS('Vozidlá'!$A$6:$A$6,B877&amp;"",'Vozidlá'!$L$6:$L$6,"&lt;&gt;")&lt;&gt;1),"CHYBA",""))</f>
        <v/>
      </c>
      <c r="S877" s="14">
        <f>IF(V877=0,"",IF(N877="Podnikateľská",IF(H877="","",IF(OR(LEN(TRIM(SUBSTITUTE(SUBSTITUTE(H877,".",""),",","")))&lt;12,ISNUMBER(MATCH(TRIM(SUBSTITUTE(SUBSTITUTE(H877,".",""),",","")),'Zoznamy'!$G$2:$G$41,0))),"PREVERIŤ","")),IF(AND(N877="Súkromná",IFERROR(INDEX('Vozidlá'!$O$6:$O$6,MATCH(B877,'Vozidlá'!$A$6:$A$6,0))="áno",FALSE)),"PREVERIŤ","")))</f>
        <v/>
      </c>
      <c r="T877" s="14">
        <f>IF(OR(D877="",E877="",F877="",G877=""),"",IFERROR(IF(OR(F877+G877&lt;D877+E877,D877&lt;DATE(2027,1,1),D877&gt;=DATE(2028,1,1)),"CHYBA",""),"CHYBA"))</f>
        <v/>
      </c>
      <c r="U877" s="14">
        <f>IF(OR(V877=0,A877=""),"",IF(COUNTIFS($A$6:$A$1505,A877&amp;"",$B$6:$B$1505,B877&amp;"")&gt;1,"CHYBA",IF(X877="","",IF(X877=0,"",IFERROR(IF(INDEX($A$1:$A$1505,X877)="","",IF(A877=INDEX($A$1:$A$1505,X877)+1,"","PREVERIŤ")),"PREVERIŤ")))))</f>
        <v/>
      </c>
      <c r="V877" s="14">
        <f>IF(OR(A877&lt;&gt;"",B877&lt;&gt;"",C877&lt;&gt;"",D877&lt;&gt;"",E877&lt;&gt;"",F877&lt;&gt;"",G877&lt;&gt;"",H877&lt;&gt;"",I877&lt;&gt;"",J877&lt;&gt;"",K877&lt;&gt;"",L877&lt;&gt;"",N877&lt;&gt;"",O877&lt;&gt;""),1,0)</f>
        <v/>
      </c>
      <c r="W877" s="14">
        <f>IF(OR(V877=0,B877=""),"",COUNTIFS($B$6:B877,B877&amp;""))</f>
        <v/>
      </c>
      <c r="X877" s="14">
        <f>IF(OR(V877=0,B877=""),"",IF(W877=1,0,SUMIFS($Y$5:Y876,$B$5:B876,B877&amp;"",$W$5:W876,W877-1)))</f>
        <v/>
      </c>
      <c r="Y877" s="14">
        <f>IF(V877=0,"",ROW($A877))</f>
        <v/>
      </c>
    </row>
    <row r="878">
      <c r="A878" s="10" t="n"/>
      <c r="B878" s="10" t="n"/>
      <c r="C878" s="10" t="n"/>
      <c r="D878" s="12" t="n"/>
      <c r="E878" s="18" t="n"/>
      <c r="F878" s="12" t="n"/>
      <c r="G878" s="18" t="n"/>
      <c r="H878" s="10" t="n"/>
      <c r="I878" s="10" t="n"/>
      <c r="J878" s="10" t="n"/>
      <c r="K878" s="13" t="n"/>
      <c r="L878" s="13" t="n"/>
      <c r="M878" s="19">
        <f>IF(OR(K878="",L878=""),"",IF(AND(ISNUMBER(K878),ISNUMBER(L878)),L878-K878,"CHYBA"))</f>
        <v/>
      </c>
      <c r="N878" s="10" t="n"/>
      <c r="O878" s="10" t="n"/>
      <c r="P878" s="14">
        <f>IF(M878="","",IF(ISNUMBER(M878),IF(M878&lt;=0,"CHYBA",""),"CHYBA"))</f>
        <v/>
      </c>
      <c r="Q878" s="14">
        <f>IF(OR(V878=0,B878="",K878=""),"",IFERROR(IF(X878=0,IF(AND(COUNTIFS('Vozidlá'!$A$6:$A$6,B878&amp;"",'Vozidlá'!$L$6:$L$6,"&lt;&gt;")=1,ROUND(K878,1)=ROUND(INDEX('Vozidlá'!$L$6:$L$6,MATCH(B878,'Vozidlá'!$A$6:$A$6,0)),1)),"","CHYBA"),IF(AND(INDEX($L$1:$L$1505,X878)&lt;&gt;"",ROUND(K878,1)=ROUND(INDEX($L$1:$L$1505,X878),1)),"","CHYBA")),"CHYBA"))</f>
        <v/>
      </c>
      <c r="R878" s="14">
        <f>IF(V878=0,"",IF(OR(NOT(ISNUMBER(A878)),B878="",C878="",NOT(ISNUMBER(D878)),NOT(ISNUMBER(E878)),NOT(ISNUMBER(F878)),NOT(ISNUMBER(G878)),I878="",J878="",NOT(ISNUMBER(K878)),NOT(ISNUMBER(L878)),AND(N878&lt;&gt;"Podnikateľská",N878&lt;&gt;"Súkromná"),AND(N878="Podnikateľská",H878=""),COUNTIFS('Vodiči'!$C$6:$C$8,C878&amp;"")&lt;&gt;1,COUNTIFS('Vozidlá'!$A$6:$A$6,B878&amp;"",'Vozidlá'!$B$6:$B$6,"&lt;&gt;")&lt;&gt;1,COUNTIFS('Vozidlá'!$A$6:$A$6,B878&amp;"",'Vozidlá'!$C$6:$C$6,"&lt;&gt;")&lt;&gt;1,COUNTIFS('Vozidlá'!$A$6:$A$6,B878&amp;"",'Vozidlá'!$D$6:$D$6,"&lt;&gt;")&lt;&gt;1,COUNTIFS('Vozidlá'!$A$6:$A$6,B878&amp;"",'Vozidlá'!$E$6:$E$6,"&lt;&gt;")&lt;&gt;1,COUNTIFS('Vozidlá'!$A$6:$A$6,B878&amp;"",'Vozidlá'!$K$6:$K$6,"&lt;&gt;")&lt;&gt;1,COUNTIFS('Vozidlá'!$A$6:$A$6,B878&amp;"",'Vozidlá'!$L$6:$L$6,"&lt;&gt;")&lt;&gt;1),"CHYBA",""))</f>
        <v/>
      </c>
      <c r="S878" s="14">
        <f>IF(V878=0,"",IF(N878="Podnikateľská",IF(H878="","",IF(OR(LEN(TRIM(SUBSTITUTE(SUBSTITUTE(H878,".",""),",","")))&lt;12,ISNUMBER(MATCH(TRIM(SUBSTITUTE(SUBSTITUTE(H878,".",""),",","")),'Zoznamy'!$G$2:$G$41,0))),"PREVERIŤ","")),IF(AND(N878="Súkromná",IFERROR(INDEX('Vozidlá'!$O$6:$O$6,MATCH(B878,'Vozidlá'!$A$6:$A$6,0))="áno",FALSE)),"PREVERIŤ","")))</f>
        <v/>
      </c>
      <c r="T878" s="14">
        <f>IF(OR(D878="",E878="",F878="",G878=""),"",IFERROR(IF(OR(F878+G878&lt;D878+E878,D878&lt;DATE(2027,1,1),D878&gt;=DATE(2028,1,1)),"CHYBA",""),"CHYBA"))</f>
        <v/>
      </c>
      <c r="U878" s="14">
        <f>IF(OR(V878=0,A878=""),"",IF(COUNTIFS($A$6:$A$1505,A878&amp;"",$B$6:$B$1505,B878&amp;"")&gt;1,"CHYBA",IF(X878="","",IF(X878=0,"",IFERROR(IF(INDEX($A$1:$A$1505,X878)="","",IF(A878=INDEX($A$1:$A$1505,X878)+1,"","PREVERIŤ")),"PREVERIŤ")))))</f>
        <v/>
      </c>
      <c r="V878" s="14">
        <f>IF(OR(A878&lt;&gt;"",B878&lt;&gt;"",C878&lt;&gt;"",D878&lt;&gt;"",E878&lt;&gt;"",F878&lt;&gt;"",G878&lt;&gt;"",H878&lt;&gt;"",I878&lt;&gt;"",J878&lt;&gt;"",K878&lt;&gt;"",L878&lt;&gt;"",N878&lt;&gt;"",O878&lt;&gt;""),1,0)</f>
        <v/>
      </c>
      <c r="W878" s="14">
        <f>IF(OR(V878=0,B878=""),"",COUNTIFS($B$6:B878,B878&amp;""))</f>
        <v/>
      </c>
      <c r="X878" s="14">
        <f>IF(OR(V878=0,B878=""),"",IF(W878=1,0,SUMIFS($Y$5:Y877,$B$5:B877,B878&amp;"",$W$5:W877,W878-1)))</f>
        <v/>
      </c>
      <c r="Y878" s="14">
        <f>IF(V878=0,"",ROW($A878))</f>
        <v/>
      </c>
    </row>
    <row r="879">
      <c r="A879" s="10" t="n"/>
      <c r="B879" s="10" t="n"/>
      <c r="C879" s="10" t="n"/>
      <c r="D879" s="12" t="n"/>
      <c r="E879" s="18" t="n"/>
      <c r="F879" s="12" t="n"/>
      <c r="G879" s="18" t="n"/>
      <c r="H879" s="10" t="n"/>
      <c r="I879" s="10" t="n"/>
      <c r="J879" s="10" t="n"/>
      <c r="K879" s="13" t="n"/>
      <c r="L879" s="13" t="n"/>
      <c r="M879" s="19">
        <f>IF(OR(K879="",L879=""),"",IF(AND(ISNUMBER(K879),ISNUMBER(L879)),L879-K879,"CHYBA"))</f>
        <v/>
      </c>
      <c r="N879" s="10" t="n"/>
      <c r="O879" s="10" t="n"/>
      <c r="P879" s="14">
        <f>IF(M879="","",IF(ISNUMBER(M879),IF(M879&lt;=0,"CHYBA",""),"CHYBA"))</f>
        <v/>
      </c>
      <c r="Q879" s="14">
        <f>IF(OR(V879=0,B879="",K879=""),"",IFERROR(IF(X879=0,IF(AND(COUNTIFS('Vozidlá'!$A$6:$A$6,B879&amp;"",'Vozidlá'!$L$6:$L$6,"&lt;&gt;")=1,ROUND(K879,1)=ROUND(INDEX('Vozidlá'!$L$6:$L$6,MATCH(B879,'Vozidlá'!$A$6:$A$6,0)),1)),"","CHYBA"),IF(AND(INDEX($L$1:$L$1505,X879)&lt;&gt;"",ROUND(K879,1)=ROUND(INDEX($L$1:$L$1505,X879),1)),"","CHYBA")),"CHYBA"))</f>
        <v/>
      </c>
      <c r="R879" s="14">
        <f>IF(V879=0,"",IF(OR(NOT(ISNUMBER(A879)),B879="",C879="",NOT(ISNUMBER(D879)),NOT(ISNUMBER(E879)),NOT(ISNUMBER(F879)),NOT(ISNUMBER(G879)),I879="",J879="",NOT(ISNUMBER(K879)),NOT(ISNUMBER(L879)),AND(N879&lt;&gt;"Podnikateľská",N879&lt;&gt;"Súkromná"),AND(N879="Podnikateľská",H879=""),COUNTIFS('Vodiči'!$C$6:$C$8,C879&amp;"")&lt;&gt;1,COUNTIFS('Vozidlá'!$A$6:$A$6,B879&amp;"",'Vozidlá'!$B$6:$B$6,"&lt;&gt;")&lt;&gt;1,COUNTIFS('Vozidlá'!$A$6:$A$6,B879&amp;"",'Vozidlá'!$C$6:$C$6,"&lt;&gt;")&lt;&gt;1,COUNTIFS('Vozidlá'!$A$6:$A$6,B879&amp;"",'Vozidlá'!$D$6:$D$6,"&lt;&gt;")&lt;&gt;1,COUNTIFS('Vozidlá'!$A$6:$A$6,B879&amp;"",'Vozidlá'!$E$6:$E$6,"&lt;&gt;")&lt;&gt;1,COUNTIFS('Vozidlá'!$A$6:$A$6,B879&amp;"",'Vozidlá'!$K$6:$K$6,"&lt;&gt;")&lt;&gt;1,COUNTIFS('Vozidlá'!$A$6:$A$6,B879&amp;"",'Vozidlá'!$L$6:$L$6,"&lt;&gt;")&lt;&gt;1),"CHYBA",""))</f>
        <v/>
      </c>
      <c r="S879" s="14">
        <f>IF(V879=0,"",IF(N879="Podnikateľská",IF(H879="","",IF(OR(LEN(TRIM(SUBSTITUTE(SUBSTITUTE(H879,".",""),",","")))&lt;12,ISNUMBER(MATCH(TRIM(SUBSTITUTE(SUBSTITUTE(H879,".",""),",","")),'Zoznamy'!$G$2:$G$41,0))),"PREVERIŤ","")),IF(AND(N879="Súkromná",IFERROR(INDEX('Vozidlá'!$O$6:$O$6,MATCH(B879,'Vozidlá'!$A$6:$A$6,0))="áno",FALSE)),"PREVERIŤ","")))</f>
        <v/>
      </c>
      <c r="T879" s="14">
        <f>IF(OR(D879="",E879="",F879="",G879=""),"",IFERROR(IF(OR(F879+G879&lt;D879+E879,D879&lt;DATE(2027,1,1),D879&gt;=DATE(2028,1,1)),"CHYBA",""),"CHYBA"))</f>
        <v/>
      </c>
      <c r="U879" s="14">
        <f>IF(OR(V879=0,A879=""),"",IF(COUNTIFS($A$6:$A$1505,A879&amp;"",$B$6:$B$1505,B879&amp;"")&gt;1,"CHYBA",IF(X879="","",IF(X879=0,"",IFERROR(IF(INDEX($A$1:$A$1505,X879)="","",IF(A879=INDEX($A$1:$A$1505,X879)+1,"","PREVERIŤ")),"PREVERIŤ")))))</f>
        <v/>
      </c>
      <c r="V879" s="14">
        <f>IF(OR(A879&lt;&gt;"",B879&lt;&gt;"",C879&lt;&gt;"",D879&lt;&gt;"",E879&lt;&gt;"",F879&lt;&gt;"",G879&lt;&gt;"",H879&lt;&gt;"",I879&lt;&gt;"",J879&lt;&gt;"",K879&lt;&gt;"",L879&lt;&gt;"",N879&lt;&gt;"",O879&lt;&gt;""),1,0)</f>
        <v/>
      </c>
      <c r="W879" s="14">
        <f>IF(OR(V879=0,B879=""),"",COUNTIFS($B$6:B879,B879&amp;""))</f>
        <v/>
      </c>
      <c r="X879" s="14">
        <f>IF(OR(V879=0,B879=""),"",IF(W879=1,0,SUMIFS($Y$5:Y878,$B$5:B878,B879&amp;"",$W$5:W878,W879-1)))</f>
        <v/>
      </c>
      <c r="Y879" s="14">
        <f>IF(V879=0,"",ROW($A879))</f>
        <v/>
      </c>
    </row>
    <row r="880">
      <c r="A880" s="10" t="n"/>
      <c r="B880" s="10" t="n"/>
      <c r="C880" s="10" t="n"/>
      <c r="D880" s="12" t="n"/>
      <c r="E880" s="18" t="n"/>
      <c r="F880" s="12" t="n"/>
      <c r="G880" s="18" t="n"/>
      <c r="H880" s="10" t="n"/>
      <c r="I880" s="10" t="n"/>
      <c r="J880" s="10" t="n"/>
      <c r="K880" s="13" t="n"/>
      <c r="L880" s="13" t="n"/>
      <c r="M880" s="19">
        <f>IF(OR(K880="",L880=""),"",IF(AND(ISNUMBER(K880),ISNUMBER(L880)),L880-K880,"CHYBA"))</f>
        <v/>
      </c>
      <c r="N880" s="10" t="n"/>
      <c r="O880" s="10" t="n"/>
      <c r="P880" s="14">
        <f>IF(M880="","",IF(ISNUMBER(M880),IF(M880&lt;=0,"CHYBA",""),"CHYBA"))</f>
        <v/>
      </c>
      <c r="Q880" s="14">
        <f>IF(OR(V880=0,B880="",K880=""),"",IFERROR(IF(X880=0,IF(AND(COUNTIFS('Vozidlá'!$A$6:$A$6,B880&amp;"",'Vozidlá'!$L$6:$L$6,"&lt;&gt;")=1,ROUND(K880,1)=ROUND(INDEX('Vozidlá'!$L$6:$L$6,MATCH(B880,'Vozidlá'!$A$6:$A$6,0)),1)),"","CHYBA"),IF(AND(INDEX($L$1:$L$1505,X880)&lt;&gt;"",ROUND(K880,1)=ROUND(INDEX($L$1:$L$1505,X880),1)),"","CHYBA")),"CHYBA"))</f>
        <v/>
      </c>
      <c r="R880" s="14">
        <f>IF(V880=0,"",IF(OR(NOT(ISNUMBER(A880)),B880="",C880="",NOT(ISNUMBER(D880)),NOT(ISNUMBER(E880)),NOT(ISNUMBER(F880)),NOT(ISNUMBER(G880)),I880="",J880="",NOT(ISNUMBER(K880)),NOT(ISNUMBER(L880)),AND(N880&lt;&gt;"Podnikateľská",N880&lt;&gt;"Súkromná"),AND(N880="Podnikateľská",H880=""),COUNTIFS('Vodiči'!$C$6:$C$8,C880&amp;"")&lt;&gt;1,COUNTIFS('Vozidlá'!$A$6:$A$6,B880&amp;"",'Vozidlá'!$B$6:$B$6,"&lt;&gt;")&lt;&gt;1,COUNTIFS('Vozidlá'!$A$6:$A$6,B880&amp;"",'Vozidlá'!$C$6:$C$6,"&lt;&gt;")&lt;&gt;1,COUNTIFS('Vozidlá'!$A$6:$A$6,B880&amp;"",'Vozidlá'!$D$6:$D$6,"&lt;&gt;")&lt;&gt;1,COUNTIFS('Vozidlá'!$A$6:$A$6,B880&amp;"",'Vozidlá'!$E$6:$E$6,"&lt;&gt;")&lt;&gt;1,COUNTIFS('Vozidlá'!$A$6:$A$6,B880&amp;"",'Vozidlá'!$K$6:$K$6,"&lt;&gt;")&lt;&gt;1,COUNTIFS('Vozidlá'!$A$6:$A$6,B880&amp;"",'Vozidlá'!$L$6:$L$6,"&lt;&gt;")&lt;&gt;1),"CHYBA",""))</f>
        <v/>
      </c>
      <c r="S880" s="14">
        <f>IF(V880=0,"",IF(N880="Podnikateľská",IF(H880="","",IF(OR(LEN(TRIM(SUBSTITUTE(SUBSTITUTE(H880,".",""),",","")))&lt;12,ISNUMBER(MATCH(TRIM(SUBSTITUTE(SUBSTITUTE(H880,".",""),",","")),'Zoznamy'!$G$2:$G$41,0))),"PREVERIŤ","")),IF(AND(N880="Súkromná",IFERROR(INDEX('Vozidlá'!$O$6:$O$6,MATCH(B880,'Vozidlá'!$A$6:$A$6,0))="áno",FALSE)),"PREVERIŤ","")))</f>
        <v/>
      </c>
      <c r="T880" s="14">
        <f>IF(OR(D880="",E880="",F880="",G880=""),"",IFERROR(IF(OR(F880+G880&lt;D880+E880,D880&lt;DATE(2027,1,1),D880&gt;=DATE(2028,1,1)),"CHYBA",""),"CHYBA"))</f>
        <v/>
      </c>
      <c r="U880" s="14">
        <f>IF(OR(V880=0,A880=""),"",IF(COUNTIFS($A$6:$A$1505,A880&amp;"",$B$6:$B$1505,B880&amp;"")&gt;1,"CHYBA",IF(X880="","",IF(X880=0,"",IFERROR(IF(INDEX($A$1:$A$1505,X880)="","",IF(A880=INDEX($A$1:$A$1505,X880)+1,"","PREVERIŤ")),"PREVERIŤ")))))</f>
        <v/>
      </c>
      <c r="V880" s="14">
        <f>IF(OR(A880&lt;&gt;"",B880&lt;&gt;"",C880&lt;&gt;"",D880&lt;&gt;"",E880&lt;&gt;"",F880&lt;&gt;"",G880&lt;&gt;"",H880&lt;&gt;"",I880&lt;&gt;"",J880&lt;&gt;"",K880&lt;&gt;"",L880&lt;&gt;"",N880&lt;&gt;"",O880&lt;&gt;""),1,0)</f>
        <v/>
      </c>
      <c r="W880" s="14">
        <f>IF(OR(V880=0,B880=""),"",COUNTIFS($B$6:B880,B880&amp;""))</f>
        <v/>
      </c>
      <c r="X880" s="14">
        <f>IF(OR(V880=0,B880=""),"",IF(W880=1,0,SUMIFS($Y$5:Y879,$B$5:B879,B880&amp;"",$W$5:W879,W880-1)))</f>
        <v/>
      </c>
      <c r="Y880" s="14">
        <f>IF(V880=0,"",ROW($A880))</f>
        <v/>
      </c>
    </row>
    <row r="881">
      <c r="A881" s="10" t="n"/>
      <c r="B881" s="10" t="n"/>
      <c r="C881" s="10" t="n"/>
      <c r="D881" s="12" t="n"/>
      <c r="E881" s="18" t="n"/>
      <c r="F881" s="12" t="n"/>
      <c r="G881" s="18" t="n"/>
      <c r="H881" s="10" t="n"/>
      <c r="I881" s="10" t="n"/>
      <c r="J881" s="10" t="n"/>
      <c r="K881" s="13" t="n"/>
      <c r="L881" s="13" t="n"/>
      <c r="M881" s="19">
        <f>IF(OR(K881="",L881=""),"",IF(AND(ISNUMBER(K881),ISNUMBER(L881)),L881-K881,"CHYBA"))</f>
        <v/>
      </c>
      <c r="N881" s="10" t="n"/>
      <c r="O881" s="10" t="n"/>
      <c r="P881" s="14">
        <f>IF(M881="","",IF(ISNUMBER(M881),IF(M881&lt;=0,"CHYBA",""),"CHYBA"))</f>
        <v/>
      </c>
      <c r="Q881" s="14">
        <f>IF(OR(V881=0,B881="",K881=""),"",IFERROR(IF(X881=0,IF(AND(COUNTIFS('Vozidlá'!$A$6:$A$6,B881&amp;"",'Vozidlá'!$L$6:$L$6,"&lt;&gt;")=1,ROUND(K881,1)=ROUND(INDEX('Vozidlá'!$L$6:$L$6,MATCH(B881,'Vozidlá'!$A$6:$A$6,0)),1)),"","CHYBA"),IF(AND(INDEX($L$1:$L$1505,X881)&lt;&gt;"",ROUND(K881,1)=ROUND(INDEX($L$1:$L$1505,X881),1)),"","CHYBA")),"CHYBA"))</f>
        <v/>
      </c>
      <c r="R881" s="14">
        <f>IF(V881=0,"",IF(OR(NOT(ISNUMBER(A881)),B881="",C881="",NOT(ISNUMBER(D881)),NOT(ISNUMBER(E881)),NOT(ISNUMBER(F881)),NOT(ISNUMBER(G881)),I881="",J881="",NOT(ISNUMBER(K881)),NOT(ISNUMBER(L881)),AND(N881&lt;&gt;"Podnikateľská",N881&lt;&gt;"Súkromná"),AND(N881="Podnikateľská",H881=""),COUNTIFS('Vodiči'!$C$6:$C$8,C881&amp;"")&lt;&gt;1,COUNTIFS('Vozidlá'!$A$6:$A$6,B881&amp;"",'Vozidlá'!$B$6:$B$6,"&lt;&gt;")&lt;&gt;1,COUNTIFS('Vozidlá'!$A$6:$A$6,B881&amp;"",'Vozidlá'!$C$6:$C$6,"&lt;&gt;")&lt;&gt;1,COUNTIFS('Vozidlá'!$A$6:$A$6,B881&amp;"",'Vozidlá'!$D$6:$D$6,"&lt;&gt;")&lt;&gt;1,COUNTIFS('Vozidlá'!$A$6:$A$6,B881&amp;"",'Vozidlá'!$E$6:$E$6,"&lt;&gt;")&lt;&gt;1,COUNTIFS('Vozidlá'!$A$6:$A$6,B881&amp;"",'Vozidlá'!$K$6:$K$6,"&lt;&gt;")&lt;&gt;1,COUNTIFS('Vozidlá'!$A$6:$A$6,B881&amp;"",'Vozidlá'!$L$6:$L$6,"&lt;&gt;")&lt;&gt;1),"CHYBA",""))</f>
        <v/>
      </c>
      <c r="S881" s="14">
        <f>IF(V881=0,"",IF(N881="Podnikateľská",IF(H881="","",IF(OR(LEN(TRIM(SUBSTITUTE(SUBSTITUTE(H881,".",""),",","")))&lt;12,ISNUMBER(MATCH(TRIM(SUBSTITUTE(SUBSTITUTE(H881,".",""),",","")),'Zoznamy'!$G$2:$G$41,0))),"PREVERIŤ","")),IF(AND(N881="Súkromná",IFERROR(INDEX('Vozidlá'!$O$6:$O$6,MATCH(B881,'Vozidlá'!$A$6:$A$6,0))="áno",FALSE)),"PREVERIŤ","")))</f>
        <v/>
      </c>
      <c r="T881" s="14">
        <f>IF(OR(D881="",E881="",F881="",G881=""),"",IFERROR(IF(OR(F881+G881&lt;D881+E881,D881&lt;DATE(2027,1,1),D881&gt;=DATE(2028,1,1)),"CHYBA",""),"CHYBA"))</f>
        <v/>
      </c>
      <c r="U881" s="14">
        <f>IF(OR(V881=0,A881=""),"",IF(COUNTIFS($A$6:$A$1505,A881&amp;"",$B$6:$B$1505,B881&amp;"")&gt;1,"CHYBA",IF(X881="","",IF(X881=0,"",IFERROR(IF(INDEX($A$1:$A$1505,X881)="","",IF(A881=INDEX($A$1:$A$1505,X881)+1,"","PREVERIŤ")),"PREVERIŤ")))))</f>
        <v/>
      </c>
      <c r="V881" s="14">
        <f>IF(OR(A881&lt;&gt;"",B881&lt;&gt;"",C881&lt;&gt;"",D881&lt;&gt;"",E881&lt;&gt;"",F881&lt;&gt;"",G881&lt;&gt;"",H881&lt;&gt;"",I881&lt;&gt;"",J881&lt;&gt;"",K881&lt;&gt;"",L881&lt;&gt;"",N881&lt;&gt;"",O881&lt;&gt;""),1,0)</f>
        <v/>
      </c>
      <c r="W881" s="14">
        <f>IF(OR(V881=0,B881=""),"",COUNTIFS($B$6:B881,B881&amp;""))</f>
        <v/>
      </c>
      <c r="X881" s="14">
        <f>IF(OR(V881=0,B881=""),"",IF(W881=1,0,SUMIFS($Y$5:Y880,$B$5:B880,B881&amp;"",$W$5:W880,W881-1)))</f>
        <v/>
      </c>
      <c r="Y881" s="14">
        <f>IF(V881=0,"",ROW($A881))</f>
        <v/>
      </c>
    </row>
    <row r="882">
      <c r="A882" s="10" t="n"/>
      <c r="B882" s="10" t="n"/>
      <c r="C882" s="10" t="n"/>
      <c r="D882" s="12" t="n"/>
      <c r="E882" s="18" t="n"/>
      <c r="F882" s="12" t="n"/>
      <c r="G882" s="18" t="n"/>
      <c r="H882" s="10" t="n"/>
      <c r="I882" s="10" t="n"/>
      <c r="J882" s="10" t="n"/>
      <c r="K882" s="13" t="n"/>
      <c r="L882" s="13" t="n"/>
      <c r="M882" s="19">
        <f>IF(OR(K882="",L882=""),"",IF(AND(ISNUMBER(K882),ISNUMBER(L882)),L882-K882,"CHYBA"))</f>
        <v/>
      </c>
      <c r="N882" s="10" t="n"/>
      <c r="O882" s="10" t="n"/>
      <c r="P882" s="14">
        <f>IF(M882="","",IF(ISNUMBER(M882),IF(M882&lt;=0,"CHYBA",""),"CHYBA"))</f>
        <v/>
      </c>
      <c r="Q882" s="14">
        <f>IF(OR(V882=0,B882="",K882=""),"",IFERROR(IF(X882=0,IF(AND(COUNTIFS('Vozidlá'!$A$6:$A$6,B882&amp;"",'Vozidlá'!$L$6:$L$6,"&lt;&gt;")=1,ROUND(K882,1)=ROUND(INDEX('Vozidlá'!$L$6:$L$6,MATCH(B882,'Vozidlá'!$A$6:$A$6,0)),1)),"","CHYBA"),IF(AND(INDEX($L$1:$L$1505,X882)&lt;&gt;"",ROUND(K882,1)=ROUND(INDEX($L$1:$L$1505,X882),1)),"","CHYBA")),"CHYBA"))</f>
        <v/>
      </c>
      <c r="R882" s="14">
        <f>IF(V882=0,"",IF(OR(NOT(ISNUMBER(A882)),B882="",C882="",NOT(ISNUMBER(D882)),NOT(ISNUMBER(E882)),NOT(ISNUMBER(F882)),NOT(ISNUMBER(G882)),I882="",J882="",NOT(ISNUMBER(K882)),NOT(ISNUMBER(L882)),AND(N882&lt;&gt;"Podnikateľská",N882&lt;&gt;"Súkromná"),AND(N882="Podnikateľská",H882=""),COUNTIFS('Vodiči'!$C$6:$C$8,C882&amp;"")&lt;&gt;1,COUNTIFS('Vozidlá'!$A$6:$A$6,B882&amp;"",'Vozidlá'!$B$6:$B$6,"&lt;&gt;")&lt;&gt;1,COUNTIFS('Vozidlá'!$A$6:$A$6,B882&amp;"",'Vozidlá'!$C$6:$C$6,"&lt;&gt;")&lt;&gt;1,COUNTIFS('Vozidlá'!$A$6:$A$6,B882&amp;"",'Vozidlá'!$D$6:$D$6,"&lt;&gt;")&lt;&gt;1,COUNTIFS('Vozidlá'!$A$6:$A$6,B882&amp;"",'Vozidlá'!$E$6:$E$6,"&lt;&gt;")&lt;&gt;1,COUNTIFS('Vozidlá'!$A$6:$A$6,B882&amp;"",'Vozidlá'!$K$6:$K$6,"&lt;&gt;")&lt;&gt;1,COUNTIFS('Vozidlá'!$A$6:$A$6,B882&amp;"",'Vozidlá'!$L$6:$L$6,"&lt;&gt;")&lt;&gt;1),"CHYBA",""))</f>
        <v/>
      </c>
      <c r="S882" s="14">
        <f>IF(V882=0,"",IF(N882="Podnikateľská",IF(H882="","",IF(OR(LEN(TRIM(SUBSTITUTE(SUBSTITUTE(H882,".",""),",","")))&lt;12,ISNUMBER(MATCH(TRIM(SUBSTITUTE(SUBSTITUTE(H882,".",""),",","")),'Zoznamy'!$G$2:$G$41,0))),"PREVERIŤ","")),IF(AND(N882="Súkromná",IFERROR(INDEX('Vozidlá'!$O$6:$O$6,MATCH(B882,'Vozidlá'!$A$6:$A$6,0))="áno",FALSE)),"PREVERIŤ","")))</f>
        <v/>
      </c>
      <c r="T882" s="14">
        <f>IF(OR(D882="",E882="",F882="",G882=""),"",IFERROR(IF(OR(F882+G882&lt;D882+E882,D882&lt;DATE(2027,1,1),D882&gt;=DATE(2028,1,1)),"CHYBA",""),"CHYBA"))</f>
        <v/>
      </c>
      <c r="U882" s="14">
        <f>IF(OR(V882=0,A882=""),"",IF(COUNTIFS($A$6:$A$1505,A882&amp;"",$B$6:$B$1505,B882&amp;"")&gt;1,"CHYBA",IF(X882="","",IF(X882=0,"",IFERROR(IF(INDEX($A$1:$A$1505,X882)="","",IF(A882=INDEX($A$1:$A$1505,X882)+1,"","PREVERIŤ")),"PREVERIŤ")))))</f>
        <v/>
      </c>
      <c r="V882" s="14">
        <f>IF(OR(A882&lt;&gt;"",B882&lt;&gt;"",C882&lt;&gt;"",D882&lt;&gt;"",E882&lt;&gt;"",F882&lt;&gt;"",G882&lt;&gt;"",H882&lt;&gt;"",I882&lt;&gt;"",J882&lt;&gt;"",K882&lt;&gt;"",L882&lt;&gt;"",N882&lt;&gt;"",O882&lt;&gt;""),1,0)</f>
        <v/>
      </c>
      <c r="W882" s="14">
        <f>IF(OR(V882=0,B882=""),"",COUNTIFS($B$6:B882,B882&amp;""))</f>
        <v/>
      </c>
      <c r="X882" s="14">
        <f>IF(OR(V882=0,B882=""),"",IF(W882=1,0,SUMIFS($Y$5:Y881,$B$5:B881,B882&amp;"",$W$5:W881,W882-1)))</f>
        <v/>
      </c>
      <c r="Y882" s="14">
        <f>IF(V882=0,"",ROW($A882))</f>
        <v/>
      </c>
    </row>
    <row r="883">
      <c r="A883" s="10" t="n"/>
      <c r="B883" s="10" t="n"/>
      <c r="C883" s="10" t="n"/>
      <c r="D883" s="12" t="n"/>
      <c r="E883" s="18" t="n"/>
      <c r="F883" s="12" t="n"/>
      <c r="G883" s="18" t="n"/>
      <c r="H883" s="10" t="n"/>
      <c r="I883" s="10" t="n"/>
      <c r="J883" s="10" t="n"/>
      <c r="K883" s="13" t="n"/>
      <c r="L883" s="13" t="n"/>
      <c r="M883" s="19">
        <f>IF(OR(K883="",L883=""),"",IF(AND(ISNUMBER(K883),ISNUMBER(L883)),L883-K883,"CHYBA"))</f>
        <v/>
      </c>
      <c r="N883" s="10" t="n"/>
      <c r="O883" s="10" t="n"/>
      <c r="P883" s="14">
        <f>IF(M883="","",IF(ISNUMBER(M883),IF(M883&lt;=0,"CHYBA",""),"CHYBA"))</f>
        <v/>
      </c>
      <c r="Q883" s="14">
        <f>IF(OR(V883=0,B883="",K883=""),"",IFERROR(IF(X883=0,IF(AND(COUNTIFS('Vozidlá'!$A$6:$A$6,B883&amp;"",'Vozidlá'!$L$6:$L$6,"&lt;&gt;")=1,ROUND(K883,1)=ROUND(INDEX('Vozidlá'!$L$6:$L$6,MATCH(B883,'Vozidlá'!$A$6:$A$6,0)),1)),"","CHYBA"),IF(AND(INDEX($L$1:$L$1505,X883)&lt;&gt;"",ROUND(K883,1)=ROUND(INDEX($L$1:$L$1505,X883),1)),"","CHYBA")),"CHYBA"))</f>
        <v/>
      </c>
      <c r="R883" s="14">
        <f>IF(V883=0,"",IF(OR(NOT(ISNUMBER(A883)),B883="",C883="",NOT(ISNUMBER(D883)),NOT(ISNUMBER(E883)),NOT(ISNUMBER(F883)),NOT(ISNUMBER(G883)),I883="",J883="",NOT(ISNUMBER(K883)),NOT(ISNUMBER(L883)),AND(N883&lt;&gt;"Podnikateľská",N883&lt;&gt;"Súkromná"),AND(N883="Podnikateľská",H883=""),COUNTIFS('Vodiči'!$C$6:$C$8,C883&amp;"")&lt;&gt;1,COUNTIFS('Vozidlá'!$A$6:$A$6,B883&amp;"",'Vozidlá'!$B$6:$B$6,"&lt;&gt;")&lt;&gt;1,COUNTIFS('Vozidlá'!$A$6:$A$6,B883&amp;"",'Vozidlá'!$C$6:$C$6,"&lt;&gt;")&lt;&gt;1,COUNTIFS('Vozidlá'!$A$6:$A$6,B883&amp;"",'Vozidlá'!$D$6:$D$6,"&lt;&gt;")&lt;&gt;1,COUNTIFS('Vozidlá'!$A$6:$A$6,B883&amp;"",'Vozidlá'!$E$6:$E$6,"&lt;&gt;")&lt;&gt;1,COUNTIFS('Vozidlá'!$A$6:$A$6,B883&amp;"",'Vozidlá'!$K$6:$K$6,"&lt;&gt;")&lt;&gt;1,COUNTIFS('Vozidlá'!$A$6:$A$6,B883&amp;"",'Vozidlá'!$L$6:$L$6,"&lt;&gt;")&lt;&gt;1),"CHYBA",""))</f>
        <v/>
      </c>
      <c r="S883" s="14">
        <f>IF(V883=0,"",IF(N883="Podnikateľská",IF(H883="","",IF(OR(LEN(TRIM(SUBSTITUTE(SUBSTITUTE(H883,".",""),",","")))&lt;12,ISNUMBER(MATCH(TRIM(SUBSTITUTE(SUBSTITUTE(H883,".",""),",","")),'Zoznamy'!$G$2:$G$41,0))),"PREVERIŤ","")),IF(AND(N883="Súkromná",IFERROR(INDEX('Vozidlá'!$O$6:$O$6,MATCH(B883,'Vozidlá'!$A$6:$A$6,0))="áno",FALSE)),"PREVERIŤ","")))</f>
        <v/>
      </c>
      <c r="T883" s="14">
        <f>IF(OR(D883="",E883="",F883="",G883=""),"",IFERROR(IF(OR(F883+G883&lt;D883+E883,D883&lt;DATE(2027,1,1),D883&gt;=DATE(2028,1,1)),"CHYBA",""),"CHYBA"))</f>
        <v/>
      </c>
      <c r="U883" s="14">
        <f>IF(OR(V883=0,A883=""),"",IF(COUNTIFS($A$6:$A$1505,A883&amp;"",$B$6:$B$1505,B883&amp;"")&gt;1,"CHYBA",IF(X883="","",IF(X883=0,"",IFERROR(IF(INDEX($A$1:$A$1505,X883)="","",IF(A883=INDEX($A$1:$A$1505,X883)+1,"","PREVERIŤ")),"PREVERIŤ")))))</f>
        <v/>
      </c>
      <c r="V883" s="14">
        <f>IF(OR(A883&lt;&gt;"",B883&lt;&gt;"",C883&lt;&gt;"",D883&lt;&gt;"",E883&lt;&gt;"",F883&lt;&gt;"",G883&lt;&gt;"",H883&lt;&gt;"",I883&lt;&gt;"",J883&lt;&gt;"",K883&lt;&gt;"",L883&lt;&gt;"",N883&lt;&gt;"",O883&lt;&gt;""),1,0)</f>
        <v/>
      </c>
      <c r="W883" s="14">
        <f>IF(OR(V883=0,B883=""),"",COUNTIFS($B$6:B883,B883&amp;""))</f>
        <v/>
      </c>
      <c r="X883" s="14">
        <f>IF(OR(V883=0,B883=""),"",IF(W883=1,0,SUMIFS($Y$5:Y882,$B$5:B882,B883&amp;"",$W$5:W882,W883-1)))</f>
        <v/>
      </c>
      <c r="Y883" s="14">
        <f>IF(V883=0,"",ROW($A883))</f>
        <v/>
      </c>
    </row>
    <row r="884">
      <c r="A884" s="10" t="n"/>
      <c r="B884" s="10" t="n"/>
      <c r="C884" s="10" t="n"/>
      <c r="D884" s="12" t="n"/>
      <c r="E884" s="18" t="n"/>
      <c r="F884" s="12" t="n"/>
      <c r="G884" s="18" t="n"/>
      <c r="H884" s="10" t="n"/>
      <c r="I884" s="10" t="n"/>
      <c r="J884" s="10" t="n"/>
      <c r="K884" s="13" t="n"/>
      <c r="L884" s="13" t="n"/>
      <c r="M884" s="19">
        <f>IF(OR(K884="",L884=""),"",IF(AND(ISNUMBER(K884),ISNUMBER(L884)),L884-K884,"CHYBA"))</f>
        <v/>
      </c>
      <c r="N884" s="10" t="n"/>
      <c r="O884" s="10" t="n"/>
      <c r="P884" s="14">
        <f>IF(M884="","",IF(ISNUMBER(M884),IF(M884&lt;=0,"CHYBA",""),"CHYBA"))</f>
        <v/>
      </c>
      <c r="Q884" s="14">
        <f>IF(OR(V884=0,B884="",K884=""),"",IFERROR(IF(X884=0,IF(AND(COUNTIFS('Vozidlá'!$A$6:$A$6,B884&amp;"",'Vozidlá'!$L$6:$L$6,"&lt;&gt;")=1,ROUND(K884,1)=ROUND(INDEX('Vozidlá'!$L$6:$L$6,MATCH(B884,'Vozidlá'!$A$6:$A$6,0)),1)),"","CHYBA"),IF(AND(INDEX($L$1:$L$1505,X884)&lt;&gt;"",ROUND(K884,1)=ROUND(INDEX($L$1:$L$1505,X884),1)),"","CHYBA")),"CHYBA"))</f>
        <v/>
      </c>
      <c r="R884" s="14">
        <f>IF(V884=0,"",IF(OR(NOT(ISNUMBER(A884)),B884="",C884="",NOT(ISNUMBER(D884)),NOT(ISNUMBER(E884)),NOT(ISNUMBER(F884)),NOT(ISNUMBER(G884)),I884="",J884="",NOT(ISNUMBER(K884)),NOT(ISNUMBER(L884)),AND(N884&lt;&gt;"Podnikateľská",N884&lt;&gt;"Súkromná"),AND(N884="Podnikateľská",H884=""),COUNTIFS('Vodiči'!$C$6:$C$8,C884&amp;"")&lt;&gt;1,COUNTIFS('Vozidlá'!$A$6:$A$6,B884&amp;"",'Vozidlá'!$B$6:$B$6,"&lt;&gt;")&lt;&gt;1,COUNTIFS('Vozidlá'!$A$6:$A$6,B884&amp;"",'Vozidlá'!$C$6:$C$6,"&lt;&gt;")&lt;&gt;1,COUNTIFS('Vozidlá'!$A$6:$A$6,B884&amp;"",'Vozidlá'!$D$6:$D$6,"&lt;&gt;")&lt;&gt;1,COUNTIFS('Vozidlá'!$A$6:$A$6,B884&amp;"",'Vozidlá'!$E$6:$E$6,"&lt;&gt;")&lt;&gt;1,COUNTIFS('Vozidlá'!$A$6:$A$6,B884&amp;"",'Vozidlá'!$K$6:$K$6,"&lt;&gt;")&lt;&gt;1,COUNTIFS('Vozidlá'!$A$6:$A$6,B884&amp;"",'Vozidlá'!$L$6:$L$6,"&lt;&gt;")&lt;&gt;1),"CHYBA",""))</f>
        <v/>
      </c>
      <c r="S884" s="14">
        <f>IF(V884=0,"",IF(N884="Podnikateľská",IF(H884="","",IF(OR(LEN(TRIM(SUBSTITUTE(SUBSTITUTE(H884,".",""),",","")))&lt;12,ISNUMBER(MATCH(TRIM(SUBSTITUTE(SUBSTITUTE(H884,".",""),",","")),'Zoznamy'!$G$2:$G$41,0))),"PREVERIŤ","")),IF(AND(N884="Súkromná",IFERROR(INDEX('Vozidlá'!$O$6:$O$6,MATCH(B884,'Vozidlá'!$A$6:$A$6,0))="áno",FALSE)),"PREVERIŤ","")))</f>
        <v/>
      </c>
      <c r="T884" s="14">
        <f>IF(OR(D884="",E884="",F884="",G884=""),"",IFERROR(IF(OR(F884+G884&lt;D884+E884,D884&lt;DATE(2027,1,1),D884&gt;=DATE(2028,1,1)),"CHYBA",""),"CHYBA"))</f>
        <v/>
      </c>
      <c r="U884" s="14">
        <f>IF(OR(V884=0,A884=""),"",IF(COUNTIFS($A$6:$A$1505,A884&amp;"",$B$6:$B$1505,B884&amp;"")&gt;1,"CHYBA",IF(X884="","",IF(X884=0,"",IFERROR(IF(INDEX($A$1:$A$1505,X884)="","",IF(A884=INDEX($A$1:$A$1505,X884)+1,"","PREVERIŤ")),"PREVERIŤ")))))</f>
        <v/>
      </c>
      <c r="V884" s="14">
        <f>IF(OR(A884&lt;&gt;"",B884&lt;&gt;"",C884&lt;&gt;"",D884&lt;&gt;"",E884&lt;&gt;"",F884&lt;&gt;"",G884&lt;&gt;"",H884&lt;&gt;"",I884&lt;&gt;"",J884&lt;&gt;"",K884&lt;&gt;"",L884&lt;&gt;"",N884&lt;&gt;"",O884&lt;&gt;""),1,0)</f>
        <v/>
      </c>
      <c r="W884" s="14">
        <f>IF(OR(V884=0,B884=""),"",COUNTIFS($B$6:B884,B884&amp;""))</f>
        <v/>
      </c>
      <c r="X884" s="14">
        <f>IF(OR(V884=0,B884=""),"",IF(W884=1,0,SUMIFS($Y$5:Y883,$B$5:B883,B884&amp;"",$W$5:W883,W884-1)))</f>
        <v/>
      </c>
      <c r="Y884" s="14">
        <f>IF(V884=0,"",ROW($A884))</f>
        <v/>
      </c>
    </row>
    <row r="885">
      <c r="A885" s="10" t="n"/>
      <c r="B885" s="10" t="n"/>
      <c r="C885" s="10" t="n"/>
      <c r="D885" s="12" t="n"/>
      <c r="E885" s="18" t="n"/>
      <c r="F885" s="12" t="n"/>
      <c r="G885" s="18" t="n"/>
      <c r="H885" s="10" t="n"/>
      <c r="I885" s="10" t="n"/>
      <c r="J885" s="10" t="n"/>
      <c r="K885" s="13" t="n"/>
      <c r="L885" s="13" t="n"/>
      <c r="M885" s="19">
        <f>IF(OR(K885="",L885=""),"",IF(AND(ISNUMBER(K885),ISNUMBER(L885)),L885-K885,"CHYBA"))</f>
        <v/>
      </c>
      <c r="N885" s="10" t="n"/>
      <c r="O885" s="10" t="n"/>
      <c r="P885" s="14">
        <f>IF(M885="","",IF(ISNUMBER(M885),IF(M885&lt;=0,"CHYBA",""),"CHYBA"))</f>
        <v/>
      </c>
      <c r="Q885" s="14">
        <f>IF(OR(V885=0,B885="",K885=""),"",IFERROR(IF(X885=0,IF(AND(COUNTIFS('Vozidlá'!$A$6:$A$6,B885&amp;"",'Vozidlá'!$L$6:$L$6,"&lt;&gt;")=1,ROUND(K885,1)=ROUND(INDEX('Vozidlá'!$L$6:$L$6,MATCH(B885,'Vozidlá'!$A$6:$A$6,0)),1)),"","CHYBA"),IF(AND(INDEX($L$1:$L$1505,X885)&lt;&gt;"",ROUND(K885,1)=ROUND(INDEX($L$1:$L$1505,X885),1)),"","CHYBA")),"CHYBA"))</f>
        <v/>
      </c>
      <c r="R885" s="14">
        <f>IF(V885=0,"",IF(OR(NOT(ISNUMBER(A885)),B885="",C885="",NOT(ISNUMBER(D885)),NOT(ISNUMBER(E885)),NOT(ISNUMBER(F885)),NOT(ISNUMBER(G885)),I885="",J885="",NOT(ISNUMBER(K885)),NOT(ISNUMBER(L885)),AND(N885&lt;&gt;"Podnikateľská",N885&lt;&gt;"Súkromná"),AND(N885="Podnikateľská",H885=""),COUNTIFS('Vodiči'!$C$6:$C$8,C885&amp;"")&lt;&gt;1,COUNTIFS('Vozidlá'!$A$6:$A$6,B885&amp;"",'Vozidlá'!$B$6:$B$6,"&lt;&gt;")&lt;&gt;1,COUNTIFS('Vozidlá'!$A$6:$A$6,B885&amp;"",'Vozidlá'!$C$6:$C$6,"&lt;&gt;")&lt;&gt;1,COUNTIFS('Vozidlá'!$A$6:$A$6,B885&amp;"",'Vozidlá'!$D$6:$D$6,"&lt;&gt;")&lt;&gt;1,COUNTIFS('Vozidlá'!$A$6:$A$6,B885&amp;"",'Vozidlá'!$E$6:$E$6,"&lt;&gt;")&lt;&gt;1,COUNTIFS('Vozidlá'!$A$6:$A$6,B885&amp;"",'Vozidlá'!$K$6:$K$6,"&lt;&gt;")&lt;&gt;1,COUNTIFS('Vozidlá'!$A$6:$A$6,B885&amp;"",'Vozidlá'!$L$6:$L$6,"&lt;&gt;")&lt;&gt;1),"CHYBA",""))</f>
        <v/>
      </c>
      <c r="S885" s="14">
        <f>IF(V885=0,"",IF(N885="Podnikateľská",IF(H885="","",IF(OR(LEN(TRIM(SUBSTITUTE(SUBSTITUTE(H885,".",""),",","")))&lt;12,ISNUMBER(MATCH(TRIM(SUBSTITUTE(SUBSTITUTE(H885,".",""),",","")),'Zoznamy'!$G$2:$G$41,0))),"PREVERIŤ","")),IF(AND(N885="Súkromná",IFERROR(INDEX('Vozidlá'!$O$6:$O$6,MATCH(B885,'Vozidlá'!$A$6:$A$6,0))="áno",FALSE)),"PREVERIŤ","")))</f>
        <v/>
      </c>
      <c r="T885" s="14">
        <f>IF(OR(D885="",E885="",F885="",G885=""),"",IFERROR(IF(OR(F885+G885&lt;D885+E885,D885&lt;DATE(2027,1,1),D885&gt;=DATE(2028,1,1)),"CHYBA",""),"CHYBA"))</f>
        <v/>
      </c>
      <c r="U885" s="14">
        <f>IF(OR(V885=0,A885=""),"",IF(COUNTIFS($A$6:$A$1505,A885&amp;"",$B$6:$B$1505,B885&amp;"")&gt;1,"CHYBA",IF(X885="","",IF(X885=0,"",IFERROR(IF(INDEX($A$1:$A$1505,X885)="","",IF(A885=INDEX($A$1:$A$1505,X885)+1,"","PREVERIŤ")),"PREVERIŤ")))))</f>
        <v/>
      </c>
      <c r="V885" s="14">
        <f>IF(OR(A885&lt;&gt;"",B885&lt;&gt;"",C885&lt;&gt;"",D885&lt;&gt;"",E885&lt;&gt;"",F885&lt;&gt;"",G885&lt;&gt;"",H885&lt;&gt;"",I885&lt;&gt;"",J885&lt;&gt;"",K885&lt;&gt;"",L885&lt;&gt;"",N885&lt;&gt;"",O885&lt;&gt;""),1,0)</f>
        <v/>
      </c>
      <c r="W885" s="14">
        <f>IF(OR(V885=0,B885=""),"",COUNTIFS($B$6:B885,B885&amp;""))</f>
        <v/>
      </c>
      <c r="X885" s="14">
        <f>IF(OR(V885=0,B885=""),"",IF(W885=1,0,SUMIFS($Y$5:Y884,$B$5:B884,B885&amp;"",$W$5:W884,W885-1)))</f>
        <v/>
      </c>
      <c r="Y885" s="14">
        <f>IF(V885=0,"",ROW($A885))</f>
        <v/>
      </c>
    </row>
    <row r="886">
      <c r="A886" s="10" t="n"/>
      <c r="B886" s="10" t="n"/>
      <c r="C886" s="10" t="n"/>
      <c r="D886" s="12" t="n"/>
      <c r="E886" s="18" t="n"/>
      <c r="F886" s="12" t="n"/>
      <c r="G886" s="18" t="n"/>
      <c r="H886" s="10" t="n"/>
      <c r="I886" s="10" t="n"/>
      <c r="J886" s="10" t="n"/>
      <c r="K886" s="13" t="n"/>
      <c r="L886" s="13" t="n"/>
      <c r="M886" s="19">
        <f>IF(OR(K886="",L886=""),"",IF(AND(ISNUMBER(K886),ISNUMBER(L886)),L886-K886,"CHYBA"))</f>
        <v/>
      </c>
      <c r="N886" s="10" t="n"/>
      <c r="O886" s="10" t="n"/>
      <c r="P886" s="14">
        <f>IF(M886="","",IF(ISNUMBER(M886),IF(M886&lt;=0,"CHYBA",""),"CHYBA"))</f>
        <v/>
      </c>
      <c r="Q886" s="14">
        <f>IF(OR(V886=0,B886="",K886=""),"",IFERROR(IF(X886=0,IF(AND(COUNTIFS('Vozidlá'!$A$6:$A$6,B886&amp;"",'Vozidlá'!$L$6:$L$6,"&lt;&gt;")=1,ROUND(K886,1)=ROUND(INDEX('Vozidlá'!$L$6:$L$6,MATCH(B886,'Vozidlá'!$A$6:$A$6,0)),1)),"","CHYBA"),IF(AND(INDEX($L$1:$L$1505,X886)&lt;&gt;"",ROUND(K886,1)=ROUND(INDEX($L$1:$L$1505,X886),1)),"","CHYBA")),"CHYBA"))</f>
        <v/>
      </c>
      <c r="R886" s="14">
        <f>IF(V886=0,"",IF(OR(NOT(ISNUMBER(A886)),B886="",C886="",NOT(ISNUMBER(D886)),NOT(ISNUMBER(E886)),NOT(ISNUMBER(F886)),NOT(ISNUMBER(G886)),I886="",J886="",NOT(ISNUMBER(K886)),NOT(ISNUMBER(L886)),AND(N886&lt;&gt;"Podnikateľská",N886&lt;&gt;"Súkromná"),AND(N886="Podnikateľská",H886=""),COUNTIFS('Vodiči'!$C$6:$C$8,C886&amp;"")&lt;&gt;1,COUNTIFS('Vozidlá'!$A$6:$A$6,B886&amp;"",'Vozidlá'!$B$6:$B$6,"&lt;&gt;")&lt;&gt;1,COUNTIFS('Vozidlá'!$A$6:$A$6,B886&amp;"",'Vozidlá'!$C$6:$C$6,"&lt;&gt;")&lt;&gt;1,COUNTIFS('Vozidlá'!$A$6:$A$6,B886&amp;"",'Vozidlá'!$D$6:$D$6,"&lt;&gt;")&lt;&gt;1,COUNTIFS('Vozidlá'!$A$6:$A$6,B886&amp;"",'Vozidlá'!$E$6:$E$6,"&lt;&gt;")&lt;&gt;1,COUNTIFS('Vozidlá'!$A$6:$A$6,B886&amp;"",'Vozidlá'!$K$6:$K$6,"&lt;&gt;")&lt;&gt;1,COUNTIFS('Vozidlá'!$A$6:$A$6,B886&amp;"",'Vozidlá'!$L$6:$L$6,"&lt;&gt;")&lt;&gt;1),"CHYBA",""))</f>
        <v/>
      </c>
      <c r="S886" s="14">
        <f>IF(V886=0,"",IF(N886="Podnikateľská",IF(H886="","",IF(OR(LEN(TRIM(SUBSTITUTE(SUBSTITUTE(H886,".",""),",","")))&lt;12,ISNUMBER(MATCH(TRIM(SUBSTITUTE(SUBSTITUTE(H886,".",""),",","")),'Zoznamy'!$G$2:$G$41,0))),"PREVERIŤ","")),IF(AND(N886="Súkromná",IFERROR(INDEX('Vozidlá'!$O$6:$O$6,MATCH(B886,'Vozidlá'!$A$6:$A$6,0))="áno",FALSE)),"PREVERIŤ","")))</f>
        <v/>
      </c>
      <c r="T886" s="14">
        <f>IF(OR(D886="",E886="",F886="",G886=""),"",IFERROR(IF(OR(F886+G886&lt;D886+E886,D886&lt;DATE(2027,1,1),D886&gt;=DATE(2028,1,1)),"CHYBA",""),"CHYBA"))</f>
        <v/>
      </c>
      <c r="U886" s="14">
        <f>IF(OR(V886=0,A886=""),"",IF(COUNTIFS($A$6:$A$1505,A886&amp;"",$B$6:$B$1505,B886&amp;"")&gt;1,"CHYBA",IF(X886="","",IF(X886=0,"",IFERROR(IF(INDEX($A$1:$A$1505,X886)="","",IF(A886=INDEX($A$1:$A$1505,X886)+1,"","PREVERIŤ")),"PREVERIŤ")))))</f>
        <v/>
      </c>
      <c r="V886" s="14">
        <f>IF(OR(A886&lt;&gt;"",B886&lt;&gt;"",C886&lt;&gt;"",D886&lt;&gt;"",E886&lt;&gt;"",F886&lt;&gt;"",G886&lt;&gt;"",H886&lt;&gt;"",I886&lt;&gt;"",J886&lt;&gt;"",K886&lt;&gt;"",L886&lt;&gt;"",N886&lt;&gt;"",O886&lt;&gt;""),1,0)</f>
        <v/>
      </c>
      <c r="W886" s="14">
        <f>IF(OR(V886=0,B886=""),"",COUNTIFS($B$6:B886,B886&amp;""))</f>
        <v/>
      </c>
      <c r="X886" s="14">
        <f>IF(OR(V886=0,B886=""),"",IF(W886=1,0,SUMIFS($Y$5:Y885,$B$5:B885,B886&amp;"",$W$5:W885,W886-1)))</f>
        <v/>
      </c>
      <c r="Y886" s="14">
        <f>IF(V886=0,"",ROW($A886))</f>
        <v/>
      </c>
    </row>
    <row r="887">
      <c r="A887" s="10" t="n"/>
      <c r="B887" s="10" t="n"/>
      <c r="C887" s="10" t="n"/>
      <c r="D887" s="12" t="n"/>
      <c r="E887" s="18" t="n"/>
      <c r="F887" s="12" t="n"/>
      <c r="G887" s="18" t="n"/>
      <c r="H887" s="10" t="n"/>
      <c r="I887" s="10" t="n"/>
      <c r="J887" s="10" t="n"/>
      <c r="K887" s="13" t="n"/>
      <c r="L887" s="13" t="n"/>
      <c r="M887" s="19">
        <f>IF(OR(K887="",L887=""),"",IF(AND(ISNUMBER(K887),ISNUMBER(L887)),L887-K887,"CHYBA"))</f>
        <v/>
      </c>
      <c r="N887" s="10" t="n"/>
      <c r="O887" s="10" t="n"/>
      <c r="P887" s="14">
        <f>IF(M887="","",IF(ISNUMBER(M887),IF(M887&lt;=0,"CHYBA",""),"CHYBA"))</f>
        <v/>
      </c>
      <c r="Q887" s="14">
        <f>IF(OR(V887=0,B887="",K887=""),"",IFERROR(IF(X887=0,IF(AND(COUNTIFS('Vozidlá'!$A$6:$A$6,B887&amp;"",'Vozidlá'!$L$6:$L$6,"&lt;&gt;")=1,ROUND(K887,1)=ROUND(INDEX('Vozidlá'!$L$6:$L$6,MATCH(B887,'Vozidlá'!$A$6:$A$6,0)),1)),"","CHYBA"),IF(AND(INDEX($L$1:$L$1505,X887)&lt;&gt;"",ROUND(K887,1)=ROUND(INDEX($L$1:$L$1505,X887),1)),"","CHYBA")),"CHYBA"))</f>
        <v/>
      </c>
      <c r="R887" s="14">
        <f>IF(V887=0,"",IF(OR(NOT(ISNUMBER(A887)),B887="",C887="",NOT(ISNUMBER(D887)),NOT(ISNUMBER(E887)),NOT(ISNUMBER(F887)),NOT(ISNUMBER(G887)),I887="",J887="",NOT(ISNUMBER(K887)),NOT(ISNUMBER(L887)),AND(N887&lt;&gt;"Podnikateľská",N887&lt;&gt;"Súkromná"),AND(N887="Podnikateľská",H887=""),COUNTIFS('Vodiči'!$C$6:$C$8,C887&amp;"")&lt;&gt;1,COUNTIFS('Vozidlá'!$A$6:$A$6,B887&amp;"",'Vozidlá'!$B$6:$B$6,"&lt;&gt;")&lt;&gt;1,COUNTIFS('Vozidlá'!$A$6:$A$6,B887&amp;"",'Vozidlá'!$C$6:$C$6,"&lt;&gt;")&lt;&gt;1,COUNTIFS('Vozidlá'!$A$6:$A$6,B887&amp;"",'Vozidlá'!$D$6:$D$6,"&lt;&gt;")&lt;&gt;1,COUNTIFS('Vozidlá'!$A$6:$A$6,B887&amp;"",'Vozidlá'!$E$6:$E$6,"&lt;&gt;")&lt;&gt;1,COUNTIFS('Vozidlá'!$A$6:$A$6,B887&amp;"",'Vozidlá'!$K$6:$K$6,"&lt;&gt;")&lt;&gt;1,COUNTIFS('Vozidlá'!$A$6:$A$6,B887&amp;"",'Vozidlá'!$L$6:$L$6,"&lt;&gt;")&lt;&gt;1),"CHYBA",""))</f>
        <v/>
      </c>
      <c r="S887" s="14">
        <f>IF(V887=0,"",IF(N887="Podnikateľská",IF(H887="","",IF(OR(LEN(TRIM(SUBSTITUTE(SUBSTITUTE(H887,".",""),",","")))&lt;12,ISNUMBER(MATCH(TRIM(SUBSTITUTE(SUBSTITUTE(H887,".",""),",","")),'Zoznamy'!$G$2:$G$41,0))),"PREVERIŤ","")),IF(AND(N887="Súkromná",IFERROR(INDEX('Vozidlá'!$O$6:$O$6,MATCH(B887,'Vozidlá'!$A$6:$A$6,0))="áno",FALSE)),"PREVERIŤ","")))</f>
        <v/>
      </c>
      <c r="T887" s="14">
        <f>IF(OR(D887="",E887="",F887="",G887=""),"",IFERROR(IF(OR(F887+G887&lt;D887+E887,D887&lt;DATE(2027,1,1),D887&gt;=DATE(2028,1,1)),"CHYBA",""),"CHYBA"))</f>
        <v/>
      </c>
      <c r="U887" s="14">
        <f>IF(OR(V887=0,A887=""),"",IF(COUNTIFS($A$6:$A$1505,A887&amp;"",$B$6:$B$1505,B887&amp;"")&gt;1,"CHYBA",IF(X887="","",IF(X887=0,"",IFERROR(IF(INDEX($A$1:$A$1505,X887)="","",IF(A887=INDEX($A$1:$A$1505,X887)+1,"","PREVERIŤ")),"PREVERIŤ")))))</f>
        <v/>
      </c>
      <c r="V887" s="14">
        <f>IF(OR(A887&lt;&gt;"",B887&lt;&gt;"",C887&lt;&gt;"",D887&lt;&gt;"",E887&lt;&gt;"",F887&lt;&gt;"",G887&lt;&gt;"",H887&lt;&gt;"",I887&lt;&gt;"",J887&lt;&gt;"",K887&lt;&gt;"",L887&lt;&gt;"",N887&lt;&gt;"",O887&lt;&gt;""),1,0)</f>
        <v/>
      </c>
      <c r="W887" s="14">
        <f>IF(OR(V887=0,B887=""),"",COUNTIFS($B$6:B887,B887&amp;""))</f>
        <v/>
      </c>
      <c r="X887" s="14">
        <f>IF(OR(V887=0,B887=""),"",IF(W887=1,0,SUMIFS($Y$5:Y886,$B$5:B886,B887&amp;"",$W$5:W886,W887-1)))</f>
        <v/>
      </c>
      <c r="Y887" s="14">
        <f>IF(V887=0,"",ROW($A887))</f>
        <v/>
      </c>
    </row>
    <row r="888">
      <c r="A888" s="10" t="n"/>
      <c r="B888" s="10" t="n"/>
      <c r="C888" s="10" t="n"/>
      <c r="D888" s="12" t="n"/>
      <c r="E888" s="18" t="n"/>
      <c r="F888" s="12" t="n"/>
      <c r="G888" s="18" t="n"/>
      <c r="H888" s="10" t="n"/>
      <c r="I888" s="10" t="n"/>
      <c r="J888" s="10" t="n"/>
      <c r="K888" s="13" t="n"/>
      <c r="L888" s="13" t="n"/>
      <c r="M888" s="19">
        <f>IF(OR(K888="",L888=""),"",IF(AND(ISNUMBER(K888),ISNUMBER(L888)),L888-K888,"CHYBA"))</f>
        <v/>
      </c>
      <c r="N888" s="10" t="n"/>
      <c r="O888" s="10" t="n"/>
      <c r="P888" s="14">
        <f>IF(M888="","",IF(ISNUMBER(M888),IF(M888&lt;=0,"CHYBA",""),"CHYBA"))</f>
        <v/>
      </c>
      <c r="Q888" s="14">
        <f>IF(OR(V888=0,B888="",K888=""),"",IFERROR(IF(X888=0,IF(AND(COUNTIFS('Vozidlá'!$A$6:$A$6,B888&amp;"",'Vozidlá'!$L$6:$L$6,"&lt;&gt;")=1,ROUND(K888,1)=ROUND(INDEX('Vozidlá'!$L$6:$L$6,MATCH(B888,'Vozidlá'!$A$6:$A$6,0)),1)),"","CHYBA"),IF(AND(INDEX($L$1:$L$1505,X888)&lt;&gt;"",ROUND(K888,1)=ROUND(INDEX($L$1:$L$1505,X888),1)),"","CHYBA")),"CHYBA"))</f>
        <v/>
      </c>
      <c r="R888" s="14">
        <f>IF(V888=0,"",IF(OR(NOT(ISNUMBER(A888)),B888="",C888="",NOT(ISNUMBER(D888)),NOT(ISNUMBER(E888)),NOT(ISNUMBER(F888)),NOT(ISNUMBER(G888)),I888="",J888="",NOT(ISNUMBER(K888)),NOT(ISNUMBER(L888)),AND(N888&lt;&gt;"Podnikateľská",N888&lt;&gt;"Súkromná"),AND(N888="Podnikateľská",H888=""),COUNTIFS('Vodiči'!$C$6:$C$8,C888&amp;"")&lt;&gt;1,COUNTIFS('Vozidlá'!$A$6:$A$6,B888&amp;"",'Vozidlá'!$B$6:$B$6,"&lt;&gt;")&lt;&gt;1,COUNTIFS('Vozidlá'!$A$6:$A$6,B888&amp;"",'Vozidlá'!$C$6:$C$6,"&lt;&gt;")&lt;&gt;1,COUNTIFS('Vozidlá'!$A$6:$A$6,B888&amp;"",'Vozidlá'!$D$6:$D$6,"&lt;&gt;")&lt;&gt;1,COUNTIFS('Vozidlá'!$A$6:$A$6,B888&amp;"",'Vozidlá'!$E$6:$E$6,"&lt;&gt;")&lt;&gt;1,COUNTIFS('Vozidlá'!$A$6:$A$6,B888&amp;"",'Vozidlá'!$K$6:$K$6,"&lt;&gt;")&lt;&gt;1,COUNTIFS('Vozidlá'!$A$6:$A$6,B888&amp;"",'Vozidlá'!$L$6:$L$6,"&lt;&gt;")&lt;&gt;1),"CHYBA",""))</f>
        <v/>
      </c>
      <c r="S888" s="14">
        <f>IF(V888=0,"",IF(N888="Podnikateľská",IF(H888="","",IF(OR(LEN(TRIM(SUBSTITUTE(SUBSTITUTE(H888,".",""),",","")))&lt;12,ISNUMBER(MATCH(TRIM(SUBSTITUTE(SUBSTITUTE(H888,".",""),",","")),'Zoznamy'!$G$2:$G$41,0))),"PREVERIŤ","")),IF(AND(N888="Súkromná",IFERROR(INDEX('Vozidlá'!$O$6:$O$6,MATCH(B888,'Vozidlá'!$A$6:$A$6,0))="áno",FALSE)),"PREVERIŤ","")))</f>
        <v/>
      </c>
      <c r="T888" s="14">
        <f>IF(OR(D888="",E888="",F888="",G888=""),"",IFERROR(IF(OR(F888+G888&lt;D888+E888,D888&lt;DATE(2027,1,1),D888&gt;=DATE(2028,1,1)),"CHYBA",""),"CHYBA"))</f>
        <v/>
      </c>
      <c r="U888" s="14">
        <f>IF(OR(V888=0,A888=""),"",IF(COUNTIFS($A$6:$A$1505,A888&amp;"",$B$6:$B$1505,B888&amp;"")&gt;1,"CHYBA",IF(X888="","",IF(X888=0,"",IFERROR(IF(INDEX($A$1:$A$1505,X888)="","",IF(A888=INDEX($A$1:$A$1505,X888)+1,"","PREVERIŤ")),"PREVERIŤ")))))</f>
        <v/>
      </c>
      <c r="V888" s="14">
        <f>IF(OR(A888&lt;&gt;"",B888&lt;&gt;"",C888&lt;&gt;"",D888&lt;&gt;"",E888&lt;&gt;"",F888&lt;&gt;"",G888&lt;&gt;"",H888&lt;&gt;"",I888&lt;&gt;"",J888&lt;&gt;"",K888&lt;&gt;"",L888&lt;&gt;"",N888&lt;&gt;"",O888&lt;&gt;""),1,0)</f>
        <v/>
      </c>
      <c r="W888" s="14">
        <f>IF(OR(V888=0,B888=""),"",COUNTIFS($B$6:B888,B888&amp;""))</f>
        <v/>
      </c>
      <c r="X888" s="14">
        <f>IF(OR(V888=0,B888=""),"",IF(W888=1,0,SUMIFS($Y$5:Y887,$B$5:B887,B888&amp;"",$W$5:W887,W888-1)))</f>
        <v/>
      </c>
      <c r="Y888" s="14">
        <f>IF(V888=0,"",ROW($A888))</f>
        <v/>
      </c>
    </row>
    <row r="889">
      <c r="A889" s="10" t="n"/>
      <c r="B889" s="10" t="n"/>
      <c r="C889" s="10" t="n"/>
      <c r="D889" s="12" t="n"/>
      <c r="E889" s="18" t="n"/>
      <c r="F889" s="12" t="n"/>
      <c r="G889" s="18" t="n"/>
      <c r="H889" s="10" t="n"/>
      <c r="I889" s="10" t="n"/>
      <c r="J889" s="10" t="n"/>
      <c r="K889" s="13" t="n"/>
      <c r="L889" s="13" t="n"/>
      <c r="M889" s="19">
        <f>IF(OR(K889="",L889=""),"",IF(AND(ISNUMBER(K889),ISNUMBER(L889)),L889-K889,"CHYBA"))</f>
        <v/>
      </c>
      <c r="N889" s="10" t="n"/>
      <c r="O889" s="10" t="n"/>
      <c r="P889" s="14">
        <f>IF(M889="","",IF(ISNUMBER(M889),IF(M889&lt;=0,"CHYBA",""),"CHYBA"))</f>
        <v/>
      </c>
      <c r="Q889" s="14">
        <f>IF(OR(V889=0,B889="",K889=""),"",IFERROR(IF(X889=0,IF(AND(COUNTIFS('Vozidlá'!$A$6:$A$6,B889&amp;"",'Vozidlá'!$L$6:$L$6,"&lt;&gt;")=1,ROUND(K889,1)=ROUND(INDEX('Vozidlá'!$L$6:$L$6,MATCH(B889,'Vozidlá'!$A$6:$A$6,0)),1)),"","CHYBA"),IF(AND(INDEX($L$1:$L$1505,X889)&lt;&gt;"",ROUND(K889,1)=ROUND(INDEX($L$1:$L$1505,X889),1)),"","CHYBA")),"CHYBA"))</f>
        <v/>
      </c>
      <c r="R889" s="14">
        <f>IF(V889=0,"",IF(OR(NOT(ISNUMBER(A889)),B889="",C889="",NOT(ISNUMBER(D889)),NOT(ISNUMBER(E889)),NOT(ISNUMBER(F889)),NOT(ISNUMBER(G889)),I889="",J889="",NOT(ISNUMBER(K889)),NOT(ISNUMBER(L889)),AND(N889&lt;&gt;"Podnikateľská",N889&lt;&gt;"Súkromná"),AND(N889="Podnikateľská",H889=""),COUNTIFS('Vodiči'!$C$6:$C$8,C889&amp;"")&lt;&gt;1,COUNTIFS('Vozidlá'!$A$6:$A$6,B889&amp;"",'Vozidlá'!$B$6:$B$6,"&lt;&gt;")&lt;&gt;1,COUNTIFS('Vozidlá'!$A$6:$A$6,B889&amp;"",'Vozidlá'!$C$6:$C$6,"&lt;&gt;")&lt;&gt;1,COUNTIFS('Vozidlá'!$A$6:$A$6,B889&amp;"",'Vozidlá'!$D$6:$D$6,"&lt;&gt;")&lt;&gt;1,COUNTIFS('Vozidlá'!$A$6:$A$6,B889&amp;"",'Vozidlá'!$E$6:$E$6,"&lt;&gt;")&lt;&gt;1,COUNTIFS('Vozidlá'!$A$6:$A$6,B889&amp;"",'Vozidlá'!$K$6:$K$6,"&lt;&gt;")&lt;&gt;1,COUNTIFS('Vozidlá'!$A$6:$A$6,B889&amp;"",'Vozidlá'!$L$6:$L$6,"&lt;&gt;")&lt;&gt;1),"CHYBA",""))</f>
        <v/>
      </c>
      <c r="S889" s="14">
        <f>IF(V889=0,"",IF(N889="Podnikateľská",IF(H889="","",IF(OR(LEN(TRIM(SUBSTITUTE(SUBSTITUTE(H889,".",""),",","")))&lt;12,ISNUMBER(MATCH(TRIM(SUBSTITUTE(SUBSTITUTE(H889,".",""),",","")),'Zoznamy'!$G$2:$G$41,0))),"PREVERIŤ","")),IF(AND(N889="Súkromná",IFERROR(INDEX('Vozidlá'!$O$6:$O$6,MATCH(B889,'Vozidlá'!$A$6:$A$6,0))="áno",FALSE)),"PREVERIŤ","")))</f>
        <v/>
      </c>
      <c r="T889" s="14">
        <f>IF(OR(D889="",E889="",F889="",G889=""),"",IFERROR(IF(OR(F889+G889&lt;D889+E889,D889&lt;DATE(2027,1,1),D889&gt;=DATE(2028,1,1)),"CHYBA",""),"CHYBA"))</f>
        <v/>
      </c>
      <c r="U889" s="14">
        <f>IF(OR(V889=0,A889=""),"",IF(COUNTIFS($A$6:$A$1505,A889&amp;"",$B$6:$B$1505,B889&amp;"")&gt;1,"CHYBA",IF(X889="","",IF(X889=0,"",IFERROR(IF(INDEX($A$1:$A$1505,X889)="","",IF(A889=INDEX($A$1:$A$1505,X889)+1,"","PREVERIŤ")),"PREVERIŤ")))))</f>
        <v/>
      </c>
      <c r="V889" s="14">
        <f>IF(OR(A889&lt;&gt;"",B889&lt;&gt;"",C889&lt;&gt;"",D889&lt;&gt;"",E889&lt;&gt;"",F889&lt;&gt;"",G889&lt;&gt;"",H889&lt;&gt;"",I889&lt;&gt;"",J889&lt;&gt;"",K889&lt;&gt;"",L889&lt;&gt;"",N889&lt;&gt;"",O889&lt;&gt;""),1,0)</f>
        <v/>
      </c>
      <c r="W889" s="14">
        <f>IF(OR(V889=0,B889=""),"",COUNTIFS($B$6:B889,B889&amp;""))</f>
        <v/>
      </c>
      <c r="X889" s="14">
        <f>IF(OR(V889=0,B889=""),"",IF(W889=1,0,SUMIFS($Y$5:Y888,$B$5:B888,B889&amp;"",$W$5:W888,W889-1)))</f>
        <v/>
      </c>
      <c r="Y889" s="14">
        <f>IF(V889=0,"",ROW($A889))</f>
        <v/>
      </c>
    </row>
    <row r="890">
      <c r="A890" s="10" t="n"/>
      <c r="B890" s="10" t="n"/>
      <c r="C890" s="10" t="n"/>
      <c r="D890" s="12" t="n"/>
      <c r="E890" s="18" t="n"/>
      <c r="F890" s="12" t="n"/>
      <c r="G890" s="18" t="n"/>
      <c r="H890" s="10" t="n"/>
      <c r="I890" s="10" t="n"/>
      <c r="J890" s="10" t="n"/>
      <c r="K890" s="13" t="n"/>
      <c r="L890" s="13" t="n"/>
      <c r="M890" s="19">
        <f>IF(OR(K890="",L890=""),"",IF(AND(ISNUMBER(K890),ISNUMBER(L890)),L890-K890,"CHYBA"))</f>
        <v/>
      </c>
      <c r="N890" s="10" t="n"/>
      <c r="O890" s="10" t="n"/>
      <c r="P890" s="14">
        <f>IF(M890="","",IF(ISNUMBER(M890),IF(M890&lt;=0,"CHYBA",""),"CHYBA"))</f>
        <v/>
      </c>
      <c r="Q890" s="14">
        <f>IF(OR(V890=0,B890="",K890=""),"",IFERROR(IF(X890=0,IF(AND(COUNTIFS('Vozidlá'!$A$6:$A$6,B890&amp;"",'Vozidlá'!$L$6:$L$6,"&lt;&gt;")=1,ROUND(K890,1)=ROUND(INDEX('Vozidlá'!$L$6:$L$6,MATCH(B890,'Vozidlá'!$A$6:$A$6,0)),1)),"","CHYBA"),IF(AND(INDEX($L$1:$L$1505,X890)&lt;&gt;"",ROUND(K890,1)=ROUND(INDEX($L$1:$L$1505,X890),1)),"","CHYBA")),"CHYBA"))</f>
        <v/>
      </c>
      <c r="R890" s="14">
        <f>IF(V890=0,"",IF(OR(NOT(ISNUMBER(A890)),B890="",C890="",NOT(ISNUMBER(D890)),NOT(ISNUMBER(E890)),NOT(ISNUMBER(F890)),NOT(ISNUMBER(G890)),I890="",J890="",NOT(ISNUMBER(K890)),NOT(ISNUMBER(L890)),AND(N890&lt;&gt;"Podnikateľská",N890&lt;&gt;"Súkromná"),AND(N890="Podnikateľská",H890=""),COUNTIFS('Vodiči'!$C$6:$C$8,C890&amp;"")&lt;&gt;1,COUNTIFS('Vozidlá'!$A$6:$A$6,B890&amp;"",'Vozidlá'!$B$6:$B$6,"&lt;&gt;")&lt;&gt;1,COUNTIFS('Vozidlá'!$A$6:$A$6,B890&amp;"",'Vozidlá'!$C$6:$C$6,"&lt;&gt;")&lt;&gt;1,COUNTIFS('Vozidlá'!$A$6:$A$6,B890&amp;"",'Vozidlá'!$D$6:$D$6,"&lt;&gt;")&lt;&gt;1,COUNTIFS('Vozidlá'!$A$6:$A$6,B890&amp;"",'Vozidlá'!$E$6:$E$6,"&lt;&gt;")&lt;&gt;1,COUNTIFS('Vozidlá'!$A$6:$A$6,B890&amp;"",'Vozidlá'!$K$6:$K$6,"&lt;&gt;")&lt;&gt;1,COUNTIFS('Vozidlá'!$A$6:$A$6,B890&amp;"",'Vozidlá'!$L$6:$L$6,"&lt;&gt;")&lt;&gt;1),"CHYBA",""))</f>
        <v/>
      </c>
      <c r="S890" s="14">
        <f>IF(V890=0,"",IF(N890="Podnikateľská",IF(H890="","",IF(OR(LEN(TRIM(SUBSTITUTE(SUBSTITUTE(H890,".",""),",","")))&lt;12,ISNUMBER(MATCH(TRIM(SUBSTITUTE(SUBSTITUTE(H890,".",""),",","")),'Zoznamy'!$G$2:$G$41,0))),"PREVERIŤ","")),IF(AND(N890="Súkromná",IFERROR(INDEX('Vozidlá'!$O$6:$O$6,MATCH(B890,'Vozidlá'!$A$6:$A$6,0))="áno",FALSE)),"PREVERIŤ","")))</f>
        <v/>
      </c>
      <c r="T890" s="14">
        <f>IF(OR(D890="",E890="",F890="",G890=""),"",IFERROR(IF(OR(F890+G890&lt;D890+E890,D890&lt;DATE(2027,1,1),D890&gt;=DATE(2028,1,1)),"CHYBA",""),"CHYBA"))</f>
        <v/>
      </c>
      <c r="U890" s="14">
        <f>IF(OR(V890=0,A890=""),"",IF(COUNTIFS($A$6:$A$1505,A890&amp;"",$B$6:$B$1505,B890&amp;"")&gt;1,"CHYBA",IF(X890="","",IF(X890=0,"",IFERROR(IF(INDEX($A$1:$A$1505,X890)="","",IF(A890=INDEX($A$1:$A$1505,X890)+1,"","PREVERIŤ")),"PREVERIŤ")))))</f>
        <v/>
      </c>
      <c r="V890" s="14">
        <f>IF(OR(A890&lt;&gt;"",B890&lt;&gt;"",C890&lt;&gt;"",D890&lt;&gt;"",E890&lt;&gt;"",F890&lt;&gt;"",G890&lt;&gt;"",H890&lt;&gt;"",I890&lt;&gt;"",J890&lt;&gt;"",K890&lt;&gt;"",L890&lt;&gt;"",N890&lt;&gt;"",O890&lt;&gt;""),1,0)</f>
        <v/>
      </c>
      <c r="W890" s="14">
        <f>IF(OR(V890=0,B890=""),"",COUNTIFS($B$6:B890,B890&amp;""))</f>
        <v/>
      </c>
      <c r="X890" s="14">
        <f>IF(OR(V890=0,B890=""),"",IF(W890=1,0,SUMIFS($Y$5:Y889,$B$5:B889,B890&amp;"",$W$5:W889,W890-1)))</f>
        <v/>
      </c>
      <c r="Y890" s="14">
        <f>IF(V890=0,"",ROW($A890))</f>
        <v/>
      </c>
    </row>
    <row r="891">
      <c r="A891" s="10" t="n"/>
      <c r="B891" s="10" t="n"/>
      <c r="C891" s="10" t="n"/>
      <c r="D891" s="12" t="n"/>
      <c r="E891" s="18" t="n"/>
      <c r="F891" s="12" t="n"/>
      <c r="G891" s="18" t="n"/>
      <c r="H891" s="10" t="n"/>
      <c r="I891" s="10" t="n"/>
      <c r="J891" s="10" t="n"/>
      <c r="K891" s="13" t="n"/>
      <c r="L891" s="13" t="n"/>
      <c r="M891" s="19">
        <f>IF(OR(K891="",L891=""),"",IF(AND(ISNUMBER(K891),ISNUMBER(L891)),L891-K891,"CHYBA"))</f>
        <v/>
      </c>
      <c r="N891" s="10" t="n"/>
      <c r="O891" s="10" t="n"/>
      <c r="P891" s="14">
        <f>IF(M891="","",IF(ISNUMBER(M891),IF(M891&lt;=0,"CHYBA",""),"CHYBA"))</f>
        <v/>
      </c>
      <c r="Q891" s="14">
        <f>IF(OR(V891=0,B891="",K891=""),"",IFERROR(IF(X891=0,IF(AND(COUNTIFS('Vozidlá'!$A$6:$A$6,B891&amp;"",'Vozidlá'!$L$6:$L$6,"&lt;&gt;")=1,ROUND(K891,1)=ROUND(INDEX('Vozidlá'!$L$6:$L$6,MATCH(B891,'Vozidlá'!$A$6:$A$6,0)),1)),"","CHYBA"),IF(AND(INDEX($L$1:$L$1505,X891)&lt;&gt;"",ROUND(K891,1)=ROUND(INDEX($L$1:$L$1505,X891),1)),"","CHYBA")),"CHYBA"))</f>
        <v/>
      </c>
      <c r="R891" s="14">
        <f>IF(V891=0,"",IF(OR(NOT(ISNUMBER(A891)),B891="",C891="",NOT(ISNUMBER(D891)),NOT(ISNUMBER(E891)),NOT(ISNUMBER(F891)),NOT(ISNUMBER(G891)),I891="",J891="",NOT(ISNUMBER(K891)),NOT(ISNUMBER(L891)),AND(N891&lt;&gt;"Podnikateľská",N891&lt;&gt;"Súkromná"),AND(N891="Podnikateľská",H891=""),COUNTIFS('Vodiči'!$C$6:$C$8,C891&amp;"")&lt;&gt;1,COUNTIFS('Vozidlá'!$A$6:$A$6,B891&amp;"",'Vozidlá'!$B$6:$B$6,"&lt;&gt;")&lt;&gt;1,COUNTIFS('Vozidlá'!$A$6:$A$6,B891&amp;"",'Vozidlá'!$C$6:$C$6,"&lt;&gt;")&lt;&gt;1,COUNTIFS('Vozidlá'!$A$6:$A$6,B891&amp;"",'Vozidlá'!$D$6:$D$6,"&lt;&gt;")&lt;&gt;1,COUNTIFS('Vozidlá'!$A$6:$A$6,B891&amp;"",'Vozidlá'!$E$6:$E$6,"&lt;&gt;")&lt;&gt;1,COUNTIFS('Vozidlá'!$A$6:$A$6,B891&amp;"",'Vozidlá'!$K$6:$K$6,"&lt;&gt;")&lt;&gt;1,COUNTIFS('Vozidlá'!$A$6:$A$6,B891&amp;"",'Vozidlá'!$L$6:$L$6,"&lt;&gt;")&lt;&gt;1),"CHYBA",""))</f>
        <v/>
      </c>
      <c r="S891" s="14">
        <f>IF(V891=0,"",IF(N891="Podnikateľská",IF(H891="","",IF(OR(LEN(TRIM(SUBSTITUTE(SUBSTITUTE(H891,".",""),",","")))&lt;12,ISNUMBER(MATCH(TRIM(SUBSTITUTE(SUBSTITUTE(H891,".",""),",","")),'Zoznamy'!$G$2:$G$41,0))),"PREVERIŤ","")),IF(AND(N891="Súkromná",IFERROR(INDEX('Vozidlá'!$O$6:$O$6,MATCH(B891,'Vozidlá'!$A$6:$A$6,0))="áno",FALSE)),"PREVERIŤ","")))</f>
        <v/>
      </c>
      <c r="T891" s="14">
        <f>IF(OR(D891="",E891="",F891="",G891=""),"",IFERROR(IF(OR(F891+G891&lt;D891+E891,D891&lt;DATE(2027,1,1),D891&gt;=DATE(2028,1,1)),"CHYBA",""),"CHYBA"))</f>
        <v/>
      </c>
      <c r="U891" s="14">
        <f>IF(OR(V891=0,A891=""),"",IF(COUNTIFS($A$6:$A$1505,A891&amp;"",$B$6:$B$1505,B891&amp;"")&gt;1,"CHYBA",IF(X891="","",IF(X891=0,"",IFERROR(IF(INDEX($A$1:$A$1505,X891)="","",IF(A891=INDEX($A$1:$A$1505,X891)+1,"","PREVERIŤ")),"PREVERIŤ")))))</f>
        <v/>
      </c>
      <c r="V891" s="14">
        <f>IF(OR(A891&lt;&gt;"",B891&lt;&gt;"",C891&lt;&gt;"",D891&lt;&gt;"",E891&lt;&gt;"",F891&lt;&gt;"",G891&lt;&gt;"",H891&lt;&gt;"",I891&lt;&gt;"",J891&lt;&gt;"",K891&lt;&gt;"",L891&lt;&gt;"",N891&lt;&gt;"",O891&lt;&gt;""),1,0)</f>
        <v/>
      </c>
      <c r="W891" s="14">
        <f>IF(OR(V891=0,B891=""),"",COUNTIFS($B$6:B891,B891&amp;""))</f>
        <v/>
      </c>
      <c r="X891" s="14">
        <f>IF(OR(V891=0,B891=""),"",IF(W891=1,0,SUMIFS($Y$5:Y890,$B$5:B890,B891&amp;"",$W$5:W890,W891-1)))</f>
        <v/>
      </c>
      <c r="Y891" s="14">
        <f>IF(V891=0,"",ROW($A891))</f>
        <v/>
      </c>
    </row>
    <row r="892">
      <c r="A892" s="10" t="n"/>
      <c r="B892" s="10" t="n"/>
      <c r="C892" s="10" t="n"/>
      <c r="D892" s="12" t="n"/>
      <c r="E892" s="18" t="n"/>
      <c r="F892" s="12" t="n"/>
      <c r="G892" s="18" t="n"/>
      <c r="H892" s="10" t="n"/>
      <c r="I892" s="10" t="n"/>
      <c r="J892" s="10" t="n"/>
      <c r="K892" s="13" t="n"/>
      <c r="L892" s="13" t="n"/>
      <c r="M892" s="19">
        <f>IF(OR(K892="",L892=""),"",IF(AND(ISNUMBER(K892),ISNUMBER(L892)),L892-K892,"CHYBA"))</f>
        <v/>
      </c>
      <c r="N892" s="10" t="n"/>
      <c r="O892" s="10" t="n"/>
      <c r="P892" s="14">
        <f>IF(M892="","",IF(ISNUMBER(M892),IF(M892&lt;=0,"CHYBA",""),"CHYBA"))</f>
        <v/>
      </c>
      <c r="Q892" s="14">
        <f>IF(OR(V892=0,B892="",K892=""),"",IFERROR(IF(X892=0,IF(AND(COUNTIFS('Vozidlá'!$A$6:$A$6,B892&amp;"",'Vozidlá'!$L$6:$L$6,"&lt;&gt;")=1,ROUND(K892,1)=ROUND(INDEX('Vozidlá'!$L$6:$L$6,MATCH(B892,'Vozidlá'!$A$6:$A$6,0)),1)),"","CHYBA"),IF(AND(INDEX($L$1:$L$1505,X892)&lt;&gt;"",ROUND(K892,1)=ROUND(INDEX($L$1:$L$1505,X892),1)),"","CHYBA")),"CHYBA"))</f>
        <v/>
      </c>
      <c r="R892" s="14">
        <f>IF(V892=0,"",IF(OR(NOT(ISNUMBER(A892)),B892="",C892="",NOT(ISNUMBER(D892)),NOT(ISNUMBER(E892)),NOT(ISNUMBER(F892)),NOT(ISNUMBER(G892)),I892="",J892="",NOT(ISNUMBER(K892)),NOT(ISNUMBER(L892)),AND(N892&lt;&gt;"Podnikateľská",N892&lt;&gt;"Súkromná"),AND(N892="Podnikateľská",H892=""),COUNTIFS('Vodiči'!$C$6:$C$8,C892&amp;"")&lt;&gt;1,COUNTIFS('Vozidlá'!$A$6:$A$6,B892&amp;"",'Vozidlá'!$B$6:$B$6,"&lt;&gt;")&lt;&gt;1,COUNTIFS('Vozidlá'!$A$6:$A$6,B892&amp;"",'Vozidlá'!$C$6:$C$6,"&lt;&gt;")&lt;&gt;1,COUNTIFS('Vozidlá'!$A$6:$A$6,B892&amp;"",'Vozidlá'!$D$6:$D$6,"&lt;&gt;")&lt;&gt;1,COUNTIFS('Vozidlá'!$A$6:$A$6,B892&amp;"",'Vozidlá'!$E$6:$E$6,"&lt;&gt;")&lt;&gt;1,COUNTIFS('Vozidlá'!$A$6:$A$6,B892&amp;"",'Vozidlá'!$K$6:$K$6,"&lt;&gt;")&lt;&gt;1,COUNTIFS('Vozidlá'!$A$6:$A$6,B892&amp;"",'Vozidlá'!$L$6:$L$6,"&lt;&gt;")&lt;&gt;1),"CHYBA",""))</f>
        <v/>
      </c>
      <c r="S892" s="14">
        <f>IF(V892=0,"",IF(N892="Podnikateľská",IF(H892="","",IF(OR(LEN(TRIM(SUBSTITUTE(SUBSTITUTE(H892,".",""),",","")))&lt;12,ISNUMBER(MATCH(TRIM(SUBSTITUTE(SUBSTITUTE(H892,".",""),",","")),'Zoznamy'!$G$2:$G$41,0))),"PREVERIŤ","")),IF(AND(N892="Súkromná",IFERROR(INDEX('Vozidlá'!$O$6:$O$6,MATCH(B892,'Vozidlá'!$A$6:$A$6,0))="áno",FALSE)),"PREVERIŤ","")))</f>
        <v/>
      </c>
      <c r="T892" s="14">
        <f>IF(OR(D892="",E892="",F892="",G892=""),"",IFERROR(IF(OR(F892+G892&lt;D892+E892,D892&lt;DATE(2027,1,1),D892&gt;=DATE(2028,1,1)),"CHYBA",""),"CHYBA"))</f>
        <v/>
      </c>
      <c r="U892" s="14">
        <f>IF(OR(V892=0,A892=""),"",IF(COUNTIFS($A$6:$A$1505,A892&amp;"",$B$6:$B$1505,B892&amp;"")&gt;1,"CHYBA",IF(X892="","",IF(X892=0,"",IFERROR(IF(INDEX($A$1:$A$1505,X892)="","",IF(A892=INDEX($A$1:$A$1505,X892)+1,"","PREVERIŤ")),"PREVERIŤ")))))</f>
        <v/>
      </c>
      <c r="V892" s="14">
        <f>IF(OR(A892&lt;&gt;"",B892&lt;&gt;"",C892&lt;&gt;"",D892&lt;&gt;"",E892&lt;&gt;"",F892&lt;&gt;"",G892&lt;&gt;"",H892&lt;&gt;"",I892&lt;&gt;"",J892&lt;&gt;"",K892&lt;&gt;"",L892&lt;&gt;"",N892&lt;&gt;"",O892&lt;&gt;""),1,0)</f>
        <v/>
      </c>
      <c r="W892" s="14">
        <f>IF(OR(V892=0,B892=""),"",COUNTIFS($B$6:B892,B892&amp;""))</f>
        <v/>
      </c>
      <c r="X892" s="14">
        <f>IF(OR(V892=0,B892=""),"",IF(W892=1,0,SUMIFS($Y$5:Y891,$B$5:B891,B892&amp;"",$W$5:W891,W892-1)))</f>
        <v/>
      </c>
      <c r="Y892" s="14">
        <f>IF(V892=0,"",ROW($A892))</f>
        <v/>
      </c>
    </row>
    <row r="893">
      <c r="A893" s="10" t="n"/>
      <c r="B893" s="10" t="n"/>
      <c r="C893" s="10" t="n"/>
      <c r="D893" s="12" t="n"/>
      <c r="E893" s="18" t="n"/>
      <c r="F893" s="12" t="n"/>
      <c r="G893" s="18" t="n"/>
      <c r="H893" s="10" t="n"/>
      <c r="I893" s="10" t="n"/>
      <c r="J893" s="10" t="n"/>
      <c r="K893" s="13" t="n"/>
      <c r="L893" s="13" t="n"/>
      <c r="M893" s="19">
        <f>IF(OR(K893="",L893=""),"",IF(AND(ISNUMBER(K893),ISNUMBER(L893)),L893-K893,"CHYBA"))</f>
        <v/>
      </c>
      <c r="N893" s="10" t="n"/>
      <c r="O893" s="10" t="n"/>
      <c r="P893" s="14">
        <f>IF(M893="","",IF(ISNUMBER(M893),IF(M893&lt;=0,"CHYBA",""),"CHYBA"))</f>
        <v/>
      </c>
      <c r="Q893" s="14">
        <f>IF(OR(V893=0,B893="",K893=""),"",IFERROR(IF(X893=0,IF(AND(COUNTIFS('Vozidlá'!$A$6:$A$6,B893&amp;"",'Vozidlá'!$L$6:$L$6,"&lt;&gt;")=1,ROUND(K893,1)=ROUND(INDEX('Vozidlá'!$L$6:$L$6,MATCH(B893,'Vozidlá'!$A$6:$A$6,0)),1)),"","CHYBA"),IF(AND(INDEX($L$1:$L$1505,X893)&lt;&gt;"",ROUND(K893,1)=ROUND(INDEX($L$1:$L$1505,X893),1)),"","CHYBA")),"CHYBA"))</f>
        <v/>
      </c>
      <c r="R893" s="14">
        <f>IF(V893=0,"",IF(OR(NOT(ISNUMBER(A893)),B893="",C893="",NOT(ISNUMBER(D893)),NOT(ISNUMBER(E893)),NOT(ISNUMBER(F893)),NOT(ISNUMBER(G893)),I893="",J893="",NOT(ISNUMBER(K893)),NOT(ISNUMBER(L893)),AND(N893&lt;&gt;"Podnikateľská",N893&lt;&gt;"Súkromná"),AND(N893="Podnikateľská",H893=""),COUNTIFS('Vodiči'!$C$6:$C$8,C893&amp;"")&lt;&gt;1,COUNTIFS('Vozidlá'!$A$6:$A$6,B893&amp;"",'Vozidlá'!$B$6:$B$6,"&lt;&gt;")&lt;&gt;1,COUNTIFS('Vozidlá'!$A$6:$A$6,B893&amp;"",'Vozidlá'!$C$6:$C$6,"&lt;&gt;")&lt;&gt;1,COUNTIFS('Vozidlá'!$A$6:$A$6,B893&amp;"",'Vozidlá'!$D$6:$D$6,"&lt;&gt;")&lt;&gt;1,COUNTIFS('Vozidlá'!$A$6:$A$6,B893&amp;"",'Vozidlá'!$E$6:$E$6,"&lt;&gt;")&lt;&gt;1,COUNTIFS('Vozidlá'!$A$6:$A$6,B893&amp;"",'Vozidlá'!$K$6:$K$6,"&lt;&gt;")&lt;&gt;1,COUNTIFS('Vozidlá'!$A$6:$A$6,B893&amp;"",'Vozidlá'!$L$6:$L$6,"&lt;&gt;")&lt;&gt;1),"CHYBA",""))</f>
        <v/>
      </c>
      <c r="S893" s="14">
        <f>IF(V893=0,"",IF(N893="Podnikateľská",IF(H893="","",IF(OR(LEN(TRIM(SUBSTITUTE(SUBSTITUTE(H893,".",""),",","")))&lt;12,ISNUMBER(MATCH(TRIM(SUBSTITUTE(SUBSTITUTE(H893,".",""),",","")),'Zoznamy'!$G$2:$G$41,0))),"PREVERIŤ","")),IF(AND(N893="Súkromná",IFERROR(INDEX('Vozidlá'!$O$6:$O$6,MATCH(B893,'Vozidlá'!$A$6:$A$6,0))="áno",FALSE)),"PREVERIŤ","")))</f>
        <v/>
      </c>
      <c r="T893" s="14">
        <f>IF(OR(D893="",E893="",F893="",G893=""),"",IFERROR(IF(OR(F893+G893&lt;D893+E893,D893&lt;DATE(2027,1,1),D893&gt;=DATE(2028,1,1)),"CHYBA",""),"CHYBA"))</f>
        <v/>
      </c>
      <c r="U893" s="14">
        <f>IF(OR(V893=0,A893=""),"",IF(COUNTIFS($A$6:$A$1505,A893&amp;"",$B$6:$B$1505,B893&amp;"")&gt;1,"CHYBA",IF(X893="","",IF(X893=0,"",IFERROR(IF(INDEX($A$1:$A$1505,X893)="","",IF(A893=INDEX($A$1:$A$1505,X893)+1,"","PREVERIŤ")),"PREVERIŤ")))))</f>
        <v/>
      </c>
      <c r="V893" s="14">
        <f>IF(OR(A893&lt;&gt;"",B893&lt;&gt;"",C893&lt;&gt;"",D893&lt;&gt;"",E893&lt;&gt;"",F893&lt;&gt;"",G893&lt;&gt;"",H893&lt;&gt;"",I893&lt;&gt;"",J893&lt;&gt;"",K893&lt;&gt;"",L893&lt;&gt;"",N893&lt;&gt;"",O893&lt;&gt;""),1,0)</f>
        <v/>
      </c>
      <c r="W893" s="14">
        <f>IF(OR(V893=0,B893=""),"",COUNTIFS($B$6:B893,B893&amp;""))</f>
        <v/>
      </c>
      <c r="X893" s="14">
        <f>IF(OR(V893=0,B893=""),"",IF(W893=1,0,SUMIFS($Y$5:Y892,$B$5:B892,B893&amp;"",$W$5:W892,W893-1)))</f>
        <v/>
      </c>
      <c r="Y893" s="14">
        <f>IF(V893=0,"",ROW($A893))</f>
        <v/>
      </c>
    </row>
    <row r="894">
      <c r="A894" s="10" t="n"/>
      <c r="B894" s="10" t="n"/>
      <c r="C894" s="10" t="n"/>
      <c r="D894" s="12" t="n"/>
      <c r="E894" s="18" t="n"/>
      <c r="F894" s="12" t="n"/>
      <c r="G894" s="18" t="n"/>
      <c r="H894" s="10" t="n"/>
      <c r="I894" s="10" t="n"/>
      <c r="J894" s="10" t="n"/>
      <c r="K894" s="13" t="n"/>
      <c r="L894" s="13" t="n"/>
      <c r="M894" s="19">
        <f>IF(OR(K894="",L894=""),"",IF(AND(ISNUMBER(K894),ISNUMBER(L894)),L894-K894,"CHYBA"))</f>
        <v/>
      </c>
      <c r="N894" s="10" t="n"/>
      <c r="O894" s="10" t="n"/>
      <c r="P894" s="14">
        <f>IF(M894="","",IF(ISNUMBER(M894),IF(M894&lt;=0,"CHYBA",""),"CHYBA"))</f>
        <v/>
      </c>
      <c r="Q894" s="14">
        <f>IF(OR(V894=0,B894="",K894=""),"",IFERROR(IF(X894=0,IF(AND(COUNTIFS('Vozidlá'!$A$6:$A$6,B894&amp;"",'Vozidlá'!$L$6:$L$6,"&lt;&gt;")=1,ROUND(K894,1)=ROUND(INDEX('Vozidlá'!$L$6:$L$6,MATCH(B894,'Vozidlá'!$A$6:$A$6,0)),1)),"","CHYBA"),IF(AND(INDEX($L$1:$L$1505,X894)&lt;&gt;"",ROUND(K894,1)=ROUND(INDEX($L$1:$L$1505,X894),1)),"","CHYBA")),"CHYBA"))</f>
        <v/>
      </c>
      <c r="R894" s="14">
        <f>IF(V894=0,"",IF(OR(NOT(ISNUMBER(A894)),B894="",C894="",NOT(ISNUMBER(D894)),NOT(ISNUMBER(E894)),NOT(ISNUMBER(F894)),NOT(ISNUMBER(G894)),I894="",J894="",NOT(ISNUMBER(K894)),NOT(ISNUMBER(L894)),AND(N894&lt;&gt;"Podnikateľská",N894&lt;&gt;"Súkromná"),AND(N894="Podnikateľská",H894=""),COUNTIFS('Vodiči'!$C$6:$C$8,C894&amp;"")&lt;&gt;1,COUNTIFS('Vozidlá'!$A$6:$A$6,B894&amp;"",'Vozidlá'!$B$6:$B$6,"&lt;&gt;")&lt;&gt;1,COUNTIFS('Vozidlá'!$A$6:$A$6,B894&amp;"",'Vozidlá'!$C$6:$C$6,"&lt;&gt;")&lt;&gt;1,COUNTIFS('Vozidlá'!$A$6:$A$6,B894&amp;"",'Vozidlá'!$D$6:$D$6,"&lt;&gt;")&lt;&gt;1,COUNTIFS('Vozidlá'!$A$6:$A$6,B894&amp;"",'Vozidlá'!$E$6:$E$6,"&lt;&gt;")&lt;&gt;1,COUNTIFS('Vozidlá'!$A$6:$A$6,B894&amp;"",'Vozidlá'!$K$6:$K$6,"&lt;&gt;")&lt;&gt;1,COUNTIFS('Vozidlá'!$A$6:$A$6,B894&amp;"",'Vozidlá'!$L$6:$L$6,"&lt;&gt;")&lt;&gt;1),"CHYBA",""))</f>
        <v/>
      </c>
      <c r="S894" s="14">
        <f>IF(V894=0,"",IF(N894="Podnikateľská",IF(H894="","",IF(OR(LEN(TRIM(SUBSTITUTE(SUBSTITUTE(H894,".",""),",","")))&lt;12,ISNUMBER(MATCH(TRIM(SUBSTITUTE(SUBSTITUTE(H894,".",""),",","")),'Zoznamy'!$G$2:$G$41,0))),"PREVERIŤ","")),IF(AND(N894="Súkromná",IFERROR(INDEX('Vozidlá'!$O$6:$O$6,MATCH(B894,'Vozidlá'!$A$6:$A$6,0))="áno",FALSE)),"PREVERIŤ","")))</f>
        <v/>
      </c>
      <c r="T894" s="14">
        <f>IF(OR(D894="",E894="",F894="",G894=""),"",IFERROR(IF(OR(F894+G894&lt;D894+E894,D894&lt;DATE(2027,1,1),D894&gt;=DATE(2028,1,1)),"CHYBA",""),"CHYBA"))</f>
        <v/>
      </c>
      <c r="U894" s="14">
        <f>IF(OR(V894=0,A894=""),"",IF(COUNTIFS($A$6:$A$1505,A894&amp;"",$B$6:$B$1505,B894&amp;"")&gt;1,"CHYBA",IF(X894="","",IF(X894=0,"",IFERROR(IF(INDEX($A$1:$A$1505,X894)="","",IF(A894=INDEX($A$1:$A$1505,X894)+1,"","PREVERIŤ")),"PREVERIŤ")))))</f>
        <v/>
      </c>
      <c r="V894" s="14">
        <f>IF(OR(A894&lt;&gt;"",B894&lt;&gt;"",C894&lt;&gt;"",D894&lt;&gt;"",E894&lt;&gt;"",F894&lt;&gt;"",G894&lt;&gt;"",H894&lt;&gt;"",I894&lt;&gt;"",J894&lt;&gt;"",K894&lt;&gt;"",L894&lt;&gt;"",N894&lt;&gt;"",O894&lt;&gt;""),1,0)</f>
        <v/>
      </c>
      <c r="W894" s="14">
        <f>IF(OR(V894=0,B894=""),"",COUNTIFS($B$6:B894,B894&amp;""))</f>
        <v/>
      </c>
      <c r="X894" s="14">
        <f>IF(OR(V894=0,B894=""),"",IF(W894=1,0,SUMIFS($Y$5:Y893,$B$5:B893,B894&amp;"",$W$5:W893,W894-1)))</f>
        <v/>
      </c>
      <c r="Y894" s="14">
        <f>IF(V894=0,"",ROW($A894))</f>
        <v/>
      </c>
    </row>
    <row r="895">
      <c r="A895" s="10" t="n"/>
      <c r="B895" s="10" t="n"/>
      <c r="C895" s="10" t="n"/>
      <c r="D895" s="12" t="n"/>
      <c r="E895" s="18" t="n"/>
      <c r="F895" s="12" t="n"/>
      <c r="G895" s="18" t="n"/>
      <c r="H895" s="10" t="n"/>
      <c r="I895" s="10" t="n"/>
      <c r="J895" s="10" t="n"/>
      <c r="K895" s="13" t="n"/>
      <c r="L895" s="13" t="n"/>
      <c r="M895" s="19">
        <f>IF(OR(K895="",L895=""),"",IF(AND(ISNUMBER(K895),ISNUMBER(L895)),L895-K895,"CHYBA"))</f>
        <v/>
      </c>
      <c r="N895" s="10" t="n"/>
      <c r="O895" s="10" t="n"/>
      <c r="P895" s="14">
        <f>IF(M895="","",IF(ISNUMBER(M895),IF(M895&lt;=0,"CHYBA",""),"CHYBA"))</f>
        <v/>
      </c>
      <c r="Q895" s="14">
        <f>IF(OR(V895=0,B895="",K895=""),"",IFERROR(IF(X895=0,IF(AND(COUNTIFS('Vozidlá'!$A$6:$A$6,B895&amp;"",'Vozidlá'!$L$6:$L$6,"&lt;&gt;")=1,ROUND(K895,1)=ROUND(INDEX('Vozidlá'!$L$6:$L$6,MATCH(B895,'Vozidlá'!$A$6:$A$6,0)),1)),"","CHYBA"),IF(AND(INDEX($L$1:$L$1505,X895)&lt;&gt;"",ROUND(K895,1)=ROUND(INDEX($L$1:$L$1505,X895),1)),"","CHYBA")),"CHYBA"))</f>
        <v/>
      </c>
      <c r="R895" s="14">
        <f>IF(V895=0,"",IF(OR(NOT(ISNUMBER(A895)),B895="",C895="",NOT(ISNUMBER(D895)),NOT(ISNUMBER(E895)),NOT(ISNUMBER(F895)),NOT(ISNUMBER(G895)),I895="",J895="",NOT(ISNUMBER(K895)),NOT(ISNUMBER(L895)),AND(N895&lt;&gt;"Podnikateľská",N895&lt;&gt;"Súkromná"),AND(N895="Podnikateľská",H895=""),COUNTIFS('Vodiči'!$C$6:$C$8,C895&amp;"")&lt;&gt;1,COUNTIFS('Vozidlá'!$A$6:$A$6,B895&amp;"",'Vozidlá'!$B$6:$B$6,"&lt;&gt;")&lt;&gt;1,COUNTIFS('Vozidlá'!$A$6:$A$6,B895&amp;"",'Vozidlá'!$C$6:$C$6,"&lt;&gt;")&lt;&gt;1,COUNTIFS('Vozidlá'!$A$6:$A$6,B895&amp;"",'Vozidlá'!$D$6:$D$6,"&lt;&gt;")&lt;&gt;1,COUNTIFS('Vozidlá'!$A$6:$A$6,B895&amp;"",'Vozidlá'!$E$6:$E$6,"&lt;&gt;")&lt;&gt;1,COUNTIFS('Vozidlá'!$A$6:$A$6,B895&amp;"",'Vozidlá'!$K$6:$K$6,"&lt;&gt;")&lt;&gt;1,COUNTIFS('Vozidlá'!$A$6:$A$6,B895&amp;"",'Vozidlá'!$L$6:$L$6,"&lt;&gt;")&lt;&gt;1),"CHYBA",""))</f>
        <v/>
      </c>
      <c r="S895" s="14">
        <f>IF(V895=0,"",IF(N895="Podnikateľská",IF(H895="","",IF(OR(LEN(TRIM(SUBSTITUTE(SUBSTITUTE(H895,".",""),",","")))&lt;12,ISNUMBER(MATCH(TRIM(SUBSTITUTE(SUBSTITUTE(H895,".",""),",","")),'Zoznamy'!$G$2:$G$41,0))),"PREVERIŤ","")),IF(AND(N895="Súkromná",IFERROR(INDEX('Vozidlá'!$O$6:$O$6,MATCH(B895,'Vozidlá'!$A$6:$A$6,0))="áno",FALSE)),"PREVERIŤ","")))</f>
        <v/>
      </c>
      <c r="T895" s="14">
        <f>IF(OR(D895="",E895="",F895="",G895=""),"",IFERROR(IF(OR(F895+G895&lt;D895+E895,D895&lt;DATE(2027,1,1),D895&gt;=DATE(2028,1,1)),"CHYBA",""),"CHYBA"))</f>
        <v/>
      </c>
      <c r="U895" s="14">
        <f>IF(OR(V895=0,A895=""),"",IF(COUNTIFS($A$6:$A$1505,A895&amp;"",$B$6:$B$1505,B895&amp;"")&gt;1,"CHYBA",IF(X895="","",IF(X895=0,"",IFERROR(IF(INDEX($A$1:$A$1505,X895)="","",IF(A895=INDEX($A$1:$A$1505,X895)+1,"","PREVERIŤ")),"PREVERIŤ")))))</f>
        <v/>
      </c>
      <c r="V895" s="14">
        <f>IF(OR(A895&lt;&gt;"",B895&lt;&gt;"",C895&lt;&gt;"",D895&lt;&gt;"",E895&lt;&gt;"",F895&lt;&gt;"",G895&lt;&gt;"",H895&lt;&gt;"",I895&lt;&gt;"",J895&lt;&gt;"",K895&lt;&gt;"",L895&lt;&gt;"",N895&lt;&gt;"",O895&lt;&gt;""),1,0)</f>
        <v/>
      </c>
      <c r="W895" s="14">
        <f>IF(OR(V895=0,B895=""),"",COUNTIFS($B$6:B895,B895&amp;""))</f>
        <v/>
      </c>
      <c r="X895" s="14">
        <f>IF(OR(V895=0,B895=""),"",IF(W895=1,0,SUMIFS($Y$5:Y894,$B$5:B894,B895&amp;"",$W$5:W894,W895-1)))</f>
        <v/>
      </c>
      <c r="Y895" s="14">
        <f>IF(V895=0,"",ROW($A895))</f>
        <v/>
      </c>
    </row>
    <row r="896">
      <c r="A896" s="10" t="n"/>
      <c r="B896" s="10" t="n"/>
      <c r="C896" s="10" t="n"/>
      <c r="D896" s="12" t="n"/>
      <c r="E896" s="18" t="n"/>
      <c r="F896" s="12" t="n"/>
      <c r="G896" s="18" t="n"/>
      <c r="H896" s="10" t="n"/>
      <c r="I896" s="10" t="n"/>
      <c r="J896" s="10" t="n"/>
      <c r="K896" s="13" t="n"/>
      <c r="L896" s="13" t="n"/>
      <c r="M896" s="19">
        <f>IF(OR(K896="",L896=""),"",IF(AND(ISNUMBER(K896),ISNUMBER(L896)),L896-K896,"CHYBA"))</f>
        <v/>
      </c>
      <c r="N896" s="10" t="n"/>
      <c r="O896" s="10" t="n"/>
      <c r="P896" s="14">
        <f>IF(M896="","",IF(ISNUMBER(M896),IF(M896&lt;=0,"CHYBA",""),"CHYBA"))</f>
        <v/>
      </c>
      <c r="Q896" s="14">
        <f>IF(OR(V896=0,B896="",K896=""),"",IFERROR(IF(X896=0,IF(AND(COUNTIFS('Vozidlá'!$A$6:$A$6,B896&amp;"",'Vozidlá'!$L$6:$L$6,"&lt;&gt;")=1,ROUND(K896,1)=ROUND(INDEX('Vozidlá'!$L$6:$L$6,MATCH(B896,'Vozidlá'!$A$6:$A$6,0)),1)),"","CHYBA"),IF(AND(INDEX($L$1:$L$1505,X896)&lt;&gt;"",ROUND(K896,1)=ROUND(INDEX($L$1:$L$1505,X896),1)),"","CHYBA")),"CHYBA"))</f>
        <v/>
      </c>
      <c r="R896" s="14">
        <f>IF(V896=0,"",IF(OR(NOT(ISNUMBER(A896)),B896="",C896="",NOT(ISNUMBER(D896)),NOT(ISNUMBER(E896)),NOT(ISNUMBER(F896)),NOT(ISNUMBER(G896)),I896="",J896="",NOT(ISNUMBER(K896)),NOT(ISNUMBER(L896)),AND(N896&lt;&gt;"Podnikateľská",N896&lt;&gt;"Súkromná"),AND(N896="Podnikateľská",H896=""),COUNTIFS('Vodiči'!$C$6:$C$8,C896&amp;"")&lt;&gt;1,COUNTIFS('Vozidlá'!$A$6:$A$6,B896&amp;"",'Vozidlá'!$B$6:$B$6,"&lt;&gt;")&lt;&gt;1,COUNTIFS('Vozidlá'!$A$6:$A$6,B896&amp;"",'Vozidlá'!$C$6:$C$6,"&lt;&gt;")&lt;&gt;1,COUNTIFS('Vozidlá'!$A$6:$A$6,B896&amp;"",'Vozidlá'!$D$6:$D$6,"&lt;&gt;")&lt;&gt;1,COUNTIFS('Vozidlá'!$A$6:$A$6,B896&amp;"",'Vozidlá'!$E$6:$E$6,"&lt;&gt;")&lt;&gt;1,COUNTIFS('Vozidlá'!$A$6:$A$6,B896&amp;"",'Vozidlá'!$K$6:$K$6,"&lt;&gt;")&lt;&gt;1,COUNTIFS('Vozidlá'!$A$6:$A$6,B896&amp;"",'Vozidlá'!$L$6:$L$6,"&lt;&gt;")&lt;&gt;1),"CHYBA",""))</f>
        <v/>
      </c>
      <c r="S896" s="14">
        <f>IF(V896=0,"",IF(N896="Podnikateľská",IF(H896="","",IF(OR(LEN(TRIM(SUBSTITUTE(SUBSTITUTE(H896,".",""),",","")))&lt;12,ISNUMBER(MATCH(TRIM(SUBSTITUTE(SUBSTITUTE(H896,".",""),",","")),'Zoznamy'!$G$2:$G$41,0))),"PREVERIŤ","")),IF(AND(N896="Súkromná",IFERROR(INDEX('Vozidlá'!$O$6:$O$6,MATCH(B896,'Vozidlá'!$A$6:$A$6,0))="áno",FALSE)),"PREVERIŤ","")))</f>
        <v/>
      </c>
      <c r="T896" s="14">
        <f>IF(OR(D896="",E896="",F896="",G896=""),"",IFERROR(IF(OR(F896+G896&lt;D896+E896,D896&lt;DATE(2027,1,1),D896&gt;=DATE(2028,1,1)),"CHYBA",""),"CHYBA"))</f>
        <v/>
      </c>
      <c r="U896" s="14">
        <f>IF(OR(V896=0,A896=""),"",IF(COUNTIFS($A$6:$A$1505,A896&amp;"",$B$6:$B$1505,B896&amp;"")&gt;1,"CHYBA",IF(X896="","",IF(X896=0,"",IFERROR(IF(INDEX($A$1:$A$1505,X896)="","",IF(A896=INDEX($A$1:$A$1505,X896)+1,"","PREVERIŤ")),"PREVERIŤ")))))</f>
        <v/>
      </c>
      <c r="V896" s="14">
        <f>IF(OR(A896&lt;&gt;"",B896&lt;&gt;"",C896&lt;&gt;"",D896&lt;&gt;"",E896&lt;&gt;"",F896&lt;&gt;"",G896&lt;&gt;"",H896&lt;&gt;"",I896&lt;&gt;"",J896&lt;&gt;"",K896&lt;&gt;"",L896&lt;&gt;"",N896&lt;&gt;"",O896&lt;&gt;""),1,0)</f>
        <v/>
      </c>
      <c r="W896" s="14">
        <f>IF(OR(V896=0,B896=""),"",COUNTIFS($B$6:B896,B896&amp;""))</f>
        <v/>
      </c>
      <c r="X896" s="14">
        <f>IF(OR(V896=0,B896=""),"",IF(W896=1,0,SUMIFS($Y$5:Y895,$B$5:B895,B896&amp;"",$W$5:W895,W896-1)))</f>
        <v/>
      </c>
      <c r="Y896" s="14">
        <f>IF(V896=0,"",ROW($A896))</f>
        <v/>
      </c>
    </row>
    <row r="897">
      <c r="A897" s="10" t="n"/>
      <c r="B897" s="10" t="n"/>
      <c r="C897" s="10" t="n"/>
      <c r="D897" s="12" t="n"/>
      <c r="E897" s="18" t="n"/>
      <c r="F897" s="12" t="n"/>
      <c r="G897" s="18" t="n"/>
      <c r="H897" s="10" t="n"/>
      <c r="I897" s="10" t="n"/>
      <c r="J897" s="10" t="n"/>
      <c r="K897" s="13" t="n"/>
      <c r="L897" s="13" t="n"/>
      <c r="M897" s="19">
        <f>IF(OR(K897="",L897=""),"",IF(AND(ISNUMBER(K897),ISNUMBER(L897)),L897-K897,"CHYBA"))</f>
        <v/>
      </c>
      <c r="N897" s="10" t="n"/>
      <c r="O897" s="10" t="n"/>
      <c r="P897" s="14">
        <f>IF(M897="","",IF(ISNUMBER(M897),IF(M897&lt;=0,"CHYBA",""),"CHYBA"))</f>
        <v/>
      </c>
      <c r="Q897" s="14">
        <f>IF(OR(V897=0,B897="",K897=""),"",IFERROR(IF(X897=0,IF(AND(COUNTIFS('Vozidlá'!$A$6:$A$6,B897&amp;"",'Vozidlá'!$L$6:$L$6,"&lt;&gt;")=1,ROUND(K897,1)=ROUND(INDEX('Vozidlá'!$L$6:$L$6,MATCH(B897,'Vozidlá'!$A$6:$A$6,0)),1)),"","CHYBA"),IF(AND(INDEX($L$1:$L$1505,X897)&lt;&gt;"",ROUND(K897,1)=ROUND(INDEX($L$1:$L$1505,X897),1)),"","CHYBA")),"CHYBA"))</f>
        <v/>
      </c>
      <c r="R897" s="14">
        <f>IF(V897=0,"",IF(OR(NOT(ISNUMBER(A897)),B897="",C897="",NOT(ISNUMBER(D897)),NOT(ISNUMBER(E897)),NOT(ISNUMBER(F897)),NOT(ISNUMBER(G897)),I897="",J897="",NOT(ISNUMBER(K897)),NOT(ISNUMBER(L897)),AND(N897&lt;&gt;"Podnikateľská",N897&lt;&gt;"Súkromná"),AND(N897="Podnikateľská",H897=""),COUNTIFS('Vodiči'!$C$6:$C$8,C897&amp;"")&lt;&gt;1,COUNTIFS('Vozidlá'!$A$6:$A$6,B897&amp;"",'Vozidlá'!$B$6:$B$6,"&lt;&gt;")&lt;&gt;1,COUNTIFS('Vozidlá'!$A$6:$A$6,B897&amp;"",'Vozidlá'!$C$6:$C$6,"&lt;&gt;")&lt;&gt;1,COUNTIFS('Vozidlá'!$A$6:$A$6,B897&amp;"",'Vozidlá'!$D$6:$D$6,"&lt;&gt;")&lt;&gt;1,COUNTIFS('Vozidlá'!$A$6:$A$6,B897&amp;"",'Vozidlá'!$E$6:$E$6,"&lt;&gt;")&lt;&gt;1,COUNTIFS('Vozidlá'!$A$6:$A$6,B897&amp;"",'Vozidlá'!$K$6:$K$6,"&lt;&gt;")&lt;&gt;1,COUNTIFS('Vozidlá'!$A$6:$A$6,B897&amp;"",'Vozidlá'!$L$6:$L$6,"&lt;&gt;")&lt;&gt;1),"CHYBA",""))</f>
        <v/>
      </c>
      <c r="S897" s="14">
        <f>IF(V897=0,"",IF(N897="Podnikateľská",IF(H897="","",IF(OR(LEN(TRIM(SUBSTITUTE(SUBSTITUTE(H897,".",""),",","")))&lt;12,ISNUMBER(MATCH(TRIM(SUBSTITUTE(SUBSTITUTE(H897,".",""),",","")),'Zoznamy'!$G$2:$G$41,0))),"PREVERIŤ","")),IF(AND(N897="Súkromná",IFERROR(INDEX('Vozidlá'!$O$6:$O$6,MATCH(B897,'Vozidlá'!$A$6:$A$6,0))="áno",FALSE)),"PREVERIŤ","")))</f>
        <v/>
      </c>
      <c r="T897" s="14">
        <f>IF(OR(D897="",E897="",F897="",G897=""),"",IFERROR(IF(OR(F897+G897&lt;D897+E897,D897&lt;DATE(2027,1,1),D897&gt;=DATE(2028,1,1)),"CHYBA",""),"CHYBA"))</f>
        <v/>
      </c>
      <c r="U897" s="14">
        <f>IF(OR(V897=0,A897=""),"",IF(COUNTIFS($A$6:$A$1505,A897&amp;"",$B$6:$B$1505,B897&amp;"")&gt;1,"CHYBA",IF(X897="","",IF(X897=0,"",IFERROR(IF(INDEX($A$1:$A$1505,X897)="","",IF(A897=INDEX($A$1:$A$1505,X897)+1,"","PREVERIŤ")),"PREVERIŤ")))))</f>
        <v/>
      </c>
      <c r="V897" s="14">
        <f>IF(OR(A897&lt;&gt;"",B897&lt;&gt;"",C897&lt;&gt;"",D897&lt;&gt;"",E897&lt;&gt;"",F897&lt;&gt;"",G897&lt;&gt;"",H897&lt;&gt;"",I897&lt;&gt;"",J897&lt;&gt;"",K897&lt;&gt;"",L897&lt;&gt;"",N897&lt;&gt;"",O897&lt;&gt;""),1,0)</f>
        <v/>
      </c>
      <c r="W897" s="14">
        <f>IF(OR(V897=0,B897=""),"",COUNTIFS($B$6:B897,B897&amp;""))</f>
        <v/>
      </c>
      <c r="X897" s="14">
        <f>IF(OR(V897=0,B897=""),"",IF(W897=1,0,SUMIFS($Y$5:Y896,$B$5:B896,B897&amp;"",$W$5:W896,W897-1)))</f>
        <v/>
      </c>
      <c r="Y897" s="14">
        <f>IF(V897=0,"",ROW($A897))</f>
        <v/>
      </c>
    </row>
    <row r="898">
      <c r="A898" s="10" t="n"/>
      <c r="B898" s="10" t="n"/>
      <c r="C898" s="10" t="n"/>
      <c r="D898" s="12" t="n"/>
      <c r="E898" s="18" t="n"/>
      <c r="F898" s="12" t="n"/>
      <c r="G898" s="18" t="n"/>
      <c r="H898" s="10" t="n"/>
      <c r="I898" s="10" t="n"/>
      <c r="J898" s="10" t="n"/>
      <c r="K898" s="13" t="n"/>
      <c r="L898" s="13" t="n"/>
      <c r="M898" s="19">
        <f>IF(OR(K898="",L898=""),"",IF(AND(ISNUMBER(K898),ISNUMBER(L898)),L898-K898,"CHYBA"))</f>
        <v/>
      </c>
      <c r="N898" s="10" t="n"/>
      <c r="O898" s="10" t="n"/>
      <c r="P898" s="14">
        <f>IF(M898="","",IF(ISNUMBER(M898),IF(M898&lt;=0,"CHYBA",""),"CHYBA"))</f>
        <v/>
      </c>
      <c r="Q898" s="14">
        <f>IF(OR(V898=0,B898="",K898=""),"",IFERROR(IF(X898=0,IF(AND(COUNTIFS('Vozidlá'!$A$6:$A$6,B898&amp;"",'Vozidlá'!$L$6:$L$6,"&lt;&gt;")=1,ROUND(K898,1)=ROUND(INDEX('Vozidlá'!$L$6:$L$6,MATCH(B898,'Vozidlá'!$A$6:$A$6,0)),1)),"","CHYBA"),IF(AND(INDEX($L$1:$L$1505,X898)&lt;&gt;"",ROUND(K898,1)=ROUND(INDEX($L$1:$L$1505,X898),1)),"","CHYBA")),"CHYBA"))</f>
        <v/>
      </c>
      <c r="R898" s="14">
        <f>IF(V898=0,"",IF(OR(NOT(ISNUMBER(A898)),B898="",C898="",NOT(ISNUMBER(D898)),NOT(ISNUMBER(E898)),NOT(ISNUMBER(F898)),NOT(ISNUMBER(G898)),I898="",J898="",NOT(ISNUMBER(K898)),NOT(ISNUMBER(L898)),AND(N898&lt;&gt;"Podnikateľská",N898&lt;&gt;"Súkromná"),AND(N898="Podnikateľská",H898=""),COUNTIFS('Vodiči'!$C$6:$C$8,C898&amp;"")&lt;&gt;1,COUNTIFS('Vozidlá'!$A$6:$A$6,B898&amp;"",'Vozidlá'!$B$6:$B$6,"&lt;&gt;")&lt;&gt;1,COUNTIFS('Vozidlá'!$A$6:$A$6,B898&amp;"",'Vozidlá'!$C$6:$C$6,"&lt;&gt;")&lt;&gt;1,COUNTIFS('Vozidlá'!$A$6:$A$6,B898&amp;"",'Vozidlá'!$D$6:$D$6,"&lt;&gt;")&lt;&gt;1,COUNTIFS('Vozidlá'!$A$6:$A$6,B898&amp;"",'Vozidlá'!$E$6:$E$6,"&lt;&gt;")&lt;&gt;1,COUNTIFS('Vozidlá'!$A$6:$A$6,B898&amp;"",'Vozidlá'!$K$6:$K$6,"&lt;&gt;")&lt;&gt;1,COUNTIFS('Vozidlá'!$A$6:$A$6,B898&amp;"",'Vozidlá'!$L$6:$L$6,"&lt;&gt;")&lt;&gt;1),"CHYBA",""))</f>
        <v/>
      </c>
      <c r="S898" s="14">
        <f>IF(V898=0,"",IF(N898="Podnikateľská",IF(H898="","",IF(OR(LEN(TRIM(SUBSTITUTE(SUBSTITUTE(H898,".",""),",","")))&lt;12,ISNUMBER(MATCH(TRIM(SUBSTITUTE(SUBSTITUTE(H898,".",""),",","")),'Zoznamy'!$G$2:$G$41,0))),"PREVERIŤ","")),IF(AND(N898="Súkromná",IFERROR(INDEX('Vozidlá'!$O$6:$O$6,MATCH(B898,'Vozidlá'!$A$6:$A$6,0))="áno",FALSE)),"PREVERIŤ","")))</f>
        <v/>
      </c>
      <c r="T898" s="14">
        <f>IF(OR(D898="",E898="",F898="",G898=""),"",IFERROR(IF(OR(F898+G898&lt;D898+E898,D898&lt;DATE(2027,1,1),D898&gt;=DATE(2028,1,1)),"CHYBA",""),"CHYBA"))</f>
        <v/>
      </c>
      <c r="U898" s="14">
        <f>IF(OR(V898=0,A898=""),"",IF(COUNTIFS($A$6:$A$1505,A898&amp;"",$B$6:$B$1505,B898&amp;"")&gt;1,"CHYBA",IF(X898="","",IF(X898=0,"",IFERROR(IF(INDEX($A$1:$A$1505,X898)="","",IF(A898=INDEX($A$1:$A$1505,X898)+1,"","PREVERIŤ")),"PREVERIŤ")))))</f>
        <v/>
      </c>
      <c r="V898" s="14">
        <f>IF(OR(A898&lt;&gt;"",B898&lt;&gt;"",C898&lt;&gt;"",D898&lt;&gt;"",E898&lt;&gt;"",F898&lt;&gt;"",G898&lt;&gt;"",H898&lt;&gt;"",I898&lt;&gt;"",J898&lt;&gt;"",K898&lt;&gt;"",L898&lt;&gt;"",N898&lt;&gt;"",O898&lt;&gt;""),1,0)</f>
        <v/>
      </c>
      <c r="W898" s="14">
        <f>IF(OR(V898=0,B898=""),"",COUNTIFS($B$6:B898,B898&amp;""))</f>
        <v/>
      </c>
      <c r="X898" s="14">
        <f>IF(OR(V898=0,B898=""),"",IF(W898=1,0,SUMIFS($Y$5:Y897,$B$5:B897,B898&amp;"",$W$5:W897,W898-1)))</f>
        <v/>
      </c>
      <c r="Y898" s="14">
        <f>IF(V898=0,"",ROW($A898))</f>
        <v/>
      </c>
    </row>
    <row r="899">
      <c r="A899" s="10" t="n"/>
      <c r="B899" s="10" t="n"/>
      <c r="C899" s="10" t="n"/>
      <c r="D899" s="12" t="n"/>
      <c r="E899" s="18" t="n"/>
      <c r="F899" s="12" t="n"/>
      <c r="G899" s="18" t="n"/>
      <c r="H899" s="10" t="n"/>
      <c r="I899" s="10" t="n"/>
      <c r="J899" s="10" t="n"/>
      <c r="K899" s="13" t="n"/>
      <c r="L899" s="13" t="n"/>
      <c r="M899" s="19">
        <f>IF(OR(K899="",L899=""),"",IF(AND(ISNUMBER(K899),ISNUMBER(L899)),L899-K899,"CHYBA"))</f>
        <v/>
      </c>
      <c r="N899" s="10" t="n"/>
      <c r="O899" s="10" t="n"/>
      <c r="P899" s="14">
        <f>IF(M899="","",IF(ISNUMBER(M899),IF(M899&lt;=0,"CHYBA",""),"CHYBA"))</f>
        <v/>
      </c>
      <c r="Q899" s="14">
        <f>IF(OR(V899=0,B899="",K899=""),"",IFERROR(IF(X899=0,IF(AND(COUNTIFS('Vozidlá'!$A$6:$A$6,B899&amp;"",'Vozidlá'!$L$6:$L$6,"&lt;&gt;")=1,ROUND(K899,1)=ROUND(INDEX('Vozidlá'!$L$6:$L$6,MATCH(B899,'Vozidlá'!$A$6:$A$6,0)),1)),"","CHYBA"),IF(AND(INDEX($L$1:$L$1505,X899)&lt;&gt;"",ROUND(K899,1)=ROUND(INDEX($L$1:$L$1505,X899),1)),"","CHYBA")),"CHYBA"))</f>
        <v/>
      </c>
      <c r="R899" s="14">
        <f>IF(V899=0,"",IF(OR(NOT(ISNUMBER(A899)),B899="",C899="",NOT(ISNUMBER(D899)),NOT(ISNUMBER(E899)),NOT(ISNUMBER(F899)),NOT(ISNUMBER(G899)),I899="",J899="",NOT(ISNUMBER(K899)),NOT(ISNUMBER(L899)),AND(N899&lt;&gt;"Podnikateľská",N899&lt;&gt;"Súkromná"),AND(N899="Podnikateľská",H899=""),COUNTIFS('Vodiči'!$C$6:$C$8,C899&amp;"")&lt;&gt;1,COUNTIFS('Vozidlá'!$A$6:$A$6,B899&amp;"",'Vozidlá'!$B$6:$B$6,"&lt;&gt;")&lt;&gt;1,COUNTIFS('Vozidlá'!$A$6:$A$6,B899&amp;"",'Vozidlá'!$C$6:$C$6,"&lt;&gt;")&lt;&gt;1,COUNTIFS('Vozidlá'!$A$6:$A$6,B899&amp;"",'Vozidlá'!$D$6:$D$6,"&lt;&gt;")&lt;&gt;1,COUNTIFS('Vozidlá'!$A$6:$A$6,B899&amp;"",'Vozidlá'!$E$6:$E$6,"&lt;&gt;")&lt;&gt;1,COUNTIFS('Vozidlá'!$A$6:$A$6,B899&amp;"",'Vozidlá'!$K$6:$K$6,"&lt;&gt;")&lt;&gt;1,COUNTIFS('Vozidlá'!$A$6:$A$6,B899&amp;"",'Vozidlá'!$L$6:$L$6,"&lt;&gt;")&lt;&gt;1),"CHYBA",""))</f>
        <v/>
      </c>
      <c r="S899" s="14">
        <f>IF(V899=0,"",IF(N899="Podnikateľská",IF(H899="","",IF(OR(LEN(TRIM(SUBSTITUTE(SUBSTITUTE(H899,".",""),",","")))&lt;12,ISNUMBER(MATCH(TRIM(SUBSTITUTE(SUBSTITUTE(H899,".",""),",","")),'Zoznamy'!$G$2:$G$41,0))),"PREVERIŤ","")),IF(AND(N899="Súkromná",IFERROR(INDEX('Vozidlá'!$O$6:$O$6,MATCH(B899,'Vozidlá'!$A$6:$A$6,0))="áno",FALSE)),"PREVERIŤ","")))</f>
        <v/>
      </c>
      <c r="T899" s="14">
        <f>IF(OR(D899="",E899="",F899="",G899=""),"",IFERROR(IF(OR(F899+G899&lt;D899+E899,D899&lt;DATE(2027,1,1),D899&gt;=DATE(2028,1,1)),"CHYBA",""),"CHYBA"))</f>
        <v/>
      </c>
      <c r="U899" s="14">
        <f>IF(OR(V899=0,A899=""),"",IF(COUNTIFS($A$6:$A$1505,A899&amp;"",$B$6:$B$1505,B899&amp;"")&gt;1,"CHYBA",IF(X899="","",IF(X899=0,"",IFERROR(IF(INDEX($A$1:$A$1505,X899)="","",IF(A899=INDEX($A$1:$A$1505,X899)+1,"","PREVERIŤ")),"PREVERIŤ")))))</f>
        <v/>
      </c>
      <c r="V899" s="14">
        <f>IF(OR(A899&lt;&gt;"",B899&lt;&gt;"",C899&lt;&gt;"",D899&lt;&gt;"",E899&lt;&gt;"",F899&lt;&gt;"",G899&lt;&gt;"",H899&lt;&gt;"",I899&lt;&gt;"",J899&lt;&gt;"",K899&lt;&gt;"",L899&lt;&gt;"",N899&lt;&gt;"",O899&lt;&gt;""),1,0)</f>
        <v/>
      </c>
      <c r="W899" s="14">
        <f>IF(OR(V899=0,B899=""),"",COUNTIFS($B$6:B899,B899&amp;""))</f>
        <v/>
      </c>
      <c r="X899" s="14">
        <f>IF(OR(V899=0,B899=""),"",IF(W899=1,0,SUMIFS($Y$5:Y898,$B$5:B898,B899&amp;"",$W$5:W898,W899-1)))</f>
        <v/>
      </c>
      <c r="Y899" s="14">
        <f>IF(V899=0,"",ROW($A899))</f>
        <v/>
      </c>
    </row>
    <row r="900">
      <c r="A900" s="10" t="n"/>
      <c r="B900" s="10" t="n"/>
      <c r="C900" s="10" t="n"/>
      <c r="D900" s="12" t="n"/>
      <c r="E900" s="18" t="n"/>
      <c r="F900" s="12" t="n"/>
      <c r="G900" s="18" t="n"/>
      <c r="H900" s="10" t="n"/>
      <c r="I900" s="10" t="n"/>
      <c r="J900" s="10" t="n"/>
      <c r="K900" s="13" t="n"/>
      <c r="L900" s="13" t="n"/>
      <c r="M900" s="19">
        <f>IF(OR(K900="",L900=""),"",IF(AND(ISNUMBER(K900),ISNUMBER(L900)),L900-K900,"CHYBA"))</f>
        <v/>
      </c>
      <c r="N900" s="10" t="n"/>
      <c r="O900" s="10" t="n"/>
      <c r="P900" s="14">
        <f>IF(M900="","",IF(ISNUMBER(M900),IF(M900&lt;=0,"CHYBA",""),"CHYBA"))</f>
        <v/>
      </c>
      <c r="Q900" s="14">
        <f>IF(OR(V900=0,B900="",K900=""),"",IFERROR(IF(X900=0,IF(AND(COUNTIFS('Vozidlá'!$A$6:$A$6,B900&amp;"",'Vozidlá'!$L$6:$L$6,"&lt;&gt;")=1,ROUND(K900,1)=ROUND(INDEX('Vozidlá'!$L$6:$L$6,MATCH(B900,'Vozidlá'!$A$6:$A$6,0)),1)),"","CHYBA"),IF(AND(INDEX($L$1:$L$1505,X900)&lt;&gt;"",ROUND(K900,1)=ROUND(INDEX($L$1:$L$1505,X900),1)),"","CHYBA")),"CHYBA"))</f>
        <v/>
      </c>
      <c r="R900" s="14">
        <f>IF(V900=0,"",IF(OR(NOT(ISNUMBER(A900)),B900="",C900="",NOT(ISNUMBER(D900)),NOT(ISNUMBER(E900)),NOT(ISNUMBER(F900)),NOT(ISNUMBER(G900)),I900="",J900="",NOT(ISNUMBER(K900)),NOT(ISNUMBER(L900)),AND(N900&lt;&gt;"Podnikateľská",N900&lt;&gt;"Súkromná"),AND(N900="Podnikateľská",H900=""),COUNTIFS('Vodiči'!$C$6:$C$8,C900&amp;"")&lt;&gt;1,COUNTIFS('Vozidlá'!$A$6:$A$6,B900&amp;"",'Vozidlá'!$B$6:$B$6,"&lt;&gt;")&lt;&gt;1,COUNTIFS('Vozidlá'!$A$6:$A$6,B900&amp;"",'Vozidlá'!$C$6:$C$6,"&lt;&gt;")&lt;&gt;1,COUNTIFS('Vozidlá'!$A$6:$A$6,B900&amp;"",'Vozidlá'!$D$6:$D$6,"&lt;&gt;")&lt;&gt;1,COUNTIFS('Vozidlá'!$A$6:$A$6,B900&amp;"",'Vozidlá'!$E$6:$E$6,"&lt;&gt;")&lt;&gt;1,COUNTIFS('Vozidlá'!$A$6:$A$6,B900&amp;"",'Vozidlá'!$K$6:$K$6,"&lt;&gt;")&lt;&gt;1,COUNTIFS('Vozidlá'!$A$6:$A$6,B900&amp;"",'Vozidlá'!$L$6:$L$6,"&lt;&gt;")&lt;&gt;1),"CHYBA",""))</f>
        <v/>
      </c>
      <c r="S900" s="14">
        <f>IF(V900=0,"",IF(N900="Podnikateľská",IF(H900="","",IF(OR(LEN(TRIM(SUBSTITUTE(SUBSTITUTE(H900,".",""),",","")))&lt;12,ISNUMBER(MATCH(TRIM(SUBSTITUTE(SUBSTITUTE(H900,".",""),",","")),'Zoznamy'!$G$2:$G$41,0))),"PREVERIŤ","")),IF(AND(N900="Súkromná",IFERROR(INDEX('Vozidlá'!$O$6:$O$6,MATCH(B900,'Vozidlá'!$A$6:$A$6,0))="áno",FALSE)),"PREVERIŤ","")))</f>
        <v/>
      </c>
      <c r="T900" s="14">
        <f>IF(OR(D900="",E900="",F900="",G900=""),"",IFERROR(IF(OR(F900+G900&lt;D900+E900,D900&lt;DATE(2027,1,1),D900&gt;=DATE(2028,1,1)),"CHYBA",""),"CHYBA"))</f>
        <v/>
      </c>
      <c r="U900" s="14">
        <f>IF(OR(V900=0,A900=""),"",IF(COUNTIFS($A$6:$A$1505,A900&amp;"",$B$6:$B$1505,B900&amp;"")&gt;1,"CHYBA",IF(X900="","",IF(X900=0,"",IFERROR(IF(INDEX($A$1:$A$1505,X900)="","",IF(A900=INDEX($A$1:$A$1505,X900)+1,"","PREVERIŤ")),"PREVERIŤ")))))</f>
        <v/>
      </c>
      <c r="V900" s="14">
        <f>IF(OR(A900&lt;&gt;"",B900&lt;&gt;"",C900&lt;&gt;"",D900&lt;&gt;"",E900&lt;&gt;"",F900&lt;&gt;"",G900&lt;&gt;"",H900&lt;&gt;"",I900&lt;&gt;"",J900&lt;&gt;"",K900&lt;&gt;"",L900&lt;&gt;"",N900&lt;&gt;"",O900&lt;&gt;""),1,0)</f>
        <v/>
      </c>
      <c r="W900" s="14">
        <f>IF(OR(V900=0,B900=""),"",COUNTIFS($B$6:B900,B900&amp;""))</f>
        <v/>
      </c>
      <c r="X900" s="14">
        <f>IF(OR(V900=0,B900=""),"",IF(W900=1,0,SUMIFS($Y$5:Y899,$B$5:B899,B900&amp;"",$W$5:W899,W900-1)))</f>
        <v/>
      </c>
      <c r="Y900" s="14">
        <f>IF(V900=0,"",ROW($A900))</f>
        <v/>
      </c>
    </row>
    <row r="901">
      <c r="A901" s="10" t="n"/>
      <c r="B901" s="10" t="n"/>
      <c r="C901" s="10" t="n"/>
      <c r="D901" s="12" t="n"/>
      <c r="E901" s="18" t="n"/>
      <c r="F901" s="12" t="n"/>
      <c r="G901" s="18" t="n"/>
      <c r="H901" s="10" t="n"/>
      <c r="I901" s="10" t="n"/>
      <c r="J901" s="10" t="n"/>
      <c r="K901" s="13" t="n"/>
      <c r="L901" s="13" t="n"/>
      <c r="M901" s="19">
        <f>IF(OR(K901="",L901=""),"",IF(AND(ISNUMBER(K901),ISNUMBER(L901)),L901-K901,"CHYBA"))</f>
        <v/>
      </c>
      <c r="N901" s="10" t="n"/>
      <c r="O901" s="10" t="n"/>
      <c r="P901" s="14">
        <f>IF(M901="","",IF(ISNUMBER(M901),IF(M901&lt;=0,"CHYBA",""),"CHYBA"))</f>
        <v/>
      </c>
      <c r="Q901" s="14">
        <f>IF(OR(V901=0,B901="",K901=""),"",IFERROR(IF(X901=0,IF(AND(COUNTIFS('Vozidlá'!$A$6:$A$6,B901&amp;"",'Vozidlá'!$L$6:$L$6,"&lt;&gt;")=1,ROUND(K901,1)=ROUND(INDEX('Vozidlá'!$L$6:$L$6,MATCH(B901,'Vozidlá'!$A$6:$A$6,0)),1)),"","CHYBA"),IF(AND(INDEX($L$1:$L$1505,X901)&lt;&gt;"",ROUND(K901,1)=ROUND(INDEX($L$1:$L$1505,X901),1)),"","CHYBA")),"CHYBA"))</f>
        <v/>
      </c>
      <c r="R901" s="14">
        <f>IF(V901=0,"",IF(OR(NOT(ISNUMBER(A901)),B901="",C901="",NOT(ISNUMBER(D901)),NOT(ISNUMBER(E901)),NOT(ISNUMBER(F901)),NOT(ISNUMBER(G901)),I901="",J901="",NOT(ISNUMBER(K901)),NOT(ISNUMBER(L901)),AND(N901&lt;&gt;"Podnikateľská",N901&lt;&gt;"Súkromná"),AND(N901="Podnikateľská",H901=""),COUNTIFS('Vodiči'!$C$6:$C$8,C901&amp;"")&lt;&gt;1,COUNTIFS('Vozidlá'!$A$6:$A$6,B901&amp;"",'Vozidlá'!$B$6:$B$6,"&lt;&gt;")&lt;&gt;1,COUNTIFS('Vozidlá'!$A$6:$A$6,B901&amp;"",'Vozidlá'!$C$6:$C$6,"&lt;&gt;")&lt;&gt;1,COUNTIFS('Vozidlá'!$A$6:$A$6,B901&amp;"",'Vozidlá'!$D$6:$D$6,"&lt;&gt;")&lt;&gt;1,COUNTIFS('Vozidlá'!$A$6:$A$6,B901&amp;"",'Vozidlá'!$E$6:$E$6,"&lt;&gt;")&lt;&gt;1,COUNTIFS('Vozidlá'!$A$6:$A$6,B901&amp;"",'Vozidlá'!$K$6:$K$6,"&lt;&gt;")&lt;&gt;1,COUNTIFS('Vozidlá'!$A$6:$A$6,B901&amp;"",'Vozidlá'!$L$6:$L$6,"&lt;&gt;")&lt;&gt;1),"CHYBA",""))</f>
        <v/>
      </c>
      <c r="S901" s="14">
        <f>IF(V901=0,"",IF(N901="Podnikateľská",IF(H901="","",IF(OR(LEN(TRIM(SUBSTITUTE(SUBSTITUTE(H901,".",""),",","")))&lt;12,ISNUMBER(MATCH(TRIM(SUBSTITUTE(SUBSTITUTE(H901,".",""),",","")),'Zoznamy'!$G$2:$G$41,0))),"PREVERIŤ","")),IF(AND(N901="Súkromná",IFERROR(INDEX('Vozidlá'!$O$6:$O$6,MATCH(B901,'Vozidlá'!$A$6:$A$6,0))="áno",FALSE)),"PREVERIŤ","")))</f>
        <v/>
      </c>
      <c r="T901" s="14">
        <f>IF(OR(D901="",E901="",F901="",G901=""),"",IFERROR(IF(OR(F901+G901&lt;D901+E901,D901&lt;DATE(2027,1,1),D901&gt;=DATE(2028,1,1)),"CHYBA",""),"CHYBA"))</f>
        <v/>
      </c>
      <c r="U901" s="14">
        <f>IF(OR(V901=0,A901=""),"",IF(COUNTIFS($A$6:$A$1505,A901&amp;"",$B$6:$B$1505,B901&amp;"")&gt;1,"CHYBA",IF(X901="","",IF(X901=0,"",IFERROR(IF(INDEX($A$1:$A$1505,X901)="","",IF(A901=INDEX($A$1:$A$1505,X901)+1,"","PREVERIŤ")),"PREVERIŤ")))))</f>
        <v/>
      </c>
      <c r="V901" s="14">
        <f>IF(OR(A901&lt;&gt;"",B901&lt;&gt;"",C901&lt;&gt;"",D901&lt;&gt;"",E901&lt;&gt;"",F901&lt;&gt;"",G901&lt;&gt;"",H901&lt;&gt;"",I901&lt;&gt;"",J901&lt;&gt;"",K901&lt;&gt;"",L901&lt;&gt;"",N901&lt;&gt;"",O901&lt;&gt;""),1,0)</f>
        <v/>
      </c>
      <c r="W901" s="14">
        <f>IF(OR(V901=0,B901=""),"",COUNTIFS($B$6:B901,B901&amp;""))</f>
        <v/>
      </c>
      <c r="X901" s="14">
        <f>IF(OR(V901=0,B901=""),"",IF(W901=1,0,SUMIFS($Y$5:Y900,$B$5:B900,B901&amp;"",$W$5:W900,W901-1)))</f>
        <v/>
      </c>
      <c r="Y901" s="14">
        <f>IF(V901=0,"",ROW($A901))</f>
        <v/>
      </c>
    </row>
    <row r="902">
      <c r="A902" s="10" t="n"/>
      <c r="B902" s="10" t="n"/>
      <c r="C902" s="10" t="n"/>
      <c r="D902" s="12" t="n"/>
      <c r="E902" s="18" t="n"/>
      <c r="F902" s="12" t="n"/>
      <c r="G902" s="18" t="n"/>
      <c r="H902" s="10" t="n"/>
      <c r="I902" s="10" t="n"/>
      <c r="J902" s="10" t="n"/>
      <c r="K902" s="13" t="n"/>
      <c r="L902" s="13" t="n"/>
      <c r="M902" s="19">
        <f>IF(OR(K902="",L902=""),"",IF(AND(ISNUMBER(K902),ISNUMBER(L902)),L902-K902,"CHYBA"))</f>
        <v/>
      </c>
      <c r="N902" s="10" t="n"/>
      <c r="O902" s="10" t="n"/>
      <c r="P902" s="14">
        <f>IF(M902="","",IF(ISNUMBER(M902),IF(M902&lt;=0,"CHYBA",""),"CHYBA"))</f>
        <v/>
      </c>
      <c r="Q902" s="14">
        <f>IF(OR(V902=0,B902="",K902=""),"",IFERROR(IF(X902=0,IF(AND(COUNTIFS('Vozidlá'!$A$6:$A$6,B902&amp;"",'Vozidlá'!$L$6:$L$6,"&lt;&gt;")=1,ROUND(K902,1)=ROUND(INDEX('Vozidlá'!$L$6:$L$6,MATCH(B902,'Vozidlá'!$A$6:$A$6,0)),1)),"","CHYBA"),IF(AND(INDEX($L$1:$L$1505,X902)&lt;&gt;"",ROUND(K902,1)=ROUND(INDEX($L$1:$L$1505,X902),1)),"","CHYBA")),"CHYBA"))</f>
        <v/>
      </c>
      <c r="R902" s="14">
        <f>IF(V902=0,"",IF(OR(NOT(ISNUMBER(A902)),B902="",C902="",NOT(ISNUMBER(D902)),NOT(ISNUMBER(E902)),NOT(ISNUMBER(F902)),NOT(ISNUMBER(G902)),I902="",J902="",NOT(ISNUMBER(K902)),NOT(ISNUMBER(L902)),AND(N902&lt;&gt;"Podnikateľská",N902&lt;&gt;"Súkromná"),AND(N902="Podnikateľská",H902=""),COUNTIFS('Vodiči'!$C$6:$C$8,C902&amp;"")&lt;&gt;1,COUNTIFS('Vozidlá'!$A$6:$A$6,B902&amp;"",'Vozidlá'!$B$6:$B$6,"&lt;&gt;")&lt;&gt;1,COUNTIFS('Vozidlá'!$A$6:$A$6,B902&amp;"",'Vozidlá'!$C$6:$C$6,"&lt;&gt;")&lt;&gt;1,COUNTIFS('Vozidlá'!$A$6:$A$6,B902&amp;"",'Vozidlá'!$D$6:$D$6,"&lt;&gt;")&lt;&gt;1,COUNTIFS('Vozidlá'!$A$6:$A$6,B902&amp;"",'Vozidlá'!$E$6:$E$6,"&lt;&gt;")&lt;&gt;1,COUNTIFS('Vozidlá'!$A$6:$A$6,B902&amp;"",'Vozidlá'!$K$6:$K$6,"&lt;&gt;")&lt;&gt;1,COUNTIFS('Vozidlá'!$A$6:$A$6,B902&amp;"",'Vozidlá'!$L$6:$L$6,"&lt;&gt;")&lt;&gt;1),"CHYBA",""))</f>
        <v/>
      </c>
      <c r="S902" s="14">
        <f>IF(V902=0,"",IF(N902="Podnikateľská",IF(H902="","",IF(OR(LEN(TRIM(SUBSTITUTE(SUBSTITUTE(H902,".",""),",","")))&lt;12,ISNUMBER(MATCH(TRIM(SUBSTITUTE(SUBSTITUTE(H902,".",""),",","")),'Zoznamy'!$G$2:$G$41,0))),"PREVERIŤ","")),IF(AND(N902="Súkromná",IFERROR(INDEX('Vozidlá'!$O$6:$O$6,MATCH(B902,'Vozidlá'!$A$6:$A$6,0))="áno",FALSE)),"PREVERIŤ","")))</f>
        <v/>
      </c>
      <c r="T902" s="14">
        <f>IF(OR(D902="",E902="",F902="",G902=""),"",IFERROR(IF(OR(F902+G902&lt;D902+E902,D902&lt;DATE(2027,1,1),D902&gt;=DATE(2028,1,1)),"CHYBA",""),"CHYBA"))</f>
        <v/>
      </c>
      <c r="U902" s="14">
        <f>IF(OR(V902=0,A902=""),"",IF(COUNTIFS($A$6:$A$1505,A902&amp;"",$B$6:$B$1505,B902&amp;"")&gt;1,"CHYBA",IF(X902="","",IF(X902=0,"",IFERROR(IF(INDEX($A$1:$A$1505,X902)="","",IF(A902=INDEX($A$1:$A$1505,X902)+1,"","PREVERIŤ")),"PREVERIŤ")))))</f>
        <v/>
      </c>
      <c r="V902" s="14">
        <f>IF(OR(A902&lt;&gt;"",B902&lt;&gt;"",C902&lt;&gt;"",D902&lt;&gt;"",E902&lt;&gt;"",F902&lt;&gt;"",G902&lt;&gt;"",H902&lt;&gt;"",I902&lt;&gt;"",J902&lt;&gt;"",K902&lt;&gt;"",L902&lt;&gt;"",N902&lt;&gt;"",O902&lt;&gt;""),1,0)</f>
        <v/>
      </c>
      <c r="W902" s="14">
        <f>IF(OR(V902=0,B902=""),"",COUNTIFS($B$6:B902,B902&amp;""))</f>
        <v/>
      </c>
      <c r="X902" s="14">
        <f>IF(OR(V902=0,B902=""),"",IF(W902=1,0,SUMIFS($Y$5:Y901,$B$5:B901,B902&amp;"",$W$5:W901,W902-1)))</f>
        <v/>
      </c>
      <c r="Y902" s="14">
        <f>IF(V902=0,"",ROW($A902))</f>
        <v/>
      </c>
    </row>
    <row r="903">
      <c r="A903" s="10" t="n"/>
      <c r="B903" s="10" t="n"/>
      <c r="C903" s="10" t="n"/>
      <c r="D903" s="12" t="n"/>
      <c r="E903" s="18" t="n"/>
      <c r="F903" s="12" t="n"/>
      <c r="G903" s="18" t="n"/>
      <c r="H903" s="10" t="n"/>
      <c r="I903" s="10" t="n"/>
      <c r="J903" s="10" t="n"/>
      <c r="K903" s="13" t="n"/>
      <c r="L903" s="13" t="n"/>
      <c r="M903" s="19">
        <f>IF(OR(K903="",L903=""),"",IF(AND(ISNUMBER(K903),ISNUMBER(L903)),L903-K903,"CHYBA"))</f>
        <v/>
      </c>
      <c r="N903" s="10" t="n"/>
      <c r="O903" s="10" t="n"/>
      <c r="P903" s="14">
        <f>IF(M903="","",IF(ISNUMBER(M903),IF(M903&lt;=0,"CHYBA",""),"CHYBA"))</f>
        <v/>
      </c>
      <c r="Q903" s="14">
        <f>IF(OR(V903=0,B903="",K903=""),"",IFERROR(IF(X903=0,IF(AND(COUNTIFS('Vozidlá'!$A$6:$A$6,B903&amp;"",'Vozidlá'!$L$6:$L$6,"&lt;&gt;")=1,ROUND(K903,1)=ROUND(INDEX('Vozidlá'!$L$6:$L$6,MATCH(B903,'Vozidlá'!$A$6:$A$6,0)),1)),"","CHYBA"),IF(AND(INDEX($L$1:$L$1505,X903)&lt;&gt;"",ROUND(K903,1)=ROUND(INDEX($L$1:$L$1505,X903),1)),"","CHYBA")),"CHYBA"))</f>
        <v/>
      </c>
      <c r="R903" s="14">
        <f>IF(V903=0,"",IF(OR(NOT(ISNUMBER(A903)),B903="",C903="",NOT(ISNUMBER(D903)),NOT(ISNUMBER(E903)),NOT(ISNUMBER(F903)),NOT(ISNUMBER(G903)),I903="",J903="",NOT(ISNUMBER(K903)),NOT(ISNUMBER(L903)),AND(N903&lt;&gt;"Podnikateľská",N903&lt;&gt;"Súkromná"),AND(N903="Podnikateľská",H903=""),COUNTIFS('Vodiči'!$C$6:$C$8,C903&amp;"")&lt;&gt;1,COUNTIFS('Vozidlá'!$A$6:$A$6,B903&amp;"",'Vozidlá'!$B$6:$B$6,"&lt;&gt;")&lt;&gt;1,COUNTIFS('Vozidlá'!$A$6:$A$6,B903&amp;"",'Vozidlá'!$C$6:$C$6,"&lt;&gt;")&lt;&gt;1,COUNTIFS('Vozidlá'!$A$6:$A$6,B903&amp;"",'Vozidlá'!$D$6:$D$6,"&lt;&gt;")&lt;&gt;1,COUNTIFS('Vozidlá'!$A$6:$A$6,B903&amp;"",'Vozidlá'!$E$6:$E$6,"&lt;&gt;")&lt;&gt;1,COUNTIFS('Vozidlá'!$A$6:$A$6,B903&amp;"",'Vozidlá'!$K$6:$K$6,"&lt;&gt;")&lt;&gt;1,COUNTIFS('Vozidlá'!$A$6:$A$6,B903&amp;"",'Vozidlá'!$L$6:$L$6,"&lt;&gt;")&lt;&gt;1),"CHYBA",""))</f>
        <v/>
      </c>
      <c r="S903" s="14">
        <f>IF(V903=0,"",IF(N903="Podnikateľská",IF(H903="","",IF(OR(LEN(TRIM(SUBSTITUTE(SUBSTITUTE(H903,".",""),",","")))&lt;12,ISNUMBER(MATCH(TRIM(SUBSTITUTE(SUBSTITUTE(H903,".",""),",","")),'Zoznamy'!$G$2:$G$41,0))),"PREVERIŤ","")),IF(AND(N903="Súkromná",IFERROR(INDEX('Vozidlá'!$O$6:$O$6,MATCH(B903,'Vozidlá'!$A$6:$A$6,0))="áno",FALSE)),"PREVERIŤ","")))</f>
        <v/>
      </c>
      <c r="T903" s="14">
        <f>IF(OR(D903="",E903="",F903="",G903=""),"",IFERROR(IF(OR(F903+G903&lt;D903+E903,D903&lt;DATE(2027,1,1),D903&gt;=DATE(2028,1,1)),"CHYBA",""),"CHYBA"))</f>
        <v/>
      </c>
      <c r="U903" s="14">
        <f>IF(OR(V903=0,A903=""),"",IF(COUNTIFS($A$6:$A$1505,A903&amp;"",$B$6:$B$1505,B903&amp;"")&gt;1,"CHYBA",IF(X903="","",IF(X903=0,"",IFERROR(IF(INDEX($A$1:$A$1505,X903)="","",IF(A903=INDEX($A$1:$A$1505,X903)+1,"","PREVERIŤ")),"PREVERIŤ")))))</f>
        <v/>
      </c>
      <c r="V903" s="14">
        <f>IF(OR(A903&lt;&gt;"",B903&lt;&gt;"",C903&lt;&gt;"",D903&lt;&gt;"",E903&lt;&gt;"",F903&lt;&gt;"",G903&lt;&gt;"",H903&lt;&gt;"",I903&lt;&gt;"",J903&lt;&gt;"",K903&lt;&gt;"",L903&lt;&gt;"",N903&lt;&gt;"",O903&lt;&gt;""),1,0)</f>
        <v/>
      </c>
      <c r="W903" s="14">
        <f>IF(OR(V903=0,B903=""),"",COUNTIFS($B$6:B903,B903&amp;""))</f>
        <v/>
      </c>
      <c r="X903" s="14">
        <f>IF(OR(V903=0,B903=""),"",IF(W903=1,0,SUMIFS($Y$5:Y902,$B$5:B902,B903&amp;"",$W$5:W902,W903-1)))</f>
        <v/>
      </c>
      <c r="Y903" s="14">
        <f>IF(V903=0,"",ROW($A903))</f>
        <v/>
      </c>
    </row>
    <row r="904">
      <c r="A904" s="10" t="n"/>
      <c r="B904" s="10" t="n"/>
      <c r="C904" s="10" t="n"/>
      <c r="D904" s="12" t="n"/>
      <c r="E904" s="18" t="n"/>
      <c r="F904" s="12" t="n"/>
      <c r="G904" s="18" t="n"/>
      <c r="H904" s="10" t="n"/>
      <c r="I904" s="10" t="n"/>
      <c r="J904" s="10" t="n"/>
      <c r="K904" s="13" t="n"/>
      <c r="L904" s="13" t="n"/>
      <c r="M904" s="19">
        <f>IF(OR(K904="",L904=""),"",IF(AND(ISNUMBER(K904),ISNUMBER(L904)),L904-K904,"CHYBA"))</f>
        <v/>
      </c>
      <c r="N904" s="10" t="n"/>
      <c r="O904" s="10" t="n"/>
      <c r="P904" s="14">
        <f>IF(M904="","",IF(ISNUMBER(M904),IF(M904&lt;=0,"CHYBA",""),"CHYBA"))</f>
        <v/>
      </c>
      <c r="Q904" s="14">
        <f>IF(OR(V904=0,B904="",K904=""),"",IFERROR(IF(X904=0,IF(AND(COUNTIFS('Vozidlá'!$A$6:$A$6,B904&amp;"",'Vozidlá'!$L$6:$L$6,"&lt;&gt;")=1,ROUND(K904,1)=ROUND(INDEX('Vozidlá'!$L$6:$L$6,MATCH(B904,'Vozidlá'!$A$6:$A$6,0)),1)),"","CHYBA"),IF(AND(INDEX($L$1:$L$1505,X904)&lt;&gt;"",ROUND(K904,1)=ROUND(INDEX($L$1:$L$1505,X904),1)),"","CHYBA")),"CHYBA"))</f>
        <v/>
      </c>
      <c r="R904" s="14">
        <f>IF(V904=0,"",IF(OR(NOT(ISNUMBER(A904)),B904="",C904="",NOT(ISNUMBER(D904)),NOT(ISNUMBER(E904)),NOT(ISNUMBER(F904)),NOT(ISNUMBER(G904)),I904="",J904="",NOT(ISNUMBER(K904)),NOT(ISNUMBER(L904)),AND(N904&lt;&gt;"Podnikateľská",N904&lt;&gt;"Súkromná"),AND(N904="Podnikateľská",H904=""),COUNTIFS('Vodiči'!$C$6:$C$8,C904&amp;"")&lt;&gt;1,COUNTIFS('Vozidlá'!$A$6:$A$6,B904&amp;"",'Vozidlá'!$B$6:$B$6,"&lt;&gt;")&lt;&gt;1,COUNTIFS('Vozidlá'!$A$6:$A$6,B904&amp;"",'Vozidlá'!$C$6:$C$6,"&lt;&gt;")&lt;&gt;1,COUNTIFS('Vozidlá'!$A$6:$A$6,B904&amp;"",'Vozidlá'!$D$6:$D$6,"&lt;&gt;")&lt;&gt;1,COUNTIFS('Vozidlá'!$A$6:$A$6,B904&amp;"",'Vozidlá'!$E$6:$E$6,"&lt;&gt;")&lt;&gt;1,COUNTIFS('Vozidlá'!$A$6:$A$6,B904&amp;"",'Vozidlá'!$K$6:$K$6,"&lt;&gt;")&lt;&gt;1,COUNTIFS('Vozidlá'!$A$6:$A$6,B904&amp;"",'Vozidlá'!$L$6:$L$6,"&lt;&gt;")&lt;&gt;1),"CHYBA",""))</f>
        <v/>
      </c>
      <c r="S904" s="14">
        <f>IF(V904=0,"",IF(N904="Podnikateľská",IF(H904="","",IF(OR(LEN(TRIM(SUBSTITUTE(SUBSTITUTE(H904,".",""),",","")))&lt;12,ISNUMBER(MATCH(TRIM(SUBSTITUTE(SUBSTITUTE(H904,".",""),",","")),'Zoznamy'!$G$2:$G$41,0))),"PREVERIŤ","")),IF(AND(N904="Súkromná",IFERROR(INDEX('Vozidlá'!$O$6:$O$6,MATCH(B904,'Vozidlá'!$A$6:$A$6,0))="áno",FALSE)),"PREVERIŤ","")))</f>
        <v/>
      </c>
      <c r="T904" s="14">
        <f>IF(OR(D904="",E904="",F904="",G904=""),"",IFERROR(IF(OR(F904+G904&lt;D904+E904,D904&lt;DATE(2027,1,1),D904&gt;=DATE(2028,1,1)),"CHYBA",""),"CHYBA"))</f>
        <v/>
      </c>
      <c r="U904" s="14">
        <f>IF(OR(V904=0,A904=""),"",IF(COUNTIFS($A$6:$A$1505,A904&amp;"",$B$6:$B$1505,B904&amp;"")&gt;1,"CHYBA",IF(X904="","",IF(X904=0,"",IFERROR(IF(INDEX($A$1:$A$1505,X904)="","",IF(A904=INDEX($A$1:$A$1505,X904)+1,"","PREVERIŤ")),"PREVERIŤ")))))</f>
        <v/>
      </c>
      <c r="V904" s="14">
        <f>IF(OR(A904&lt;&gt;"",B904&lt;&gt;"",C904&lt;&gt;"",D904&lt;&gt;"",E904&lt;&gt;"",F904&lt;&gt;"",G904&lt;&gt;"",H904&lt;&gt;"",I904&lt;&gt;"",J904&lt;&gt;"",K904&lt;&gt;"",L904&lt;&gt;"",N904&lt;&gt;"",O904&lt;&gt;""),1,0)</f>
        <v/>
      </c>
      <c r="W904" s="14">
        <f>IF(OR(V904=0,B904=""),"",COUNTIFS($B$6:B904,B904&amp;""))</f>
        <v/>
      </c>
      <c r="X904" s="14">
        <f>IF(OR(V904=0,B904=""),"",IF(W904=1,0,SUMIFS($Y$5:Y903,$B$5:B903,B904&amp;"",$W$5:W903,W904-1)))</f>
        <v/>
      </c>
      <c r="Y904" s="14">
        <f>IF(V904=0,"",ROW($A904))</f>
        <v/>
      </c>
    </row>
    <row r="905">
      <c r="A905" s="10" t="n"/>
      <c r="B905" s="10" t="n"/>
      <c r="C905" s="10" t="n"/>
      <c r="D905" s="12" t="n"/>
      <c r="E905" s="18" t="n"/>
      <c r="F905" s="12" t="n"/>
      <c r="G905" s="18" t="n"/>
      <c r="H905" s="10" t="n"/>
      <c r="I905" s="10" t="n"/>
      <c r="J905" s="10" t="n"/>
      <c r="K905" s="13" t="n"/>
      <c r="L905" s="13" t="n"/>
      <c r="M905" s="19">
        <f>IF(OR(K905="",L905=""),"",IF(AND(ISNUMBER(K905),ISNUMBER(L905)),L905-K905,"CHYBA"))</f>
        <v/>
      </c>
      <c r="N905" s="10" t="n"/>
      <c r="O905" s="10" t="n"/>
      <c r="P905" s="14">
        <f>IF(M905="","",IF(ISNUMBER(M905),IF(M905&lt;=0,"CHYBA",""),"CHYBA"))</f>
        <v/>
      </c>
      <c r="Q905" s="14">
        <f>IF(OR(V905=0,B905="",K905=""),"",IFERROR(IF(X905=0,IF(AND(COUNTIFS('Vozidlá'!$A$6:$A$6,B905&amp;"",'Vozidlá'!$L$6:$L$6,"&lt;&gt;")=1,ROUND(K905,1)=ROUND(INDEX('Vozidlá'!$L$6:$L$6,MATCH(B905,'Vozidlá'!$A$6:$A$6,0)),1)),"","CHYBA"),IF(AND(INDEX($L$1:$L$1505,X905)&lt;&gt;"",ROUND(K905,1)=ROUND(INDEX($L$1:$L$1505,X905),1)),"","CHYBA")),"CHYBA"))</f>
        <v/>
      </c>
      <c r="R905" s="14">
        <f>IF(V905=0,"",IF(OR(NOT(ISNUMBER(A905)),B905="",C905="",NOT(ISNUMBER(D905)),NOT(ISNUMBER(E905)),NOT(ISNUMBER(F905)),NOT(ISNUMBER(G905)),I905="",J905="",NOT(ISNUMBER(K905)),NOT(ISNUMBER(L905)),AND(N905&lt;&gt;"Podnikateľská",N905&lt;&gt;"Súkromná"),AND(N905="Podnikateľská",H905=""),COUNTIFS('Vodiči'!$C$6:$C$8,C905&amp;"")&lt;&gt;1,COUNTIFS('Vozidlá'!$A$6:$A$6,B905&amp;"",'Vozidlá'!$B$6:$B$6,"&lt;&gt;")&lt;&gt;1,COUNTIFS('Vozidlá'!$A$6:$A$6,B905&amp;"",'Vozidlá'!$C$6:$C$6,"&lt;&gt;")&lt;&gt;1,COUNTIFS('Vozidlá'!$A$6:$A$6,B905&amp;"",'Vozidlá'!$D$6:$D$6,"&lt;&gt;")&lt;&gt;1,COUNTIFS('Vozidlá'!$A$6:$A$6,B905&amp;"",'Vozidlá'!$E$6:$E$6,"&lt;&gt;")&lt;&gt;1,COUNTIFS('Vozidlá'!$A$6:$A$6,B905&amp;"",'Vozidlá'!$K$6:$K$6,"&lt;&gt;")&lt;&gt;1,COUNTIFS('Vozidlá'!$A$6:$A$6,B905&amp;"",'Vozidlá'!$L$6:$L$6,"&lt;&gt;")&lt;&gt;1),"CHYBA",""))</f>
        <v/>
      </c>
      <c r="S905" s="14">
        <f>IF(V905=0,"",IF(N905="Podnikateľská",IF(H905="","",IF(OR(LEN(TRIM(SUBSTITUTE(SUBSTITUTE(H905,".",""),",","")))&lt;12,ISNUMBER(MATCH(TRIM(SUBSTITUTE(SUBSTITUTE(H905,".",""),",","")),'Zoznamy'!$G$2:$G$41,0))),"PREVERIŤ","")),IF(AND(N905="Súkromná",IFERROR(INDEX('Vozidlá'!$O$6:$O$6,MATCH(B905,'Vozidlá'!$A$6:$A$6,0))="áno",FALSE)),"PREVERIŤ","")))</f>
        <v/>
      </c>
      <c r="T905" s="14">
        <f>IF(OR(D905="",E905="",F905="",G905=""),"",IFERROR(IF(OR(F905+G905&lt;D905+E905,D905&lt;DATE(2027,1,1),D905&gt;=DATE(2028,1,1)),"CHYBA",""),"CHYBA"))</f>
        <v/>
      </c>
      <c r="U905" s="14">
        <f>IF(OR(V905=0,A905=""),"",IF(COUNTIFS($A$6:$A$1505,A905&amp;"",$B$6:$B$1505,B905&amp;"")&gt;1,"CHYBA",IF(X905="","",IF(X905=0,"",IFERROR(IF(INDEX($A$1:$A$1505,X905)="","",IF(A905=INDEX($A$1:$A$1505,X905)+1,"","PREVERIŤ")),"PREVERIŤ")))))</f>
        <v/>
      </c>
      <c r="V905" s="14">
        <f>IF(OR(A905&lt;&gt;"",B905&lt;&gt;"",C905&lt;&gt;"",D905&lt;&gt;"",E905&lt;&gt;"",F905&lt;&gt;"",G905&lt;&gt;"",H905&lt;&gt;"",I905&lt;&gt;"",J905&lt;&gt;"",K905&lt;&gt;"",L905&lt;&gt;"",N905&lt;&gt;"",O905&lt;&gt;""),1,0)</f>
        <v/>
      </c>
      <c r="W905" s="14">
        <f>IF(OR(V905=0,B905=""),"",COUNTIFS($B$6:B905,B905&amp;""))</f>
        <v/>
      </c>
      <c r="X905" s="14">
        <f>IF(OR(V905=0,B905=""),"",IF(W905=1,0,SUMIFS($Y$5:Y904,$B$5:B904,B905&amp;"",$W$5:W904,W905-1)))</f>
        <v/>
      </c>
      <c r="Y905" s="14">
        <f>IF(V905=0,"",ROW($A905))</f>
        <v/>
      </c>
    </row>
    <row r="906">
      <c r="A906" s="10" t="n"/>
      <c r="B906" s="10" t="n"/>
      <c r="C906" s="10" t="n"/>
      <c r="D906" s="12" t="n"/>
      <c r="E906" s="18" t="n"/>
      <c r="F906" s="12" t="n"/>
      <c r="G906" s="18" t="n"/>
      <c r="H906" s="10" t="n"/>
      <c r="I906" s="10" t="n"/>
      <c r="J906" s="10" t="n"/>
      <c r="K906" s="13" t="n"/>
      <c r="L906" s="13" t="n"/>
      <c r="M906" s="19">
        <f>IF(OR(K906="",L906=""),"",IF(AND(ISNUMBER(K906),ISNUMBER(L906)),L906-K906,"CHYBA"))</f>
        <v/>
      </c>
      <c r="N906" s="10" t="n"/>
      <c r="O906" s="10" t="n"/>
      <c r="P906" s="14">
        <f>IF(M906="","",IF(ISNUMBER(M906),IF(M906&lt;=0,"CHYBA",""),"CHYBA"))</f>
        <v/>
      </c>
      <c r="Q906" s="14">
        <f>IF(OR(V906=0,B906="",K906=""),"",IFERROR(IF(X906=0,IF(AND(COUNTIFS('Vozidlá'!$A$6:$A$6,B906&amp;"",'Vozidlá'!$L$6:$L$6,"&lt;&gt;")=1,ROUND(K906,1)=ROUND(INDEX('Vozidlá'!$L$6:$L$6,MATCH(B906,'Vozidlá'!$A$6:$A$6,0)),1)),"","CHYBA"),IF(AND(INDEX($L$1:$L$1505,X906)&lt;&gt;"",ROUND(K906,1)=ROUND(INDEX($L$1:$L$1505,X906),1)),"","CHYBA")),"CHYBA"))</f>
        <v/>
      </c>
      <c r="R906" s="14">
        <f>IF(V906=0,"",IF(OR(NOT(ISNUMBER(A906)),B906="",C906="",NOT(ISNUMBER(D906)),NOT(ISNUMBER(E906)),NOT(ISNUMBER(F906)),NOT(ISNUMBER(G906)),I906="",J906="",NOT(ISNUMBER(K906)),NOT(ISNUMBER(L906)),AND(N906&lt;&gt;"Podnikateľská",N906&lt;&gt;"Súkromná"),AND(N906="Podnikateľská",H906=""),COUNTIFS('Vodiči'!$C$6:$C$8,C906&amp;"")&lt;&gt;1,COUNTIFS('Vozidlá'!$A$6:$A$6,B906&amp;"",'Vozidlá'!$B$6:$B$6,"&lt;&gt;")&lt;&gt;1,COUNTIFS('Vozidlá'!$A$6:$A$6,B906&amp;"",'Vozidlá'!$C$6:$C$6,"&lt;&gt;")&lt;&gt;1,COUNTIFS('Vozidlá'!$A$6:$A$6,B906&amp;"",'Vozidlá'!$D$6:$D$6,"&lt;&gt;")&lt;&gt;1,COUNTIFS('Vozidlá'!$A$6:$A$6,B906&amp;"",'Vozidlá'!$E$6:$E$6,"&lt;&gt;")&lt;&gt;1,COUNTIFS('Vozidlá'!$A$6:$A$6,B906&amp;"",'Vozidlá'!$K$6:$K$6,"&lt;&gt;")&lt;&gt;1,COUNTIFS('Vozidlá'!$A$6:$A$6,B906&amp;"",'Vozidlá'!$L$6:$L$6,"&lt;&gt;")&lt;&gt;1),"CHYBA",""))</f>
        <v/>
      </c>
      <c r="S906" s="14">
        <f>IF(V906=0,"",IF(N906="Podnikateľská",IF(H906="","",IF(OR(LEN(TRIM(SUBSTITUTE(SUBSTITUTE(H906,".",""),",","")))&lt;12,ISNUMBER(MATCH(TRIM(SUBSTITUTE(SUBSTITUTE(H906,".",""),",","")),'Zoznamy'!$G$2:$G$41,0))),"PREVERIŤ","")),IF(AND(N906="Súkromná",IFERROR(INDEX('Vozidlá'!$O$6:$O$6,MATCH(B906,'Vozidlá'!$A$6:$A$6,0))="áno",FALSE)),"PREVERIŤ","")))</f>
        <v/>
      </c>
      <c r="T906" s="14">
        <f>IF(OR(D906="",E906="",F906="",G906=""),"",IFERROR(IF(OR(F906+G906&lt;D906+E906,D906&lt;DATE(2027,1,1),D906&gt;=DATE(2028,1,1)),"CHYBA",""),"CHYBA"))</f>
        <v/>
      </c>
      <c r="U906" s="14">
        <f>IF(OR(V906=0,A906=""),"",IF(COUNTIFS($A$6:$A$1505,A906&amp;"",$B$6:$B$1505,B906&amp;"")&gt;1,"CHYBA",IF(X906="","",IF(X906=0,"",IFERROR(IF(INDEX($A$1:$A$1505,X906)="","",IF(A906=INDEX($A$1:$A$1505,X906)+1,"","PREVERIŤ")),"PREVERIŤ")))))</f>
        <v/>
      </c>
      <c r="V906" s="14">
        <f>IF(OR(A906&lt;&gt;"",B906&lt;&gt;"",C906&lt;&gt;"",D906&lt;&gt;"",E906&lt;&gt;"",F906&lt;&gt;"",G906&lt;&gt;"",H906&lt;&gt;"",I906&lt;&gt;"",J906&lt;&gt;"",K906&lt;&gt;"",L906&lt;&gt;"",N906&lt;&gt;"",O906&lt;&gt;""),1,0)</f>
        <v/>
      </c>
      <c r="W906" s="14">
        <f>IF(OR(V906=0,B906=""),"",COUNTIFS($B$6:B906,B906&amp;""))</f>
        <v/>
      </c>
      <c r="X906" s="14">
        <f>IF(OR(V906=0,B906=""),"",IF(W906=1,0,SUMIFS($Y$5:Y905,$B$5:B905,B906&amp;"",$W$5:W905,W906-1)))</f>
        <v/>
      </c>
      <c r="Y906" s="14">
        <f>IF(V906=0,"",ROW($A906))</f>
        <v/>
      </c>
    </row>
    <row r="907">
      <c r="A907" s="10" t="n"/>
      <c r="B907" s="10" t="n"/>
      <c r="C907" s="10" t="n"/>
      <c r="D907" s="12" t="n"/>
      <c r="E907" s="18" t="n"/>
      <c r="F907" s="12" t="n"/>
      <c r="G907" s="18" t="n"/>
      <c r="H907" s="10" t="n"/>
      <c r="I907" s="10" t="n"/>
      <c r="J907" s="10" t="n"/>
      <c r="K907" s="13" t="n"/>
      <c r="L907" s="13" t="n"/>
      <c r="M907" s="19">
        <f>IF(OR(K907="",L907=""),"",IF(AND(ISNUMBER(K907),ISNUMBER(L907)),L907-K907,"CHYBA"))</f>
        <v/>
      </c>
      <c r="N907" s="10" t="n"/>
      <c r="O907" s="10" t="n"/>
      <c r="P907" s="14">
        <f>IF(M907="","",IF(ISNUMBER(M907),IF(M907&lt;=0,"CHYBA",""),"CHYBA"))</f>
        <v/>
      </c>
      <c r="Q907" s="14">
        <f>IF(OR(V907=0,B907="",K907=""),"",IFERROR(IF(X907=0,IF(AND(COUNTIFS('Vozidlá'!$A$6:$A$6,B907&amp;"",'Vozidlá'!$L$6:$L$6,"&lt;&gt;")=1,ROUND(K907,1)=ROUND(INDEX('Vozidlá'!$L$6:$L$6,MATCH(B907,'Vozidlá'!$A$6:$A$6,0)),1)),"","CHYBA"),IF(AND(INDEX($L$1:$L$1505,X907)&lt;&gt;"",ROUND(K907,1)=ROUND(INDEX($L$1:$L$1505,X907),1)),"","CHYBA")),"CHYBA"))</f>
        <v/>
      </c>
      <c r="R907" s="14">
        <f>IF(V907=0,"",IF(OR(NOT(ISNUMBER(A907)),B907="",C907="",NOT(ISNUMBER(D907)),NOT(ISNUMBER(E907)),NOT(ISNUMBER(F907)),NOT(ISNUMBER(G907)),I907="",J907="",NOT(ISNUMBER(K907)),NOT(ISNUMBER(L907)),AND(N907&lt;&gt;"Podnikateľská",N907&lt;&gt;"Súkromná"),AND(N907="Podnikateľská",H907=""),COUNTIFS('Vodiči'!$C$6:$C$8,C907&amp;"")&lt;&gt;1,COUNTIFS('Vozidlá'!$A$6:$A$6,B907&amp;"",'Vozidlá'!$B$6:$B$6,"&lt;&gt;")&lt;&gt;1,COUNTIFS('Vozidlá'!$A$6:$A$6,B907&amp;"",'Vozidlá'!$C$6:$C$6,"&lt;&gt;")&lt;&gt;1,COUNTIFS('Vozidlá'!$A$6:$A$6,B907&amp;"",'Vozidlá'!$D$6:$D$6,"&lt;&gt;")&lt;&gt;1,COUNTIFS('Vozidlá'!$A$6:$A$6,B907&amp;"",'Vozidlá'!$E$6:$E$6,"&lt;&gt;")&lt;&gt;1,COUNTIFS('Vozidlá'!$A$6:$A$6,B907&amp;"",'Vozidlá'!$K$6:$K$6,"&lt;&gt;")&lt;&gt;1,COUNTIFS('Vozidlá'!$A$6:$A$6,B907&amp;"",'Vozidlá'!$L$6:$L$6,"&lt;&gt;")&lt;&gt;1),"CHYBA",""))</f>
        <v/>
      </c>
      <c r="S907" s="14">
        <f>IF(V907=0,"",IF(N907="Podnikateľská",IF(H907="","",IF(OR(LEN(TRIM(SUBSTITUTE(SUBSTITUTE(H907,".",""),",","")))&lt;12,ISNUMBER(MATCH(TRIM(SUBSTITUTE(SUBSTITUTE(H907,".",""),",","")),'Zoznamy'!$G$2:$G$41,0))),"PREVERIŤ","")),IF(AND(N907="Súkromná",IFERROR(INDEX('Vozidlá'!$O$6:$O$6,MATCH(B907,'Vozidlá'!$A$6:$A$6,0))="áno",FALSE)),"PREVERIŤ","")))</f>
        <v/>
      </c>
      <c r="T907" s="14">
        <f>IF(OR(D907="",E907="",F907="",G907=""),"",IFERROR(IF(OR(F907+G907&lt;D907+E907,D907&lt;DATE(2027,1,1),D907&gt;=DATE(2028,1,1)),"CHYBA",""),"CHYBA"))</f>
        <v/>
      </c>
      <c r="U907" s="14">
        <f>IF(OR(V907=0,A907=""),"",IF(COUNTIFS($A$6:$A$1505,A907&amp;"",$B$6:$B$1505,B907&amp;"")&gt;1,"CHYBA",IF(X907="","",IF(X907=0,"",IFERROR(IF(INDEX($A$1:$A$1505,X907)="","",IF(A907=INDEX($A$1:$A$1505,X907)+1,"","PREVERIŤ")),"PREVERIŤ")))))</f>
        <v/>
      </c>
      <c r="V907" s="14">
        <f>IF(OR(A907&lt;&gt;"",B907&lt;&gt;"",C907&lt;&gt;"",D907&lt;&gt;"",E907&lt;&gt;"",F907&lt;&gt;"",G907&lt;&gt;"",H907&lt;&gt;"",I907&lt;&gt;"",J907&lt;&gt;"",K907&lt;&gt;"",L907&lt;&gt;"",N907&lt;&gt;"",O907&lt;&gt;""),1,0)</f>
        <v/>
      </c>
      <c r="W907" s="14">
        <f>IF(OR(V907=0,B907=""),"",COUNTIFS($B$6:B907,B907&amp;""))</f>
        <v/>
      </c>
      <c r="X907" s="14">
        <f>IF(OR(V907=0,B907=""),"",IF(W907=1,0,SUMIFS($Y$5:Y906,$B$5:B906,B907&amp;"",$W$5:W906,W907-1)))</f>
        <v/>
      </c>
      <c r="Y907" s="14">
        <f>IF(V907=0,"",ROW($A907))</f>
        <v/>
      </c>
    </row>
    <row r="908">
      <c r="A908" s="10" t="n"/>
      <c r="B908" s="10" t="n"/>
      <c r="C908" s="10" t="n"/>
      <c r="D908" s="12" t="n"/>
      <c r="E908" s="18" t="n"/>
      <c r="F908" s="12" t="n"/>
      <c r="G908" s="18" t="n"/>
      <c r="H908" s="10" t="n"/>
      <c r="I908" s="10" t="n"/>
      <c r="J908" s="10" t="n"/>
      <c r="K908" s="13" t="n"/>
      <c r="L908" s="13" t="n"/>
      <c r="M908" s="19">
        <f>IF(OR(K908="",L908=""),"",IF(AND(ISNUMBER(K908),ISNUMBER(L908)),L908-K908,"CHYBA"))</f>
        <v/>
      </c>
      <c r="N908" s="10" t="n"/>
      <c r="O908" s="10" t="n"/>
      <c r="P908" s="14">
        <f>IF(M908="","",IF(ISNUMBER(M908),IF(M908&lt;=0,"CHYBA",""),"CHYBA"))</f>
        <v/>
      </c>
      <c r="Q908" s="14">
        <f>IF(OR(V908=0,B908="",K908=""),"",IFERROR(IF(X908=0,IF(AND(COUNTIFS('Vozidlá'!$A$6:$A$6,B908&amp;"",'Vozidlá'!$L$6:$L$6,"&lt;&gt;")=1,ROUND(K908,1)=ROUND(INDEX('Vozidlá'!$L$6:$L$6,MATCH(B908,'Vozidlá'!$A$6:$A$6,0)),1)),"","CHYBA"),IF(AND(INDEX($L$1:$L$1505,X908)&lt;&gt;"",ROUND(K908,1)=ROUND(INDEX($L$1:$L$1505,X908),1)),"","CHYBA")),"CHYBA"))</f>
        <v/>
      </c>
      <c r="R908" s="14">
        <f>IF(V908=0,"",IF(OR(NOT(ISNUMBER(A908)),B908="",C908="",NOT(ISNUMBER(D908)),NOT(ISNUMBER(E908)),NOT(ISNUMBER(F908)),NOT(ISNUMBER(G908)),I908="",J908="",NOT(ISNUMBER(K908)),NOT(ISNUMBER(L908)),AND(N908&lt;&gt;"Podnikateľská",N908&lt;&gt;"Súkromná"),AND(N908="Podnikateľská",H908=""),COUNTIFS('Vodiči'!$C$6:$C$8,C908&amp;"")&lt;&gt;1,COUNTIFS('Vozidlá'!$A$6:$A$6,B908&amp;"",'Vozidlá'!$B$6:$B$6,"&lt;&gt;")&lt;&gt;1,COUNTIFS('Vozidlá'!$A$6:$A$6,B908&amp;"",'Vozidlá'!$C$6:$C$6,"&lt;&gt;")&lt;&gt;1,COUNTIFS('Vozidlá'!$A$6:$A$6,B908&amp;"",'Vozidlá'!$D$6:$D$6,"&lt;&gt;")&lt;&gt;1,COUNTIFS('Vozidlá'!$A$6:$A$6,B908&amp;"",'Vozidlá'!$E$6:$E$6,"&lt;&gt;")&lt;&gt;1,COUNTIFS('Vozidlá'!$A$6:$A$6,B908&amp;"",'Vozidlá'!$K$6:$K$6,"&lt;&gt;")&lt;&gt;1,COUNTIFS('Vozidlá'!$A$6:$A$6,B908&amp;"",'Vozidlá'!$L$6:$L$6,"&lt;&gt;")&lt;&gt;1),"CHYBA",""))</f>
        <v/>
      </c>
      <c r="S908" s="14">
        <f>IF(V908=0,"",IF(N908="Podnikateľská",IF(H908="","",IF(OR(LEN(TRIM(SUBSTITUTE(SUBSTITUTE(H908,".",""),",","")))&lt;12,ISNUMBER(MATCH(TRIM(SUBSTITUTE(SUBSTITUTE(H908,".",""),",","")),'Zoznamy'!$G$2:$G$41,0))),"PREVERIŤ","")),IF(AND(N908="Súkromná",IFERROR(INDEX('Vozidlá'!$O$6:$O$6,MATCH(B908,'Vozidlá'!$A$6:$A$6,0))="áno",FALSE)),"PREVERIŤ","")))</f>
        <v/>
      </c>
      <c r="T908" s="14">
        <f>IF(OR(D908="",E908="",F908="",G908=""),"",IFERROR(IF(OR(F908+G908&lt;D908+E908,D908&lt;DATE(2027,1,1),D908&gt;=DATE(2028,1,1)),"CHYBA",""),"CHYBA"))</f>
        <v/>
      </c>
      <c r="U908" s="14">
        <f>IF(OR(V908=0,A908=""),"",IF(COUNTIFS($A$6:$A$1505,A908&amp;"",$B$6:$B$1505,B908&amp;"")&gt;1,"CHYBA",IF(X908="","",IF(X908=0,"",IFERROR(IF(INDEX($A$1:$A$1505,X908)="","",IF(A908=INDEX($A$1:$A$1505,X908)+1,"","PREVERIŤ")),"PREVERIŤ")))))</f>
        <v/>
      </c>
      <c r="V908" s="14">
        <f>IF(OR(A908&lt;&gt;"",B908&lt;&gt;"",C908&lt;&gt;"",D908&lt;&gt;"",E908&lt;&gt;"",F908&lt;&gt;"",G908&lt;&gt;"",H908&lt;&gt;"",I908&lt;&gt;"",J908&lt;&gt;"",K908&lt;&gt;"",L908&lt;&gt;"",N908&lt;&gt;"",O908&lt;&gt;""),1,0)</f>
        <v/>
      </c>
      <c r="W908" s="14">
        <f>IF(OR(V908=0,B908=""),"",COUNTIFS($B$6:B908,B908&amp;""))</f>
        <v/>
      </c>
      <c r="X908" s="14">
        <f>IF(OR(V908=0,B908=""),"",IF(W908=1,0,SUMIFS($Y$5:Y907,$B$5:B907,B908&amp;"",$W$5:W907,W908-1)))</f>
        <v/>
      </c>
      <c r="Y908" s="14">
        <f>IF(V908=0,"",ROW($A908))</f>
        <v/>
      </c>
    </row>
    <row r="909">
      <c r="A909" s="10" t="n"/>
      <c r="B909" s="10" t="n"/>
      <c r="C909" s="10" t="n"/>
      <c r="D909" s="12" t="n"/>
      <c r="E909" s="18" t="n"/>
      <c r="F909" s="12" t="n"/>
      <c r="G909" s="18" t="n"/>
      <c r="H909" s="10" t="n"/>
      <c r="I909" s="10" t="n"/>
      <c r="J909" s="10" t="n"/>
      <c r="K909" s="13" t="n"/>
      <c r="L909" s="13" t="n"/>
      <c r="M909" s="19">
        <f>IF(OR(K909="",L909=""),"",IF(AND(ISNUMBER(K909),ISNUMBER(L909)),L909-K909,"CHYBA"))</f>
        <v/>
      </c>
      <c r="N909" s="10" t="n"/>
      <c r="O909" s="10" t="n"/>
      <c r="P909" s="14">
        <f>IF(M909="","",IF(ISNUMBER(M909),IF(M909&lt;=0,"CHYBA",""),"CHYBA"))</f>
        <v/>
      </c>
      <c r="Q909" s="14">
        <f>IF(OR(V909=0,B909="",K909=""),"",IFERROR(IF(X909=0,IF(AND(COUNTIFS('Vozidlá'!$A$6:$A$6,B909&amp;"",'Vozidlá'!$L$6:$L$6,"&lt;&gt;")=1,ROUND(K909,1)=ROUND(INDEX('Vozidlá'!$L$6:$L$6,MATCH(B909,'Vozidlá'!$A$6:$A$6,0)),1)),"","CHYBA"),IF(AND(INDEX($L$1:$L$1505,X909)&lt;&gt;"",ROUND(K909,1)=ROUND(INDEX($L$1:$L$1505,X909),1)),"","CHYBA")),"CHYBA"))</f>
        <v/>
      </c>
      <c r="R909" s="14">
        <f>IF(V909=0,"",IF(OR(NOT(ISNUMBER(A909)),B909="",C909="",NOT(ISNUMBER(D909)),NOT(ISNUMBER(E909)),NOT(ISNUMBER(F909)),NOT(ISNUMBER(G909)),I909="",J909="",NOT(ISNUMBER(K909)),NOT(ISNUMBER(L909)),AND(N909&lt;&gt;"Podnikateľská",N909&lt;&gt;"Súkromná"),AND(N909="Podnikateľská",H909=""),COUNTIFS('Vodiči'!$C$6:$C$8,C909&amp;"")&lt;&gt;1,COUNTIFS('Vozidlá'!$A$6:$A$6,B909&amp;"",'Vozidlá'!$B$6:$B$6,"&lt;&gt;")&lt;&gt;1,COUNTIFS('Vozidlá'!$A$6:$A$6,B909&amp;"",'Vozidlá'!$C$6:$C$6,"&lt;&gt;")&lt;&gt;1,COUNTIFS('Vozidlá'!$A$6:$A$6,B909&amp;"",'Vozidlá'!$D$6:$D$6,"&lt;&gt;")&lt;&gt;1,COUNTIFS('Vozidlá'!$A$6:$A$6,B909&amp;"",'Vozidlá'!$E$6:$E$6,"&lt;&gt;")&lt;&gt;1,COUNTIFS('Vozidlá'!$A$6:$A$6,B909&amp;"",'Vozidlá'!$K$6:$K$6,"&lt;&gt;")&lt;&gt;1,COUNTIFS('Vozidlá'!$A$6:$A$6,B909&amp;"",'Vozidlá'!$L$6:$L$6,"&lt;&gt;")&lt;&gt;1),"CHYBA",""))</f>
        <v/>
      </c>
      <c r="S909" s="14">
        <f>IF(V909=0,"",IF(N909="Podnikateľská",IF(H909="","",IF(OR(LEN(TRIM(SUBSTITUTE(SUBSTITUTE(H909,".",""),",","")))&lt;12,ISNUMBER(MATCH(TRIM(SUBSTITUTE(SUBSTITUTE(H909,".",""),",","")),'Zoznamy'!$G$2:$G$41,0))),"PREVERIŤ","")),IF(AND(N909="Súkromná",IFERROR(INDEX('Vozidlá'!$O$6:$O$6,MATCH(B909,'Vozidlá'!$A$6:$A$6,0))="áno",FALSE)),"PREVERIŤ","")))</f>
        <v/>
      </c>
      <c r="T909" s="14">
        <f>IF(OR(D909="",E909="",F909="",G909=""),"",IFERROR(IF(OR(F909+G909&lt;D909+E909,D909&lt;DATE(2027,1,1),D909&gt;=DATE(2028,1,1)),"CHYBA",""),"CHYBA"))</f>
        <v/>
      </c>
      <c r="U909" s="14">
        <f>IF(OR(V909=0,A909=""),"",IF(COUNTIFS($A$6:$A$1505,A909&amp;"",$B$6:$B$1505,B909&amp;"")&gt;1,"CHYBA",IF(X909="","",IF(X909=0,"",IFERROR(IF(INDEX($A$1:$A$1505,X909)="","",IF(A909=INDEX($A$1:$A$1505,X909)+1,"","PREVERIŤ")),"PREVERIŤ")))))</f>
        <v/>
      </c>
      <c r="V909" s="14">
        <f>IF(OR(A909&lt;&gt;"",B909&lt;&gt;"",C909&lt;&gt;"",D909&lt;&gt;"",E909&lt;&gt;"",F909&lt;&gt;"",G909&lt;&gt;"",H909&lt;&gt;"",I909&lt;&gt;"",J909&lt;&gt;"",K909&lt;&gt;"",L909&lt;&gt;"",N909&lt;&gt;"",O909&lt;&gt;""),1,0)</f>
        <v/>
      </c>
      <c r="W909" s="14">
        <f>IF(OR(V909=0,B909=""),"",COUNTIFS($B$6:B909,B909&amp;""))</f>
        <v/>
      </c>
      <c r="X909" s="14">
        <f>IF(OR(V909=0,B909=""),"",IF(W909=1,0,SUMIFS($Y$5:Y908,$B$5:B908,B909&amp;"",$W$5:W908,W909-1)))</f>
        <v/>
      </c>
      <c r="Y909" s="14">
        <f>IF(V909=0,"",ROW($A909))</f>
        <v/>
      </c>
    </row>
    <row r="910">
      <c r="A910" s="10" t="n"/>
      <c r="B910" s="10" t="n"/>
      <c r="C910" s="10" t="n"/>
      <c r="D910" s="12" t="n"/>
      <c r="E910" s="18" t="n"/>
      <c r="F910" s="12" t="n"/>
      <c r="G910" s="18" t="n"/>
      <c r="H910" s="10" t="n"/>
      <c r="I910" s="10" t="n"/>
      <c r="J910" s="10" t="n"/>
      <c r="K910" s="13" t="n"/>
      <c r="L910" s="13" t="n"/>
      <c r="M910" s="19">
        <f>IF(OR(K910="",L910=""),"",IF(AND(ISNUMBER(K910),ISNUMBER(L910)),L910-K910,"CHYBA"))</f>
        <v/>
      </c>
      <c r="N910" s="10" t="n"/>
      <c r="O910" s="10" t="n"/>
      <c r="P910" s="14">
        <f>IF(M910="","",IF(ISNUMBER(M910),IF(M910&lt;=0,"CHYBA",""),"CHYBA"))</f>
        <v/>
      </c>
      <c r="Q910" s="14">
        <f>IF(OR(V910=0,B910="",K910=""),"",IFERROR(IF(X910=0,IF(AND(COUNTIFS('Vozidlá'!$A$6:$A$6,B910&amp;"",'Vozidlá'!$L$6:$L$6,"&lt;&gt;")=1,ROUND(K910,1)=ROUND(INDEX('Vozidlá'!$L$6:$L$6,MATCH(B910,'Vozidlá'!$A$6:$A$6,0)),1)),"","CHYBA"),IF(AND(INDEX($L$1:$L$1505,X910)&lt;&gt;"",ROUND(K910,1)=ROUND(INDEX($L$1:$L$1505,X910),1)),"","CHYBA")),"CHYBA"))</f>
        <v/>
      </c>
      <c r="R910" s="14">
        <f>IF(V910=0,"",IF(OR(NOT(ISNUMBER(A910)),B910="",C910="",NOT(ISNUMBER(D910)),NOT(ISNUMBER(E910)),NOT(ISNUMBER(F910)),NOT(ISNUMBER(G910)),I910="",J910="",NOT(ISNUMBER(K910)),NOT(ISNUMBER(L910)),AND(N910&lt;&gt;"Podnikateľská",N910&lt;&gt;"Súkromná"),AND(N910="Podnikateľská",H910=""),COUNTIFS('Vodiči'!$C$6:$C$8,C910&amp;"")&lt;&gt;1,COUNTIFS('Vozidlá'!$A$6:$A$6,B910&amp;"",'Vozidlá'!$B$6:$B$6,"&lt;&gt;")&lt;&gt;1,COUNTIFS('Vozidlá'!$A$6:$A$6,B910&amp;"",'Vozidlá'!$C$6:$C$6,"&lt;&gt;")&lt;&gt;1,COUNTIFS('Vozidlá'!$A$6:$A$6,B910&amp;"",'Vozidlá'!$D$6:$D$6,"&lt;&gt;")&lt;&gt;1,COUNTIFS('Vozidlá'!$A$6:$A$6,B910&amp;"",'Vozidlá'!$E$6:$E$6,"&lt;&gt;")&lt;&gt;1,COUNTIFS('Vozidlá'!$A$6:$A$6,B910&amp;"",'Vozidlá'!$K$6:$K$6,"&lt;&gt;")&lt;&gt;1,COUNTIFS('Vozidlá'!$A$6:$A$6,B910&amp;"",'Vozidlá'!$L$6:$L$6,"&lt;&gt;")&lt;&gt;1),"CHYBA",""))</f>
        <v/>
      </c>
      <c r="S910" s="14">
        <f>IF(V910=0,"",IF(N910="Podnikateľská",IF(H910="","",IF(OR(LEN(TRIM(SUBSTITUTE(SUBSTITUTE(H910,".",""),",","")))&lt;12,ISNUMBER(MATCH(TRIM(SUBSTITUTE(SUBSTITUTE(H910,".",""),",","")),'Zoznamy'!$G$2:$G$41,0))),"PREVERIŤ","")),IF(AND(N910="Súkromná",IFERROR(INDEX('Vozidlá'!$O$6:$O$6,MATCH(B910,'Vozidlá'!$A$6:$A$6,0))="áno",FALSE)),"PREVERIŤ","")))</f>
        <v/>
      </c>
      <c r="T910" s="14">
        <f>IF(OR(D910="",E910="",F910="",G910=""),"",IFERROR(IF(OR(F910+G910&lt;D910+E910,D910&lt;DATE(2027,1,1),D910&gt;=DATE(2028,1,1)),"CHYBA",""),"CHYBA"))</f>
        <v/>
      </c>
      <c r="U910" s="14">
        <f>IF(OR(V910=0,A910=""),"",IF(COUNTIFS($A$6:$A$1505,A910&amp;"",$B$6:$B$1505,B910&amp;"")&gt;1,"CHYBA",IF(X910="","",IF(X910=0,"",IFERROR(IF(INDEX($A$1:$A$1505,X910)="","",IF(A910=INDEX($A$1:$A$1505,X910)+1,"","PREVERIŤ")),"PREVERIŤ")))))</f>
        <v/>
      </c>
      <c r="V910" s="14">
        <f>IF(OR(A910&lt;&gt;"",B910&lt;&gt;"",C910&lt;&gt;"",D910&lt;&gt;"",E910&lt;&gt;"",F910&lt;&gt;"",G910&lt;&gt;"",H910&lt;&gt;"",I910&lt;&gt;"",J910&lt;&gt;"",K910&lt;&gt;"",L910&lt;&gt;"",N910&lt;&gt;"",O910&lt;&gt;""),1,0)</f>
        <v/>
      </c>
      <c r="W910" s="14">
        <f>IF(OR(V910=0,B910=""),"",COUNTIFS($B$6:B910,B910&amp;""))</f>
        <v/>
      </c>
      <c r="X910" s="14">
        <f>IF(OR(V910=0,B910=""),"",IF(W910=1,0,SUMIFS($Y$5:Y909,$B$5:B909,B910&amp;"",$W$5:W909,W910-1)))</f>
        <v/>
      </c>
      <c r="Y910" s="14">
        <f>IF(V910=0,"",ROW($A910))</f>
        <v/>
      </c>
    </row>
    <row r="911">
      <c r="A911" s="10" t="n"/>
      <c r="B911" s="10" t="n"/>
      <c r="C911" s="10" t="n"/>
      <c r="D911" s="12" t="n"/>
      <c r="E911" s="18" t="n"/>
      <c r="F911" s="12" t="n"/>
      <c r="G911" s="18" t="n"/>
      <c r="H911" s="10" t="n"/>
      <c r="I911" s="10" t="n"/>
      <c r="J911" s="10" t="n"/>
      <c r="K911" s="13" t="n"/>
      <c r="L911" s="13" t="n"/>
      <c r="M911" s="19">
        <f>IF(OR(K911="",L911=""),"",IF(AND(ISNUMBER(K911),ISNUMBER(L911)),L911-K911,"CHYBA"))</f>
        <v/>
      </c>
      <c r="N911" s="10" t="n"/>
      <c r="O911" s="10" t="n"/>
      <c r="P911" s="14">
        <f>IF(M911="","",IF(ISNUMBER(M911),IF(M911&lt;=0,"CHYBA",""),"CHYBA"))</f>
        <v/>
      </c>
      <c r="Q911" s="14">
        <f>IF(OR(V911=0,B911="",K911=""),"",IFERROR(IF(X911=0,IF(AND(COUNTIFS('Vozidlá'!$A$6:$A$6,B911&amp;"",'Vozidlá'!$L$6:$L$6,"&lt;&gt;")=1,ROUND(K911,1)=ROUND(INDEX('Vozidlá'!$L$6:$L$6,MATCH(B911,'Vozidlá'!$A$6:$A$6,0)),1)),"","CHYBA"),IF(AND(INDEX($L$1:$L$1505,X911)&lt;&gt;"",ROUND(K911,1)=ROUND(INDEX($L$1:$L$1505,X911),1)),"","CHYBA")),"CHYBA"))</f>
        <v/>
      </c>
      <c r="R911" s="14">
        <f>IF(V911=0,"",IF(OR(NOT(ISNUMBER(A911)),B911="",C911="",NOT(ISNUMBER(D911)),NOT(ISNUMBER(E911)),NOT(ISNUMBER(F911)),NOT(ISNUMBER(G911)),I911="",J911="",NOT(ISNUMBER(K911)),NOT(ISNUMBER(L911)),AND(N911&lt;&gt;"Podnikateľská",N911&lt;&gt;"Súkromná"),AND(N911="Podnikateľská",H911=""),COUNTIFS('Vodiči'!$C$6:$C$8,C911&amp;"")&lt;&gt;1,COUNTIFS('Vozidlá'!$A$6:$A$6,B911&amp;"",'Vozidlá'!$B$6:$B$6,"&lt;&gt;")&lt;&gt;1,COUNTIFS('Vozidlá'!$A$6:$A$6,B911&amp;"",'Vozidlá'!$C$6:$C$6,"&lt;&gt;")&lt;&gt;1,COUNTIFS('Vozidlá'!$A$6:$A$6,B911&amp;"",'Vozidlá'!$D$6:$D$6,"&lt;&gt;")&lt;&gt;1,COUNTIFS('Vozidlá'!$A$6:$A$6,B911&amp;"",'Vozidlá'!$E$6:$E$6,"&lt;&gt;")&lt;&gt;1,COUNTIFS('Vozidlá'!$A$6:$A$6,B911&amp;"",'Vozidlá'!$K$6:$K$6,"&lt;&gt;")&lt;&gt;1,COUNTIFS('Vozidlá'!$A$6:$A$6,B911&amp;"",'Vozidlá'!$L$6:$L$6,"&lt;&gt;")&lt;&gt;1),"CHYBA",""))</f>
        <v/>
      </c>
      <c r="S911" s="14">
        <f>IF(V911=0,"",IF(N911="Podnikateľská",IF(H911="","",IF(OR(LEN(TRIM(SUBSTITUTE(SUBSTITUTE(H911,".",""),",","")))&lt;12,ISNUMBER(MATCH(TRIM(SUBSTITUTE(SUBSTITUTE(H911,".",""),",","")),'Zoznamy'!$G$2:$G$41,0))),"PREVERIŤ","")),IF(AND(N911="Súkromná",IFERROR(INDEX('Vozidlá'!$O$6:$O$6,MATCH(B911,'Vozidlá'!$A$6:$A$6,0))="áno",FALSE)),"PREVERIŤ","")))</f>
        <v/>
      </c>
      <c r="T911" s="14">
        <f>IF(OR(D911="",E911="",F911="",G911=""),"",IFERROR(IF(OR(F911+G911&lt;D911+E911,D911&lt;DATE(2027,1,1),D911&gt;=DATE(2028,1,1)),"CHYBA",""),"CHYBA"))</f>
        <v/>
      </c>
      <c r="U911" s="14">
        <f>IF(OR(V911=0,A911=""),"",IF(COUNTIFS($A$6:$A$1505,A911&amp;"",$B$6:$B$1505,B911&amp;"")&gt;1,"CHYBA",IF(X911="","",IF(X911=0,"",IFERROR(IF(INDEX($A$1:$A$1505,X911)="","",IF(A911=INDEX($A$1:$A$1505,X911)+1,"","PREVERIŤ")),"PREVERIŤ")))))</f>
        <v/>
      </c>
      <c r="V911" s="14">
        <f>IF(OR(A911&lt;&gt;"",B911&lt;&gt;"",C911&lt;&gt;"",D911&lt;&gt;"",E911&lt;&gt;"",F911&lt;&gt;"",G911&lt;&gt;"",H911&lt;&gt;"",I911&lt;&gt;"",J911&lt;&gt;"",K911&lt;&gt;"",L911&lt;&gt;"",N911&lt;&gt;"",O911&lt;&gt;""),1,0)</f>
        <v/>
      </c>
      <c r="W911" s="14">
        <f>IF(OR(V911=0,B911=""),"",COUNTIFS($B$6:B911,B911&amp;""))</f>
        <v/>
      </c>
      <c r="X911" s="14">
        <f>IF(OR(V911=0,B911=""),"",IF(W911=1,0,SUMIFS($Y$5:Y910,$B$5:B910,B911&amp;"",$W$5:W910,W911-1)))</f>
        <v/>
      </c>
      <c r="Y911" s="14">
        <f>IF(V911=0,"",ROW($A911))</f>
        <v/>
      </c>
    </row>
    <row r="912">
      <c r="A912" s="10" t="n"/>
      <c r="B912" s="10" t="n"/>
      <c r="C912" s="10" t="n"/>
      <c r="D912" s="12" t="n"/>
      <c r="E912" s="18" t="n"/>
      <c r="F912" s="12" t="n"/>
      <c r="G912" s="18" t="n"/>
      <c r="H912" s="10" t="n"/>
      <c r="I912" s="10" t="n"/>
      <c r="J912" s="10" t="n"/>
      <c r="K912" s="13" t="n"/>
      <c r="L912" s="13" t="n"/>
      <c r="M912" s="19">
        <f>IF(OR(K912="",L912=""),"",IF(AND(ISNUMBER(K912),ISNUMBER(L912)),L912-K912,"CHYBA"))</f>
        <v/>
      </c>
      <c r="N912" s="10" t="n"/>
      <c r="O912" s="10" t="n"/>
      <c r="P912" s="14">
        <f>IF(M912="","",IF(ISNUMBER(M912),IF(M912&lt;=0,"CHYBA",""),"CHYBA"))</f>
        <v/>
      </c>
      <c r="Q912" s="14">
        <f>IF(OR(V912=0,B912="",K912=""),"",IFERROR(IF(X912=0,IF(AND(COUNTIFS('Vozidlá'!$A$6:$A$6,B912&amp;"",'Vozidlá'!$L$6:$L$6,"&lt;&gt;")=1,ROUND(K912,1)=ROUND(INDEX('Vozidlá'!$L$6:$L$6,MATCH(B912,'Vozidlá'!$A$6:$A$6,0)),1)),"","CHYBA"),IF(AND(INDEX($L$1:$L$1505,X912)&lt;&gt;"",ROUND(K912,1)=ROUND(INDEX($L$1:$L$1505,X912),1)),"","CHYBA")),"CHYBA"))</f>
        <v/>
      </c>
      <c r="R912" s="14">
        <f>IF(V912=0,"",IF(OR(NOT(ISNUMBER(A912)),B912="",C912="",NOT(ISNUMBER(D912)),NOT(ISNUMBER(E912)),NOT(ISNUMBER(F912)),NOT(ISNUMBER(G912)),I912="",J912="",NOT(ISNUMBER(K912)),NOT(ISNUMBER(L912)),AND(N912&lt;&gt;"Podnikateľská",N912&lt;&gt;"Súkromná"),AND(N912="Podnikateľská",H912=""),COUNTIFS('Vodiči'!$C$6:$C$8,C912&amp;"")&lt;&gt;1,COUNTIFS('Vozidlá'!$A$6:$A$6,B912&amp;"",'Vozidlá'!$B$6:$B$6,"&lt;&gt;")&lt;&gt;1,COUNTIFS('Vozidlá'!$A$6:$A$6,B912&amp;"",'Vozidlá'!$C$6:$C$6,"&lt;&gt;")&lt;&gt;1,COUNTIFS('Vozidlá'!$A$6:$A$6,B912&amp;"",'Vozidlá'!$D$6:$D$6,"&lt;&gt;")&lt;&gt;1,COUNTIFS('Vozidlá'!$A$6:$A$6,B912&amp;"",'Vozidlá'!$E$6:$E$6,"&lt;&gt;")&lt;&gt;1,COUNTIFS('Vozidlá'!$A$6:$A$6,B912&amp;"",'Vozidlá'!$K$6:$K$6,"&lt;&gt;")&lt;&gt;1,COUNTIFS('Vozidlá'!$A$6:$A$6,B912&amp;"",'Vozidlá'!$L$6:$L$6,"&lt;&gt;")&lt;&gt;1),"CHYBA",""))</f>
        <v/>
      </c>
      <c r="S912" s="14">
        <f>IF(V912=0,"",IF(N912="Podnikateľská",IF(H912="","",IF(OR(LEN(TRIM(SUBSTITUTE(SUBSTITUTE(H912,".",""),",","")))&lt;12,ISNUMBER(MATCH(TRIM(SUBSTITUTE(SUBSTITUTE(H912,".",""),",","")),'Zoznamy'!$G$2:$G$41,0))),"PREVERIŤ","")),IF(AND(N912="Súkromná",IFERROR(INDEX('Vozidlá'!$O$6:$O$6,MATCH(B912,'Vozidlá'!$A$6:$A$6,0))="áno",FALSE)),"PREVERIŤ","")))</f>
        <v/>
      </c>
      <c r="T912" s="14">
        <f>IF(OR(D912="",E912="",F912="",G912=""),"",IFERROR(IF(OR(F912+G912&lt;D912+E912,D912&lt;DATE(2027,1,1),D912&gt;=DATE(2028,1,1)),"CHYBA",""),"CHYBA"))</f>
        <v/>
      </c>
      <c r="U912" s="14">
        <f>IF(OR(V912=0,A912=""),"",IF(COUNTIFS($A$6:$A$1505,A912&amp;"",$B$6:$B$1505,B912&amp;"")&gt;1,"CHYBA",IF(X912="","",IF(X912=0,"",IFERROR(IF(INDEX($A$1:$A$1505,X912)="","",IF(A912=INDEX($A$1:$A$1505,X912)+1,"","PREVERIŤ")),"PREVERIŤ")))))</f>
        <v/>
      </c>
      <c r="V912" s="14">
        <f>IF(OR(A912&lt;&gt;"",B912&lt;&gt;"",C912&lt;&gt;"",D912&lt;&gt;"",E912&lt;&gt;"",F912&lt;&gt;"",G912&lt;&gt;"",H912&lt;&gt;"",I912&lt;&gt;"",J912&lt;&gt;"",K912&lt;&gt;"",L912&lt;&gt;"",N912&lt;&gt;"",O912&lt;&gt;""),1,0)</f>
        <v/>
      </c>
      <c r="W912" s="14">
        <f>IF(OR(V912=0,B912=""),"",COUNTIFS($B$6:B912,B912&amp;""))</f>
        <v/>
      </c>
      <c r="X912" s="14">
        <f>IF(OR(V912=0,B912=""),"",IF(W912=1,0,SUMIFS($Y$5:Y911,$B$5:B911,B912&amp;"",$W$5:W911,W912-1)))</f>
        <v/>
      </c>
      <c r="Y912" s="14">
        <f>IF(V912=0,"",ROW($A912))</f>
        <v/>
      </c>
    </row>
    <row r="913">
      <c r="A913" s="10" t="n"/>
      <c r="B913" s="10" t="n"/>
      <c r="C913" s="10" t="n"/>
      <c r="D913" s="12" t="n"/>
      <c r="E913" s="18" t="n"/>
      <c r="F913" s="12" t="n"/>
      <c r="G913" s="18" t="n"/>
      <c r="H913" s="10" t="n"/>
      <c r="I913" s="10" t="n"/>
      <c r="J913" s="10" t="n"/>
      <c r="K913" s="13" t="n"/>
      <c r="L913" s="13" t="n"/>
      <c r="M913" s="19">
        <f>IF(OR(K913="",L913=""),"",IF(AND(ISNUMBER(K913),ISNUMBER(L913)),L913-K913,"CHYBA"))</f>
        <v/>
      </c>
      <c r="N913" s="10" t="n"/>
      <c r="O913" s="10" t="n"/>
      <c r="P913" s="14">
        <f>IF(M913="","",IF(ISNUMBER(M913),IF(M913&lt;=0,"CHYBA",""),"CHYBA"))</f>
        <v/>
      </c>
      <c r="Q913" s="14">
        <f>IF(OR(V913=0,B913="",K913=""),"",IFERROR(IF(X913=0,IF(AND(COUNTIFS('Vozidlá'!$A$6:$A$6,B913&amp;"",'Vozidlá'!$L$6:$L$6,"&lt;&gt;")=1,ROUND(K913,1)=ROUND(INDEX('Vozidlá'!$L$6:$L$6,MATCH(B913,'Vozidlá'!$A$6:$A$6,0)),1)),"","CHYBA"),IF(AND(INDEX($L$1:$L$1505,X913)&lt;&gt;"",ROUND(K913,1)=ROUND(INDEX($L$1:$L$1505,X913),1)),"","CHYBA")),"CHYBA"))</f>
        <v/>
      </c>
      <c r="R913" s="14">
        <f>IF(V913=0,"",IF(OR(NOT(ISNUMBER(A913)),B913="",C913="",NOT(ISNUMBER(D913)),NOT(ISNUMBER(E913)),NOT(ISNUMBER(F913)),NOT(ISNUMBER(G913)),I913="",J913="",NOT(ISNUMBER(K913)),NOT(ISNUMBER(L913)),AND(N913&lt;&gt;"Podnikateľská",N913&lt;&gt;"Súkromná"),AND(N913="Podnikateľská",H913=""),COUNTIFS('Vodiči'!$C$6:$C$8,C913&amp;"")&lt;&gt;1,COUNTIFS('Vozidlá'!$A$6:$A$6,B913&amp;"",'Vozidlá'!$B$6:$B$6,"&lt;&gt;")&lt;&gt;1,COUNTIFS('Vozidlá'!$A$6:$A$6,B913&amp;"",'Vozidlá'!$C$6:$C$6,"&lt;&gt;")&lt;&gt;1,COUNTIFS('Vozidlá'!$A$6:$A$6,B913&amp;"",'Vozidlá'!$D$6:$D$6,"&lt;&gt;")&lt;&gt;1,COUNTIFS('Vozidlá'!$A$6:$A$6,B913&amp;"",'Vozidlá'!$E$6:$E$6,"&lt;&gt;")&lt;&gt;1,COUNTIFS('Vozidlá'!$A$6:$A$6,B913&amp;"",'Vozidlá'!$K$6:$K$6,"&lt;&gt;")&lt;&gt;1,COUNTIFS('Vozidlá'!$A$6:$A$6,B913&amp;"",'Vozidlá'!$L$6:$L$6,"&lt;&gt;")&lt;&gt;1),"CHYBA",""))</f>
        <v/>
      </c>
      <c r="S913" s="14">
        <f>IF(V913=0,"",IF(N913="Podnikateľská",IF(H913="","",IF(OR(LEN(TRIM(SUBSTITUTE(SUBSTITUTE(H913,".",""),",","")))&lt;12,ISNUMBER(MATCH(TRIM(SUBSTITUTE(SUBSTITUTE(H913,".",""),",","")),'Zoznamy'!$G$2:$G$41,0))),"PREVERIŤ","")),IF(AND(N913="Súkromná",IFERROR(INDEX('Vozidlá'!$O$6:$O$6,MATCH(B913,'Vozidlá'!$A$6:$A$6,0))="áno",FALSE)),"PREVERIŤ","")))</f>
        <v/>
      </c>
      <c r="T913" s="14">
        <f>IF(OR(D913="",E913="",F913="",G913=""),"",IFERROR(IF(OR(F913+G913&lt;D913+E913,D913&lt;DATE(2027,1,1),D913&gt;=DATE(2028,1,1)),"CHYBA",""),"CHYBA"))</f>
        <v/>
      </c>
      <c r="U913" s="14">
        <f>IF(OR(V913=0,A913=""),"",IF(COUNTIFS($A$6:$A$1505,A913&amp;"",$B$6:$B$1505,B913&amp;"")&gt;1,"CHYBA",IF(X913="","",IF(X913=0,"",IFERROR(IF(INDEX($A$1:$A$1505,X913)="","",IF(A913=INDEX($A$1:$A$1505,X913)+1,"","PREVERIŤ")),"PREVERIŤ")))))</f>
        <v/>
      </c>
      <c r="V913" s="14">
        <f>IF(OR(A913&lt;&gt;"",B913&lt;&gt;"",C913&lt;&gt;"",D913&lt;&gt;"",E913&lt;&gt;"",F913&lt;&gt;"",G913&lt;&gt;"",H913&lt;&gt;"",I913&lt;&gt;"",J913&lt;&gt;"",K913&lt;&gt;"",L913&lt;&gt;"",N913&lt;&gt;"",O913&lt;&gt;""),1,0)</f>
        <v/>
      </c>
      <c r="W913" s="14">
        <f>IF(OR(V913=0,B913=""),"",COUNTIFS($B$6:B913,B913&amp;""))</f>
        <v/>
      </c>
      <c r="X913" s="14">
        <f>IF(OR(V913=0,B913=""),"",IF(W913=1,0,SUMIFS($Y$5:Y912,$B$5:B912,B913&amp;"",$W$5:W912,W913-1)))</f>
        <v/>
      </c>
      <c r="Y913" s="14">
        <f>IF(V913=0,"",ROW($A913))</f>
        <v/>
      </c>
    </row>
    <row r="914">
      <c r="A914" s="10" t="n"/>
      <c r="B914" s="10" t="n"/>
      <c r="C914" s="10" t="n"/>
      <c r="D914" s="12" t="n"/>
      <c r="E914" s="18" t="n"/>
      <c r="F914" s="12" t="n"/>
      <c r="G914" s="18" t="n"/>
      <c r="H914" s="10" t="n"/>
      <c r="I914" s="10" t="n"/>
      <c r="J914" s="10" t="n"/>
      <c r="K914" s="13" t="n"/>
      <c r="L914" s="13" t="n"/>
      <c r="M914" s="19">
        <f>IF(OR(K914="",L914=""),"",IF(AND(ISNUMBER(K914),ISNUMBER(L914)),L914-K914,"CHYBA"))</f>
        <v/>
      </c>
      <c r="N914" s="10" t="n"/>
      <c r="O914" s="10" t="n"/>
      <c r="P914" s="14">
        <f>IF(M914="","",IF(ISNUMBER(M914),IF(M914&lt;=0,"CHYBA",""),"CHYBA"))</f>
        <v/>
      </c>
      <c r="Q914" s="14">
        <f>IF(OR(V914=0,B914="",K914=""),"",IFERROR(IF(X914=0,IF(AND(COUNTIFS('Vozidlá'!$A$6:$A$6,B914&amp;"",'Vozidlá'!$L$6:$L$6,"&lt;&gt;")=1,ROUND(K914,1)=ROUND(INDEX('Vozidlá'!$L$6:$L$6,MATCH(B914,'Vozidlá'!$A$6:$A$6,0)),1)),"","CHYBA"),IF(AND(INDEX($L$1:$L$1505,X914)&lt;&gt;"",ROUND(K914,1)=ROUND(INDEX($L$1:$L$1505,X914),1)),"","CHYBA")),"CHYBA"))</f>
        <v/>
      </c>
      <c r="R914" s="14">
        <f>IF(V914=0,"",IF(OR(NOT(ISNUMBER(A914)),B914="",C914="",NOT(ISNUMBER(D914)),NOT(ISNUMBER(E914)),NOT(ISNUMBER(F914)),NOT(ISNUMBER(G914)),I914="",J914="",NOT(ISNUMBER(K914)),NOT(ISNUMBER(L914)),AND(N914&lt;&gt;"Podnikateľská",N914&lt;&gt;"Súkromná"),AND(N914="Podnikateľská",H914=""),COUNTIFS('Vodiči'!$C$6:$C$8,C914&amp;"")&lt;&gt;1,COUNTIFS('Vozidlá'!$A$6:$A$6,B914&amp;"",'Vozidlá'!$B$6:$B$6,"&lt;&gt;")&lt;&gt;1,COUNTIFS('Vozidlá'!$A$6:$A$6,B914&amp;"",'Vozidlá'!$C$6:$C$6,"&lt;&gt;")&lt;&gt;1,COUNTIFS('Vozidlá'!$A$6:$A$6,B914&amp;"",'Vozidlá'!$D$6:$D$6,"&lt;&gt;")&lt;&gt;1,COUNTIFS('Vozidlá'!$A$6:$A$6,B914&amp;"",'Vozidlá'!$E$6:$E$6,"&lt;&gt;")&lt;&gt;1,COUNTIFS('Vozidlá'!$A$6:$A$6,B914&amp;"",'Vozidlá'!$K$6:$K$6,"&lt;&gt;")&lt;&gt;1,COUNTIFS('Vozidlá'!$A$6:$A$6,B914&amp;"",'Vozidlá'!$L$6:$L$6,"&lt;&gt;")&lt;&gt;1),"CHYBA",""))</f>
        <v/>
      </c>
      <c r="S914" s="14">
        <f>IF(V914=0,"",IF(N914="Podnikateľská",IF(H914="","",IF(OR(LEN(TRIM(SUBSTITUTE(SUBSTITUTE(H914,".",""),",","")))&lt;12,ISNUMBER(MATCH(TRIM(SUBSTITUTE(SUBSTITUTE(H914,".",""),",","")),'Zoznamy'!$G$2:$G$41,0))),"PREVERIŤ","")),IF(AND(N914="Súkromná",IFERROR(INDEX('Vozidlá'!$O$6:$O$6,MATCH(B914,'Vozidlá'!$A$6:$A$6,0))="áno",FALSE)),"PREVERIŤ","")))</f>
        <v/>
      </c>
      <c r="T914" s="14">
        <f>IF(OR(D914="",E914="",F914="",G914=""),"",IFERROR(IF(OR(F914+G914&lt;D914+E914,D914&lt;DATE(2027,1,1),D914&gt;=DATE(2028,1,1)),"CHYBA",""),"CHYBA"))</f>
        <v/>
      </c>
      <c r="U914" s="14">
        <f>IF(OR(V914=0,A914=""),"",IF(COUNTIFS($A$6:$A$1505,A914&amp;"",$B$6:$B$1505,B914&amp;"")&gt;1,"CHYBA",IF(X914="","",IF(X914=0,"",IFERROR(IF(INDEX($A$1:$A$1505,X914)="","",IF(A914=INDEX($A$1:$A$1505,X914)+1,"","PREVERIŤ")),"PREVERIŤ")))))</f>
        <v/>
      </c>
      <c r="V914" s="14">
        <f>IF(OR(A914&lt;&gt;"",B914&lt;&gt;"",C914&lt;&gt;"",D914&lt;&gt;"",E914&lt;&gt;"",F914&lt;&gt;"",G914&lt;&gt;"",H914&lt;&gt;"",I914&lt;&gt;"",J914&lt;&gt;"",K914&lt;&gt;"",L914&lt;&gt;"",N914&lt;&gt;"",O914&lt;&gt;""),1,0)</f>
        <v/>
      </c>
      <c r="W914" s="14">
        <f>IF(OR(V914=0,B914=""),"",COUNTIFS($B$6:B914,B914&amp;""))</f>
        <v/>
      </c>
      <c r="X914" s="14">
        <f>IF(OR(V914=0,B914=""),"",IF(W914=1,0,SUMIFS($Y$5:Y913,$B$5:B913,B914&amp;"",$W$5:W913,W914-1)))</f>
        <v/>
      </c>
      <c r="Y914" s="14">
        <f>IF(V914=0,"",ROW($A914))</f>
        <v/>
      </c>
    </row>
    <row r="915">
      <c r="A915" s="10" t="n"/>
      <c r="B915" s="10" t="n"/>
      <c r="C915" s="10" t="n"/>
      <c r="D915" s="12" t="n"/>
      <c r="E915" s="18" t="n"/>
      <c r="F915" s="12" t="n"/>
      <c r="G915" s="18" t="n"/>
      <c r="H915" s="10" t="n"/>
      <c r="I915" s="10" t="n"/>
      <c r="J915" s="10" t="n"/>
      <c r="K915" s="13" t="n"/>
      <c r="L915" s="13" t="n"/>
      <c r="M915" s="19">
        <f>IF(OR(K915="",L915=""),"",IF(AND(ISNUMBER(K915),ISNUMBER(L915)),L915-K915,"CHYBA"))</f>
        <v/>
      </c>
      <c r="N915" s="10" t="n"/>
      <c r="O915" s="10" t="n"/>
      <c r="P915" s="14">
        <f>IF(M915="","",IF(ISNUMBER(M915),IF(M915&lt;=0,"CHYBA",""),"CHYBA"))</f>
        <v/>
      </c>
      <c r="Q915" s="14">
        <f>IF(OR(V915=0,B915="",K915=""),"",IFERROR(IF(X915=0,IF(AND(COUNTIFS('Vozidlá'!$A$6:$A$6,B915&amp;"",'Vozidlá'!$L$6:$L$6,"&lt;&gt;")=1,ROUND(K915,1)=ROUND(INDEX('Vozidlá'!$L$6:$L$6,MATCH(B915,'Vozidlá'!$A$6:$A$6,0)),1)),"","CHYBA"),IF(AND(INDEX($L$1:$L$1505,X915)&lt;&gt;"",ROUND(K915,1)=ROUND(INDEX($L$1:$L$1505,X915),1)),"","CHYBA")),"CHYBA"))</f>
        <v/>
      </c>
      <c r="R915" s="14">
        <f>IF(V915=0,"",IF(OR(NOT(ISNUMBER(A915)),B915="",C915="",NOT(ISNUMBER(D915)),NOT(ISNUMBER(E915)),NOT(ISNUMBER(F915)),NOT(ISNUMBER(G915)),I915="",J915="",NOT(ISNUMBER(K915)),NOT(ISNUMBER(L915)),AND(N915&lt;&gt;"Podnikateľská",N915&lt;&gt;"Súkromná"),AND(N915="Podnikateľská",H915=""),COUNTIFS('Vodiči'!$C$6:$C$8,C915&amp;"")&lt;&gt;1,COUNTIFS('Vozidlá'!$A$6:$A$6,B915&amp;"",'Vozidlá'!$B$6:$B$6,"&lt;&gt;")&lt;&gt;1,COUNTIFS('Vozidlá'!$A$6:$A$6,B915&amp;"",'Vozidlá'!$C$6:$C$6,"&lt;&gt;")&lt;&gt;1,COUNTIFS('Vozidlá'!$A$6:$A$6,B915&amp;"",'Vozidlá'!$D$6:$D$6,"&lt;&gt;")&lt;&gt;1,COUNTIFS('Vozidlá'!$A$6:$A$6,B915&amp;"",'Vozidlá'!$E$6:$E$6,"&lt;&gt;")&lt;&gt;1,COUNTIFS('Vozidlá'!$A$6:$A$6,B915&amp;"",'Vozidlá'!$K$6:$K$6,"&lt;&gt;")&lt;&gt;1,COUNTIFS('Vozidlá'!$A$6:$A$6,B915&amp;"",'Vozidlá'!$L$6:$L$6,"&lt;&gt;")&lt;&gt;1),"CHYBA",""))</f>
        <v/>
      </c>
      <c r="S915" s="14">
        <f>IF(V915=0,"",IF(N915="Podnikateľská",IF(H915="","",IF(OR(LEN(TRIM(SUBSTITUTE(SUBSTITUTE(H915,".",""),",","")))&lt;12,ISNUMBER(MATCH(TRIM(SUBSTITUTE(SUBSTITUTE(H915,".",""),",","")),'Zoznamy'!$G$2:$G$41,0))),"PREVERIŤ","")),IF(AND(N915="Súkromná",IFERROR(INDEX('Vozidlá'!$O$6:$O$6,MATCH(B915,'Vozidlá'!$A$6:$A$6,0))="áno",FALSE)),"PREVERIŤ","")))</f>
        <v/>
      </c>
      <c r="T915" s="14">
        <f>IF(OR(D915="",E915="",F915="",G915=""),"",IFERROR(IF(OR(F915+G915&lt;D915+E915,D915&lt;DATE(2027,1,1),D915&gt;=DATE(2028,1,1)),"CHYBA",""),"CHYBA"))</f>
        <v/>
      </c>
      <c r="U915" s="14">
        <f>IF(OR(V915=0,A915=""),"",IF(COUNTIFS($A$6:$A$1505,A915&amp;"",$B$6:$B$1505,B915&amp;"")&gt;1,"CHYBA",IF(X915="","",IF(X915=0,"",IFERROR(IF(INDEX($A$1:$A$1505,X915)="","",IF(A915=INDEX($A$1:$A$1505,X915)+1,"","PREVERIŤ")),"PREVERIŤ")))))</f>
        <v/>
      </c>
      <c r="V915" s="14">
        <f>IF(OR(A915&lt;&gt;"",B915&lt;&gt;"",C915&lt;&gt;"",D915&lt;&gt;"",E915&lt;&gt;"",F915&lt;&gt;"",G915&lt;&gt;"",H915&lt;&gt;"",I915&lt;&gt;"",J915&lt;&gt;"",K915&lt;&gt;"",L915&lt;&gt;"",N915&lt;&gt;"",O915&lt;&gt;""),1,0)</f>
        <v/>
      </c>
      <c r="W915" s="14">
        <f>IF(OR(V915=0,B915=""),"",COUNTIFS($B$6:B915,B915&amp;""))</f>
        <v/>
      </c>
      <c r="X915" s="14">
        <f>IF(OR(V915=0,B915=""),"",IF(W915=1,0,SUMIFS($Y$5:Y914,$B$5:B914,B915&amp;"",$W$5:W914,W915-1)))</f>
        <v/>
      </c>
      <c r="Y915" s="14">
        <f>IF(V915=0,"",ROW($A915))</f>
        <v/>
      </c>
    </row>
    <row r="916">
      <c r="A916" s="10" t="n"/>
      <c r="B916" s="10" t="n"/>
      <c r="C916" s="10" t="n"/>
      <c r="D916" s="12" t="n"/>
      <c r="E916" s="18" t="n"/>
      <c r="F916" s="12" t="n"/>
      <c r="G916" s="18" t="n"/>
      <c r="H916" s="10" t="n"/>
      <c r="I916" s="10" t="n"/>
      <c r="J916" s="10" t="n"/>
      <c r="K916" s="13" t="n"/>
      <c r="L916" s="13" t="n"/>
      <c r="M916" s="19">
        <f>IF(OR(K916="",L916=""),"",IF(AND(ISNUMBER(K916),ISNUMBER(L916)),L916-K916,"CHYBA"))</f>
        <v/>
      </c>
      <c r="N916" s="10" t="n"/>
      <c r="O916" s="10" t="n"/>
      <c r="P916" s="14">
        <f>IF(M916="","",IF(ISNUMBER(M916),IF(M916&lt;=0,"CHYBA",""),"CHYBA"))</f>
        <v/>
      </c>
      <c r="Q916" s="14">
        <f>IF(OR(V916=0,B916="",K916=""),"",IFERROR(IF(X916=0,IF(AND(COUNTIFS('Vozidlá'!$A$6:$A$6,B916&amp;"",'Vozidlá'!$L$6:$L$6,"&lt;&gt;")=1,ROUND(K916,1)=ROUND(INDEX('Vozidlá'!$L$6:$L$6,MATCH(B916,'Vozidlá'!$A$6:$A$6,0)),1)),"","CHYBA"),IF(AND(INDEX($L$1:$L$1505,X916)&lt;&gt;"",ROUND(K916,1)=ROUND(INDEX($L$1:$L$1505,X916),1)),"","CHYBA")),"CHYBA"))</f>
        <v/>
      </c>
      <c r="R916" s="14">
        <f>IF(V916=0,"",IF(OR(NOT(ISNUMBER(A916)),B916="",C916="",NOT(ISNUMBER(D916)),NOT(ISNUMBER(E916)),NOT(ISNUMBER(F916)),NOT(ISNUMBER(G916)),I916="",J916="",NOT(ISNUMBER(K916)),NOT(ISNUMBER(L916)),AND(N916&lt;&gt;"Podnikateľská",N916&lt;&gt;"Súkromná"),AND(N916="Podnikateľská",H916=""),COUNTIFS('Vodiči'!$C$6:$C$8,C916&amp;"")&lt;&gt;1,COUNTIFS('Vozidlá'!$A$6:$A$6,B916&amp;"",'Vozidlá'!$B$6:$B$6,"&lt;&gt;")&lt;&gt;1,COUNTIFS('Vozidlá'!$A$6:$A$6,B916&amp;"",'Vozidlá'!$C$6:$C$6,"&lt;&gt;")&lt;&gt;1,COUNTIFS('Vozidlá'!$A$6:$A$6,B916&amp;"",'Vozidlá'!$D$6:$D$6,"&lt;&gt;")&lt;&gt;1,COUNTIFS('Vozidlá'!$A$6:$A$6,B916&amp;"",'Vozidlá'!$E$6:$E$6,"&lt;&gt;")&lt;&gt;1,COUNTIFS('Vozidlá'!$A$6:$A$6,B916&amp;"",'Vozidlá'!$K$6:$K$6,"&lt;&gt;")&lt;&gt;1,COUNTIFS('Vozidlá'!$A$6:$A$6,B916&amp;"",'Vozidlá'!$L$6:$L$6,"&lt;&gt;")&lt;&gt;1),"CHYBA",""))</f>
        <v/>
      </c>
      <c r="S916" s="14">
        <f>IF(V916=0,"",IF(N916="Podnikateľská",IF(H916="","",IF(OR(LEN(TRIM(SUBSTITUTE(SUBSTITUTE(H916,".",""),",","")))&lt;12,ISNUMBER(MATCH(TRIM(SUBSTITUTE(SUBSTITUTE(H916,".",""),",","")),'Zoznamy'!$G$2:$G$41,0))),"PREVERIŤ","")),IF(AND(N916="Súkromná",IFERROR(INDEX('Vozidlá'!$O$6:$O$6,MATCH(B916,'Vozidlá'!$A$6:$A$6,0))="áno",FALSE)),"PREVERIŤ","")))</f>
        <v/>
      </c>
      <c r="T916" s="14">
        <f>IF(OR(D916="",E916="",F916="",G916=""),"",IFERROR(IF(OR(F916+G916&lt;D916+E916,D916&lt;DATE(2027,1,1),D916&gt;=DATE(2028,1,1)),"CHYBA",""),"CHYBA"))</f>
        <v/>
      </c>
      <c r="U916" s="14">
        <f>IF(OR(V916=0,A916=""),"",IF(COUNTIFS($A$6:$A$1505,A916&amp;"",$B$6:$B$1505,B916&amp;"")&gt;1,"CHYBA",IF(X916="","",IF(X916=0,"",IFERROR(IF(INDEX($A$1:$A$1505,X916)="","",IF(A916=INDEX($A$1:$A$1505,X916)+1,"","PREVERIŤ")),"PREVERIŤ")))))</f>
        <v/>
      </c>
      <c r="V916" s="14">
        <f>IF(OR(A916&lt;&gt;"",B916&lt;&gt;"",C916&lt;&gt;"",D916&lt;&gt;"",E916&lt;&gt;"",F916&lt;&gt;"",G916&lt;&gt;"",H916&lt;&gt;"",I916&lt;&gt;"",J916&lt;&gt;"",K916&lt;&gt;"",L916&lt;&gt;"",N916&lt;&gt;"",O916&lt;&gt;""),1,0)</f>
        <v/>
      </c>
      <c r="W916" s="14">
        <f>IF(OR(V916=0,B916=""),"",COUNTIFS($B$6:B916,B916&amp;""))</f>
        <v/>
      </c>
      <c r="X916" s="14">
        <f>IF(OR(V916=0,B916=""),"",IF(W916=1,0,SUMIFS($Y$5:Y915,$B$5:B915,B916&amp;"",$W$5:W915,W916-1)))</f>
        <v/>
      </c>
      <c r="Y916" s="14">
        <f>IF(V916=0,"",ROW($A916))</f>
        <v/>
      </c>
    </row>
    <row r="917">
      <c r="A917" s="10" t="n"/>
      <c r="B917" s="10" t="n"/>
      <c r="C917" s="10" t="n"/>
      <c r="D917" s="12" t="n"/>
      <c r="E917" s="18" t="n"/>
      <c r="F917" s="12" t="n"/>
      <c r="G917" s="18" t="n"/>
      <c r="H917" s="10" t="n"/>
      <c r="I917" s="10" t="n"/>
      <c r="J917" s="10" t="n"/>
      <c r="K917" s="13" t="n"/>
      <c r="L917" s="13" t="n"/>
      <c r="M917" s="19">
        <f>IF(OR(K917="",L917=""),"",IF(AND(ISNUMBER(K917),ISNUMBER(L917)),L917-K917,"CHYBA"))</f>
        <v/>
      </c>
      <c r="N917" s="10" t="n"/>
      <c r="O917" s="10" t="n"/>
      <c r="P917" s="14">
        <f>IF(M917="","",IF(ISNUMBER(M917),IF(M917&lt;=0,"CHYBA",""),"CHYBA"))</f>
        <v/>
      </c>
      <c r="Q917" s="14">
        <f>IF(OR(V917=0,B917="",K917=""),"",IFERROR(IF(X917=0,IF(AND(COUNTIFS('Vozidlá'!$A$6:$A$6,B917&amp;"",'Vozidlá'!$L$6:$L$6,"&lt;&gt;")=1,ROUND(K917,1)=ROUND(INDEX('Vozidlá'!$L$6:$L$6,MATCH(B917,'Vozidlá'!$A$6:$A$6,0)),1)),"","CHYBA"),IF(AND(INDEX($L$1:$L$1505,X917)&lt;&gt;"",ROUND(K917,1)=ROUND(INDEX($L$1:$L$1505,X917),1)),"","CHYBA")),"CHYBA"))</f>
        <v/>
      </c>
      <c r="R917" s="14">
        <f>IF(V917=0,"",IF(OR(NOT(ISNUMBER(A917)),B917="",C917="",NOT(ISNUMBER(D917)),NOT(ISNUMBER(E917)),NOT(ISNUMBER(F917)),NOT(ISNUMBER(G917)),I917="",J917="",NOT(ISNUMBER(K917)),NOT(ISNUMBER(L917)),AND(N917&lt;&gt;"Podnikateľská",N917&lt;&gt;"Súkromná"),AND(N917="Podnikateľská",H917=""),COUNTIFS('Vodiči'!$C$6:$C$8,C917&amp;"")&lt;&gt;1,COUNTIFS('Vozidlá'!$A$6:$A$6,B917&amp;"",'Vozidlá'!$B$6:$B$6,"&lt;&gt;")&lt;&gt;1,COUNTIFS('Vozidlá'!$A$6:$A$6,B917&amp;"",'Vozidlá'!$C$6:$C$6,"&lt;&gt;")&lt;&gt;1,COUNTIFS('Vozidlá'!$A$6:$A$6,B917&amp;"",'Vozidlá'!$D$6:$D$6,"&lt;&gt;")&lt;&gt;1,COUNTIFS('Vozidlá'!$A$6:$A$6,B917&amp;"",'Vozidlá'!$E$6:$E$6,"&lt;&gt;")&lt;&gt;1,COUNTIFS('Vozidlá'!$A$6:$A$6,B917&amp;"",'Vozidlá'!$K$6:$K$6,"&lt;&gt;")&lt;&gt;1,COUNTIFS('Vozidlá'!$A$6:$A$6,B917&amp;"",'Vozidlá'!$L$6:$L$6,"&lt;&gt;")&lt;&gt;1),"CHYBA",""))</f>
        <v/>
      </c>
      <c r="S917" s="14">
        <f>IF(V917=0,"",IF(N917="Podnikateľská",IF(H917="","",IF(OR(LEN(TRIM(SUBSTITUTE(SUBSTITUTE(H917,".",""),",","")))&lt;12,ISNUMBER(MATCH(TRIM(SUBSTITUTE(SUBSTITUTE(H917,".",""),",","")),'Zoznamy'!$G$2:$G$41,0))),"PREVERIŤ","")),IF(AND(N917="Súkromná",IFERROR(INDEX('Vozidlá'!$O$6:$O$6,MATCH(B917,'Vozidlá'!$A$6:$A$6,0))="áno",FALSE)),"PREVERIŤ","")))</f>
        <v/>
      </c>
      <c r="T917" s="14">
        <f>IF(OR(D917="",E917="",F917="",G917=""),"",IFERROR(IF(OR(F917+G917&lt;D917+E917,D917&lt;DATE(2027,1,1),D917&gt;=DATE(2028,1,1)),"CHYBA",""),"CHYBA"))</f>
        <v/>
      </c>
      <c r="U917" s="14">
        <f>IF(OR(V917=0,A917=""),"",IF(COUNTIFS($A$6:$A$1505,A917&amp;"",$B$6:$B$1505,B917&amp;"")&gt;1,"CHYBA",IF(X917="","",IF(X917=0,"",IFERROR(IF(INDEX($A$1:$A$1505,X917)="","",IF(A917=INDEX($A$1:$A$1505,X917)+1,"","PREVERIŤ")),"PREVERIŤ")))))</f>
        <v/>
      </c>
      <c r="V917" s="14">
        <f>IF(OR(A917&lt;&gt;"",B917&lt;&gt;"",C917&lt;&gt;"",D917&lt;&gt;"",E917&lt;&gt;"",F917&lt;&gt;"",G917&lt;&gt;"",H917&lt;&gt;"",I917&lt;&gt;"",J917&lt;&gt;"",K917&lt;&gt;"",L917&lt;&gt;"",N917&lt;&gt;"",O917&lt;&gt;""),1,0)</f>
        <v/>
      </c>
      <c r="W917" s="14">
        <f>IF(OR(V917=0,B917=""),"",COUNTIFS($B$6:B917,B917&amp;""))</f>
        <v/>
      </c>
      <c r="X917" s="14">
        <f>IF(OR(V917=0,B917=""),"",IF(W917=1,0,SUMIFS($Y$5:Y916,$B$5:B916,B917&amp;"",$W$5:W916,W917-1)))</f>
        <v/>
      </c>
      <c r="Y917" s="14">
        <f>IF(V917=0,"",ROW($A917))</f>
        <v/>
      </c>
    </row>
    <row r="918">
      <c r="A918" s="10" t="n"/>
      <c r="B918" s="10" t="n"/>
      <c r="C918" s="10" t="n"/>
      <c r="D918" s="12" t="n"/>
      <c r="E918" s="18" t="n"/>
      <c r="F918" s="12" t="n"/>
      <c r="G918" s="18" t="n"/>
      <c r="H918" s="10" t="n"/>
      <c r="I918" s="10" t="n"/>
      <c r="J918" s="10" t="n"/>
      <c r="K918" s="13" t="n"/>
      <c r="L918" s="13" t="n"/>
      <c r="M918" s="19">
        <f>IF(OR(K918="",L918=""),"",IF(AND(ISNUMBER(K918),ISNUMBER(L918)),L918-K918,"CHYBA"))</f>
        <v/>
      </c>
      <c r="N918" s="10" t="n"/>
      <c r="O918" s="10" t="n"/>
      <c r="P918" s="14">
        <f>IF(M918="","",IF(ISNUMBER(M918),IF(M918&lt;=0,"CHYBA",""),"CHYBA"))</f>
        <v/>
      </c>
      <c r="Q918" s="14">
        <f>IF(OR(V918=0,B918="",K918=""),"",IFERROR(IF(X918=0,IF(AND(COUNTIFS('Vozidlá'!$A$6:$A$6,B918&amp;"",'Vozidlá'!$L$6:$L$6,"&lt;&gt;")=1,ROUND(K918,1)=ROUND(INDEX('Vozidlá'!$L$6:$L$6,MATCH(B918,'Vozidlá'!$A$6:$A$6,0)),1)),"","CHYBA"),IF(AND(INDEX($L$1:$L$1505,X918)&lt;&gt;"",ROUND(K918,1)=ROUND(INDEX($L$1:$L$1505,X918),1)),"","CHYBA")),"CHYBA"))</f>
        <v/>
      </c>
      <c r="R918" s="14">
        <f>IF(V918=0,"",IF(OR(NOT(ISNUMBER(A918)),B918="",C918="",NOT(ISNUMBER(D918)),NOT(ISNUMBER(E918)),NOT(ISNUMBER(F918)),NOT(ISNUMBER(G918)),I918="",J918="",NOT(ISNUMBER(K918)),NOT(ISNUMBER(L918)),AND(N918&lt;&gt;"Podnikateľská",N918&lt;&gt;"Súkromná"),AND(N918="Podnikateľská",H918=""),COUNTIFS('Vodiči'!$C$6:$C$8,C918&amp;"")&lt;&gt;1,COUNTIFS('Vozidlá'!$A$6:$A$6,B918&amp;"",'Vozidlá'!$B$6:$B$6,"&lt;&gt;")&lt;&gt;1,COUNTIFS('Vozidlá'!$A$6:$A$6,B918&amp;"",'Vozidlá'!$C$6:$C$6,"&lt;&gt;")&lt;&gt;1,COUNTIFS('Vozidlá'!$A$6:$A$6,B918&amp;"",'Vozidlá'!$D$6:$D$6,"&lt;&gt;")&lt;&gt;1,COUNTIFS('Vozidlá'!$A$6:$A$6,B918&amp;"",'Vozidlá'!$E$6:$E$6,"&lt;&gt;")&lt;&gt;1,COUNTIFS('Vozidlá'!$A$6:$A$6,B918&amp;"",'Vozidlá'!$K$6:$K$6,"&lt;&gt;")&lt;&gt;1,COUNTIFS('Vozidlá'!$A$6:$A$6,B918&amp;"",'Vozidlá'!$L$6:$L$6,"&lt;&gt;")&lt;&gt;1),"CHYBA",""))</f>
        <v/>
      </c>
      <c r="S918" s="14">
        <f>IF(V918=0,"",IF(N918="Podnikateľská",IF(H918="","",IF(OR(LEN(TRIM(SUBSTITUTE(SUBSTITUTE(H918,".",""),",","")))&lt;12,ISNUMBER(MATCH(TRIM(SUBSTITUTE(SUBSTITUTE(H918,".",""),",","")),'Zoznamy'!$G$2:$G$41,0))),"PREVERIŤ","")),IF(AND(N918="Súkromná",IFERROR(INDEX('Vozidlá'!$O$6:$O$6,MATCH(B918,'Vozidlá'!$A$6:$A$6,0))="áno",FALSE)),"PREVERIŤ","")))</f>
        <v/>
      </c>
      <c r="T918" s="14">
        <f>IF(OR(D918="",E918="",F918="",G918=""),"",IFERROR(IF(OR(F918+G918&lt;D918+E918,D918&lt;DATE(2027,1,1),D918&gt;=DATE(2028,1,1)),"CHYBA",""),"CHYBA"))</f>
        <v/>
      </c>
      <c r="U918" s="14">
        <f>IF(OR(V918=0,A918=""),"",IF(COUNTIFS($A$6:$A$1505,A918&amp;"",$B$6:$B$1505,B918&amp;"")&gt;1,"CHYBA",IF(X918="","",IF(X918=0,"",IFERROR(IF(INDEX($A$1:$A$1505,X918)="","",IF(A918=INDEX($A$1:$A$1505,X918)+1,"","PREVERIŤ")),"PREVERIŤ")))))</f>
        <v/>
      </c>
      <c r="V918" s="14">
        <f>IF(OR(A918&lt;&gt;"",B918&lt;&gt;"",C918&lt;&gt;"",D918&lt;&gt;"",E918&lt;&gt;"",F918&lt;&gt;"",G918&lt;&gt;"",H918&lt;&gt;"",I918&lt;&gt;"",J918&lt;&gt;"",K918&lt;&gt;"",L918&lt;&gt;"",N918&lt;&gt;"",O918&lt;&gt;""),1,0)</f>
        <v/>
      </c>
      <c r="W918" s="14">
        <f>IF(OR(V918=0,B918=""),"",COUNTIFS($B$6:B918,B918&amp;""))</f>
        <v/>
      </c>
      <c r="X918" s="14">
        <f>IF(OR(V918=0,B918=""),"",IF(W918=1,0,SUMIFS($Y$5:Y917,$B$5:B917,B918&amp;"",$W$5:W917,W918-1)))</f>
        <v/>
      </c>
      <c r="Y918" s="14">
        <f>IF(V918=0,"",ROW($A918))</f>
        <v/>
      </c>
    </row>
    <row r="919">
      <c r="A919" s="10" t="n"/>
      <c r="B919" s="10" t="n"/>
      <c r="C919" s="10" t="n"/>
      <c r="D919" s="12" t="n"/>
      <c r="E919" s="18" t="n"/>
      <c r="F919" s="12" t="n"/>
      <c r="G919" s="18" t="n"/>
      <c r="H919" s="10" t="n"/>
      <c r="I919" s="10" t="n"/>
      <c r="J919" s="10" t="n"/>
      <c r="K919" s="13" t="n"/>
      <c r="L919" s="13" t="n"/>
      <c r="M919" s="19">
        <f>IF(OR(K919="",L919=""),"",IF(AND(ISNUMBER(K919),ISNUMBER(L919)),L919-K919,"CHYBA"))</f>
        <v/>
      </c>
      <c r="N919" s="10" t="n"/>
      <c r="O919" s="10" t="n"/>
      <c r="P919" s="14">
        <f>IF(M919="","",IF(ISNUMBER(M919),IF(M919&lt;=0,"CHYBA",""),"CHYBA"))</f>
        <v/>
      </c>
      <c r="Q919" s="14">
        <f>IF(OR(V919=0,B919="",K919=""),"",IFERROR(IF(X919=0,IF(AND(COUNTIFS('Vozidlá'!$A$6:$A$6,B919&amp;"",'Vozidlá'!$L$6:$L$6,"&lt;&gt;")=1,ROUND(K919,1)=ROUND(INDEX('Vozidlá'!$L$6:$L$6,MATCH(B919,'Vozidlá'!$A$6:$A$6,0)),1)),"","CHYBA"),IF(AND(INDEX($L$1:$L$1505,X919)&lt;&gt;"",ROUND(K919,1)=ROUND(INDEX($L$1:$L$1505,X919),1)),"","CHYBA")),"CHYBA"))</f>
        <v/>
      </c>
      <c r="R919" s="14">
        <f>IF(V919=0,"",IF(OR(NOT(ISNUMBER(A919)),B919="",C919="",NOT(ISNUMBER(D919)),NOT(ISNUMBER(E919)),NOT(ISNUMBER(F919)),NOT(ISNUMBER(G919)),I919="",J919="",NOT(ISNUMBER(K919)),NOT(ISNUMBER(L919)),AND(N919&lt;&gt;"Podnikateľská",N919&lt;&gt;"Súkromná"),AND(N919="Podnikateľská",H919=""),COUNTIFS('Vodiči'!$C$6:$C$8,C919&amp;"")&lt;&gt;1,COUNTIFS('Vozidlá'!$A$6:$A$6,B919&amp;"",'Vozidlá'!$B$6:$B$6,"&lt;&gt;")&lt;&gt;1,COUNTIFS('Vozidlá'!$A$6:$A$6,B919&amp;"",'Vozidlá'!$C$6:$C$6,"&lt;&gt;")&lt;&gt;1,COUNTIFS('Vozidlá'!$A$6:$A$6,B919&amp;"",'Vozidlá'!$D$6:$D$6,"&lt;&gt;")&lt;&gt;1,COUNTIFS('Vozidlá'!$A$6:$A$6,B919&amp;"",'Vozidlá'!$E$6:$E$6,"&lt;&gt;")&lt;&gt;1,COUNTIFS('Vozidlá'!$A$6:$A$6,B919&amp;"",'Vozidlá'!$K$6:$K$6,"&lt;&gt;")&lt;&gt;1,COUNTIFS('Vozidlá'!$A$6:$A$6,B919&amp;"",'Vozidlá'!$L$6:$L$6,"&lt;&gt;")&lt;&gt;1),"CHYBA",""))</f>
        <v/>
      </c>
      <c r="S919" s="14">
        <f>IF(V919=0,"",IF(N919="Podnikateľská",IF(H919="","",IF(OR(LEN(TRIM(SUBSTITUTE(SUBSTITUTE(H919,".",""),",","")))&lt;12,ISNUMBER(MATCH(TRIM(SUBSTITUTE(SUBSTITUTE(H919,".",""),",","")),'Zoznamy'!$G$2:$G$41,0))),"PREVERIŤ","")),IF(AND(N919="Súkromná",IFERROR(INDEX('Vozidlá'!$O$6:$O$6,MATCH(B919,'Vozidlá'!$A$6:$A$6,0))="áno",FALSE)),"PREVERIŤ","")))</f>
        <v/>
      </c>
      <c r="T919" s="14">
        <f>IF(OR(D919="",E919="",F919="",G919=""),"",IFERROR(IF(OR(F919+G919&lt;D919+E919,D919&lt;DATE(2027,1,1),D919&gt;=DATE(2028,1,1)),"CHYBA",""),"CHYBA"))</f>
        <v/>
      </c>
      <c r="U919" s="14">
        <f>IF(OR(V919=0,A919=""),"",IF(COUNTIFS($A$6:$A$1505,A919&amp;"",$B$6:$B$1505,B919&amp;"")&gt;1,"CHYBA",IF(X919="","",IF(X919=0,"",IFERROR(IF(INDEX($A$1:$A$1505,X919)="","",IF(A919=INDEX($A$1:$A$1505,X919)+1,"","PREVERIŤ")),"PREVERIŤ")))))</f>
        <v/>
      </c>
      <c r="V919" s="14">
        <f>IF(OR(A919&lt;&gt;"",B919&lt;&gt;"",C919&lt;&gt;"",D919&lt;&gt;"",E919&lt;&gt;"",F919&lt;&gt;"",G919&lt;&gt;"",H919&lt;&gt;"",I919&lt;&gt;"",J919&lt;&gt;"",K919&lt;&gt;"",L919&lt;&gt;"",N919&lt;&gt;"",O919&lt;&gt;""),1,0)</f>
        <v/>
      </c>
      <c r="W919" s="14">
        <f>IF(OR(V919=0,B919=""),"",COUNTIFS($B$6:B919,B919&amp;""))</f>
        <v/>
      </c>
      <c r="X919" s="14">
        <f>IF(OR(V919=0,B919=""),"",IF(W919=1,0,SUMIFS($Y$5:Y918,$B$5:B918,B919&amp;"",$W$5:W918,W919-1)))</f>
        <v/>
      </c>
      <c r="Y919" s="14">
        <f>IF(V919=0,"",ROW($A919))</f>
        <v/>
      </c>
    </row>
    <row r="920">
      <c r="A920" s="10" t="n"/>
      <c r="B920" s="10" t="n"/>
      <c r="C920" s="10" t="n"/>
      <c r="D920" s="12" t="n"/>
      <c r="E920" s="18" t="n"/>
      <c r="F920" s="12" t="n"/>
      <c r="G920" s="18" t="n"/>
      <c r="H920" s="10" t="n"/>
      <c r="I920" s="10" t="n"/>
      <c r="J920" s="10" t="n"/>
      <c r="K920" s="13" t="n"/>
      <c r="L920" s="13" t="n"/>
      <c r="M920" s="19">
        <f>IF(OR(K920="",L920=""),"",IF(AND(ISNUMBER(K920),ISNUMBER(L920)),L920-K920,"CHYBA"))</f>
        <v/>
      </c>
      <c r="N920" s="10" t="n"/>
      <c r="O920" s="10" t="n"/>
      <c r="P920" s="14">
        <f>IF(M920="","",IF(ISNUMBER(M920),IF(M920&lt;=0,"CHYBA",""),"CHYBA"))</f>
        <v/>
      </c>
      <c r="Q920" s="14">
        <f>IF(OR(V920=0,B920="",K920=""),"",IFERROR(IF(X920=0,IF(AND(COUNTIFS('Vozidlá'!$A$6:$A$6,B920&amp;"",'Vozidlá'!$L$6:$L$6,"&lt;&gt;")=1,ROUND(K920,1)=ROUND(INDEX('Vozidlá'!$L$6:$L$6,MATCH(B920,'Vozidlá'!$A$6:$A$6,0)),1)),"","CHYBA"),IF(AND(INDEX($L$1:$L$1505,X920)&lt;&gt;"",ROUND(K920,1)=ROUND(INDEX($L$1:$L$1505,X920),1)),"","CHYBA")),"CHYBA"))</f>
        <v/>
      </c>
      <c r="R920" s="14">
        <f>IF(V920=0,"",IF(OR(NOT(ISNUMBER(A920)),B920="",C920="",NOT(ISNUMBER(D920)),NOT(ISNUMBER(E920)),NOT(ISNUMBER(F920)),NOT(ISNUMBER(G920)),I920="",J920="",NOT(ISNUMBER(K920)),NOT(ISNUMBER(L920)),AND(N920&lt;&gt;"Podnikateľská",N920&lt;&gt;"Súkromná"),AND(N920="Podnikateľská",H920=""),COUNTIFS('Vodiči'!$C$6:$C$8,C920&amp;"")&lt;&gt;1,COUNTIFS('Vozidlá'!$A$6:$A$6,B920&amp;"",'Vozidlá'!$B$6:$B$6,"&lt;&gt;")&lt;&gt;1,COUNTIFS('Vozidlá'!$A$6:$A$6,B920&amp;"",'Vozidlá'!$C$6:$C$6,"&lt;&gt;")&lt;&gt;1,COUNTIFS('Vozidlá'!$A$6:$A$6,B920&amp;"",'Vozidlá'!$D$6:$D$6,"&lt;&gt;")&lt;&gt;1,COUNTIFS('Vozidlá'!$A$6:$A$6,B920&amp;"",'Vozidlá'!$E$6:$E$6,"&lt;&gt;")&lt;&gt;1,COUNTIFS('Vozidlá'!$A$6:$A$6,B920&amp;"",'Vozidlá'!$K$6:$K$6,"&lt;&gt;")&lt;&gt;1,COUNTIFS('Vozidlá'!$A$6:$A$6,B920&amp;"",'Vozidlá'!$L$6:$L$6,"&lt;&gt;")&lt;&gt;1),"CHYBA",""))</f>
        <v/>
      </c>
      <c r="S920" s="14">
        <f>IF(V920=0,"",IF(N920="Podnikateľská",IF(H920="","",IF(OR(LEN(TRIM(SUBSTITUTE(SUBSTITUTE(H920,".",""),",","")))&lt;12,ISNUMBER(MATCH(TRIM(SUBSTITUTE(SUBSTITUTE(H920,".",""),",","")),'Zoznamy'!$G$2:$G$41,0))),"PREVERIŤ","")),IF(AND(N920="Súkromná",IFERROR(INDEX('Vozidlá'!$O$6:$O$6,MATCH(B920,'Vozidlá'!$A$6:$A$6,0))="áno",FALSE)),"PREVERIŤ","")))</f>
        <v/>
      </c>
      <c r="T920" s="14">
        <f>IF(OR(D920="",E920="",F920="",G920=""),"",IFERROR(IF(OR(F920+G920&lt;D920+E920,D920&lt;DATE(2027,1,1),D920&gt;=DATE(2028,1,1)),"CHYBA",""),"CHYBA"))</f>
        <v/>
      </c>
      <c r="U920" s="14">
        <f>IF(OR(V920=0,A920=""),"",IF(COUNTIFS($A$6:$A$1505,A920&amp;"",$B$6:$B$1505,B920&amp;"")&gt;1,"CHYBA",IF(X920="","",IF(X920=0,"",IFERROR(IF(INDEX($A$1:$A$1505,X920)="","",IF(A920=INDEX($A$1:$A$1505,X920)+1,"","PREVERIŤ")),"PREVERIŤ")))))</f>
        <v/>
      </c>
      <c r="V920" s="14">
        <f>IF(OR(A920&lt;&gt;"",B920&lt;&gt;"",C920&lt;&gt;"",D920&lt;&gt;"",E920&lt;&gt;"",F920&lt;&gt;"",G920&lt;&gt;"",H920&lt;&gt;"",I920&lt;&gt;"",J920&lt;&gt;"",K920&lt;&gt;"",L920&lt;&gt;"",N920&lt;&gt;"",O920&lt;&gt;""),1,0)</f>
        <v/>
      </c>
      <c r="W920" s="14">
        <f>IF(OR(V920=0,B920=""),"",COUNTIFS($B$6:B920,B920&amp;""))</f>
        <v/>
      </c>
      <c r="X920" s="14">
        <f>IF(OR(V920=0,B920=""),"",IF(W920=1,0,SUMIFS($Y$5:Y919,$B$5:B919,B920&amp;"",$W$5:W919,W920-1)))</f>
        <v/>
      </c>
      <c r="Y920" s="14">
        <f>IF(V920=0,"",ROW($A920))</f>
        <v/>
      </c>
    </row>
    <row r="921">
      <c r="A921" s="10" t="n"/>
      <c r="B921" s="10" t="n"/>
      <c r="C921" s="10" t="n"/>
      <c r="D921" s="12" t="n"/>
      <c r="E921" s="18" t="n"/>
      <c r="F921" s="12" t="n"/>
      <c r="G921" s="18" t="n"/>
      <c r="H921" s="10" t="n"/>
      <c r="I921" s="10" t="n"/>
      <c r="J921" s="10" t="n"/>
      <c r="K921" s="13" t="n"/>
      <c r="L921" s="13" t="n"/>
      <c r="M921" s="19">
        <f>IF(OR(K921="",L921=""),"",IF(AND(ISNUMBER(K921),ISNUMBER(L921)),L921-K921,"CHYBA"))</f>
        <v/>
      </c>
      <c r="N921" s="10" t="n"/>
      <c r="O921" s="10" t="n"/>
      <c r="P921" s="14">
        <f>IF(M921="","",IF(ISNUMBER(M921),IF(M921&lt;=0,"CHYBA",""),"CHYBA"))</f>
        <v/>
      </c>
      <c r="Q921" s="14">
        <f>IF(OR(V921=0,B921="",K921=""),"",IFERROR(IF(X921=0,IF(AND(COUNTIFS('Vozidlá'!$A$6:$A$6,B921&amp;"",'Vozidlá'!$L$6:$L$6,"&lt;&gt;")=1,ROUND(K921,1)=ROUND(INDEX('Vozidlá'!$L$6:$L$6,MATCH(B921,'Vozidlá'!$A$6:$A$6,0)),1)),"","CHYBA"),IF(AND(INDEX($L$1:$L$1505,X921)&lt;&gt;"",ROUND(K921,1)=ROUND(INDEX($L$1:$L$1505,X921),1)),"","CHYBA")),"CHYBA"))</f>
        <v/>
      </c>
      <c r="R921" s="14">
        <f>IF(V921=0,"",IF(OR(NOT(ISNUMBER(A921)),B921="",C921="",NOT(ISNUMBER(D921)),NOT(ISNUMBER(E921)),NOT(ISNUMBER(F921)),NOT(ISNUMBER(G921)),I921="",J921="",NOT(ISNUMBER(K921)),NOT(ISNUMBER(L921)),AND(N921&lt;&gt;"Podnikateľská",N921&lt;&gt;"Súkromná"),AND(N921="Podnikateľská",H921=""),COUNTIFS('Vodiči'!$C$6:$C$8,C921&amp;"")&lt;&gt;1,COUNTIFS('Vozidlá'!$A$6:$A$6,B921&amp;"",'Vozidlá'!$B$6:$B$6,"&lt;&gt;")&lt;&gt;1,COUNTIFS('Vozidlá'!$A$6:$A$6,B921&amp;"",'Vozidlá'!$C$6:$C$6,"&lt;&gt;")&lt;&gt;1,COUNTIFS('Vozidlá'!$A$6:$A$6,B921&amp;"",'Vozidlá'!$D$6:$D$6,"&lt;&gt;")&lt;&gt;1,COUNTIFS('Vozidlá'!$A$6:$A$6,B921&amp;"",'Vozidlá'!$E$6:$E$6,"&lt;&gt;")&lt;&gt;1,COUNTIFS('Vozidlá'!$A$6:$A$6,B921&amp;"",'Vozidlá'!$K$6:$K$6,"&lt;&gt;")&lt;&gt;1,COUNTIFS('Vozidlá'!$A$6:$A$6,B921&amp;"",'Vozidlá'!$L$6:$L$6,"&lt;&gt;")&lt;&gt;1),"CHYBA",""))</f>
        <v/>
      </c>
      <c r="S921" s="14">
        <f>IF(V921=0,"",IF(N921="Podnikateľská",IF(H921="","",IF(OR(LEN(TRIM(SUBSTITUTE(SUBSTITUTE(H921,".",""),",","")))&lt;12,ISNUMBER(MATCH(TRIM(SUBSTITUTE(SUBSTITUTE(H921,".",""),",","")),'Zoznamy'!$G$2:$G$41,0))),"PREVERIŤ","")),IF(AND(N921="Súkromná",IFERROR(INDEX('Vozidlá'!$O$6:$O$6,MATCH(B921,'Vozidlá'!$A$6:$A$6,0))="áno",FALSE)),"PREVERIŤ","")))</f>
        <v/>
      </c>
      <c r="T921" s="14">
        <f>IF(OR(D921="",E921="",F921="",G921=""),"",IFERROR(IF(OR(F921+G921&lt;D921+E921,D921&lt;DATE(2027,1,1),D921&gt;=DATE(2028,1,1)),"CHYBA",""),"CHYBA"))</f>
        <v/>
      </c>
      <c r="U921" s="14">
        <f>IF(OR(V921=0,A921=""),"",IF(COUNTIFS($A$6:$A$1505,A921&amp;"",$B$6:$B$1505,B921&amp;"")&gt;1,"CHYBA",IF(X921="","",IF(X921=0,"",IFERROR(IF(INDEX($A$1:$A$1505,X921)="","",IF(A921=INDEX($A$1:$A$1505,X921)+1,"","PREVERIŤ")),"PREVERIŤ")))))</f>
        <v/>
      </c>
      <c r="V921" s="14">
        <f>IF(OR(A921&lt;&gt;"",B921&lt;&gt;"",C921&lt;&gt;"",D921&lt;&gt;"",E921&lt;&gt;"",F921&lt;&gt;"",G921&lt;&gt;"",H921&lt;&gt;"",I921&lt;&gt;"",J921&lt;&gt;"",K921&lt;&gt;"",L921&lt;&gt;"",N921&lt;&gt;"",O921&lt;&gt;""),1,0)</f>
        <v/>
      </c>
      <c r="W921" s="14">
        <f>IF(OR(V921=0,B921=""),"",COUNTIFS($B$6:B921,B921&amp;""))</f>
        <v/>
      </c>
      <c r="X921" s="14">
        <f>IF(OR(V921=0,B921=""),"",IF(W921=1,0,SUMIFS($Y$5:Y920,$B$5:B920,B921&amp;"",$W$5:W920,W921-1)))</f>
        <v/>
      </c>
      <c r="Y921" s="14">
        <f>IF(V921=0,"",ROW($A921))</f>
        <v/>
      </c>
    </row>
    <row r="922">
      <c r="A922" s="10" t="n"/>
      <c r="B922" s="10" t="n"/>
      <c r="C922" s="10" t="n"/>
      <c r="D922" s="12" t="n"/>
      <c r="E922" s="18" t="n"/>
      <c r="F922" s="12" t="n"/>
      <c r="G922" s="18" t="n"/>
      <c r="H922" s="10" t="n"/>
      <c r="I922" s="10" t="n"/>
      <c r="J922" s="10" t="n"/>
      <c r="K922" s="13" t="n"/>
      <c r="L922" s="13" t="n"/>
      <c r="M922" s="19">
        <f>IF(OR(K922="",L922=""),"",IF(AND(ISNUMBER(K922),ISNUMBER(L922)),L922-K922,"CHYBA"))</f>
        <v/>
      </c>
      <c r="N922" s="10" t="n"/>
      <c r="O922" s="10" t="n"/>
      <c r="P922" s="14">
        <f>IF(M922="","",IF(ISNUMBER(M922),IF(M922&lt;=0,"CHYBA",""),"CHYBA"))</f>
        <v/>
      </c>
      <c r="Q922" s="14">
        <f>IF(OR(V922=0,B922="",K922=""),"",IFERROR(IF(X922=0,IF(AND(COUNTIFS('Vozidlá'!$A$6:$A$6,B922&amp;"",'Vozidlá'!$L$6:$L$6,"&lt;&gt;")=1,ROUND(K922,1)=ROUND(INDEX('Vozidlá'!$L$6:$L$6,MATCH(B922,'Vozidlá'!$A$6:$A$6,0)),1)),"","CHYBA"),IF(AND(INDEX($L$1:$L$1505,X922)&lt;&gt;"",ROUND(K922,1)=ROUND(INDEX($L$1:$L$1505,X922),1)),"","CHYBA")),"CHYBA"))</f>
        <v/>
      </c>
      <c r="R922" s="14">
        <f>IF(V922=0,"",IF(OR(NOT(ISNUMBER(A922)),B922="",C922="",NOT(ISNUMBER(D922)),NOT(ISNUMBER(E922)),NOT(ISNUMBER(F922)),NOT(ISNUMBER(G922)),I922="",J922="",NOT(ISNUMBER(K922)),NOT(ISNUMBER(L922)),AND(N922&lt;&gt;"Podnikateľská",N922&lt;&gt;"Súkromná"),AND(N922="Podnikateľská",H922=""),COUNTIFS('Vodiči'!$C$6:$C$8,C922&amp;"")&lt;&gt;1,COUNTIFS('Vozidlá'!$A$6:$A$6,B922&amp;"",'Vozidlá'!$B$6:$B$6,"&lt;&gt;")&lt;&gt;1,COUNTIFS('Vozidlá'!$A$6:$A$6,B922&amp;"",'Vozidlá'!$C$6:$C$6,"&lt;&gt;")&lt;&gt;1,COUNTIFS('Vozidlá'!$A$6:$A$6,B922&amp;"",'Vozidlá'!$D$6:$D$6,"&lt;&gt;")&lt;&gt;1,COUNTIFS('Vozidlá'!$A$6:$A$6,B922&amp;"",'Vozidlá'!$E$6:$E$6,"&lt;&gt;")&lt;&gt;1,COUNTIFS('Vozidlá'!$A$6:$A$6,B922&amp;"",'Vozidlá'!$K$6:$K$6,"&lt;&gt;")&lt;&gt;1,COUNTIFS('Vozidlá'!$A$6:$A$6,B922&amp;"",'Vozidlá'!$L$6:$L$6,"&lt;&gt;")&lt;&gt;1),"CHYBA",""))</f>
        <v/>
      </c>
      <c r="S922" s="14">
        <f>IF(V922=0,"",IF(N922="Podnikateľská",IF(H922="","",IF(OR(LEN(TRIM(SUBSTITUTE(SUBSTITUTE(H922,".",""),",","")))&lt;12,ISNUMBER(MATCH(TRIM(SUBSTITUTE(SUBSTITUTE(H922,".",""),",","")),'Zoznamy'!$G$2:$G$41,0))),"PREVERIŤ","")),IF(AND(N922="Súkromná",IFERROR(INDEX('Vozidlá'!$O$6:$O$6,MATCH(B922,'Vozidlá'!$A$6:$A$6,0))="áno",FALSE)),"PREVERIŤ","")))</f>
        <v/>
      </c>
      <c r="T922" s="14">
        <f>IF(OR(D922="",E922="",F922="",G922=""),"",IFERROR(IF(OR(F922+G922&lt;D922+E922,D922&lt;DATE(2027,1,1),D922&gt;=DATE(2028,1,1)),"CHYBA",""),"CHYBA"))</f>
        <v/>
      </c>
      <c r="U922" s="14">
        <f>IF(OR(V922=0,A922=""),"",IF(COUNTIFS($A$6:$A$1505,A922&amp;"",$B$6:$B$1505,B922&amp;"")&gt;1,"CHYBA",IF(X922="","",IF(X922=0,"",IFERROR(IF(INDEX($A$1:$A$1505,X922)="","",IF(A922=INDEX($A$1:$A$1505,X922)+1,"","PREVERIŤ")),"PREVERIŤ")))))</f>
        <v/>
      </c>
      <c r="V922" s="14">
        <f>IF(OR(A922&lt;&gt;"",B922&lt;&gt;"",C922&lt;&gt;"",D922&lt;&gt;"",E922&lt;&gt;"",F922&lt;&gt;"",G922&lt;&gt;"",H922&lt;&gt;"",I922&lt;&gt;"",J922&lt;&gt;"",K922&lt;&gt;"",L922&lt;&gt;"",N922&lt;&gt;"",O922&lt;&gt;""),1,0)</f>
        <v/>
      </c>
      <c r="W922" s="14">
        <f>IF(OR(V922=0,B922=""),"",COUNTIFS($B$6:B922,B922&amp;""))</f>
        <v/>
      </c>
      <c r="X922" s="14">
        <f>IF(OR(V922=0,B922=""),"",IF(W922=1,0,SUMIFS($Y$5:Y921,$B$5:B921,B922&amp;"",$W$5:W921,W922-1)))</f>
        <v/>
      </c>
      <c r="Y922" s="14">
        <f>IF(V922=0,"",ROW($A922))</f>
        <v/>
      </c>
    </row>
    <row r="923">
      <c r="A923" s="10" t="n"/>
      <c r="B923" s="10" t="n"/>
      <c r="C923" s="10" t="n"/>
      <c r="D923" s="12" t="n"/>
      <c r="E923" s="18" t="n"/>
      <c r="F923" s="12" t="n"/>
      <c r="G923" s="18" t="n"/>
      <c r="H923" s="10" t="n"/>
      <c r="I923" s="10" t="n"/>
      <c r="J923" s="10" t="n"/>
      <c r="K923" s="13" t="n"/>
      <c r="L923" s="13" t="n"/>
      <c r="M923" s="19">
        <f>IF(OR(K923="",L923=""),"",IF(AND(ISNUMBER(K923),ISNUMBER(L923)),L923-K923,"CHYBA"))</f>
        <v/>
      </c>
      <c r="N923" s="10" t="n"/>
      <c r="O923" s="10" t="n"/>
      <c r="P923" s="14">
        <f>IF(M923="","",IF(ISNUMBER(M923),IF(M923&lt;=0,"CHYBA",""),"CHYBA"))</f>
        <v/>
      </c>
      <c r="Q923" s="14">
        <f>IF(OR(V923=0,B923="",K923=""),"",IFERROR(IF(X923=0,IF(AND(COUNTIFS('Vozidlá'!$A$6:$A$6,B923&amp;"",'Vozidlá'!$L$6:$L$6,"&lt;&gt;")=1,ROUND(K923,1)=ROUND(INDEX('Vozidlá'!$L$6:$L$6,MATCH(B923,'Vozidlá'!$A$6:$A$6,0)),1)),"","CHYBA"),IF(AND(INDEX($L$1:$L$1505,X923)&lt;&gt;"",ROUND(K923,1)=ROUND(INDEX($L$1:$L$1505,X923),1)),"","CHYBA")),"CHYBA"))</f>
        <v/>
      </c>
      <c r="R923" s="14">
        <f>IF(V923=0,"",IF(OR(NOT(ISNUMBER(A923)),B923="",C923="",NOT(ISNUMBER(D923)),NOT(ISNUMBER(E923)),NOT(ISNUMBER(F923)),NOT(ISNUMBER(G923)),I923="",J923="",NOT(ISNUMBER(K923)),NOT(ISNUMBER(L923)),AND(N923&lt;&gt;"Podnikateľská",N923&lt;&gt;"Súkromná"),AND(N923="Podnikateľská",H923=""),COUNTIFS('Vodiči'!$C$6:$C$8,C923&amp;"")&lt;&gt;1,COUNTIFS('Vozidlá'!$A$6:$A$6,B923&amp;"",'Vozidlá'!$B$6:$B$6,"&lt;&gt;")&lt;&gt;1,COUNTIFS('Vozidlá'!$A$6:$A$6,B923&amp;"",'Vozidlá'!$C$6:$C$6,"&lt;&gt;")&lt;&gt;1,COUNTIFS('Vozidlá'!$A$6:$A$6,B923&amp;"",'Vozidlá'!$D$6:$D$6,"&lt;&gt;")&lt;&gt;1,COUNTIFS('Vozidlá'!$A$6:$A$6,B923&amp;"",'Vozidlá'!$E$6:$E$6,"&lt;&gt;")&lt;&gt;1,COUNTIFS('Vozidlá'!$A$6:$A$6,B923&amp;"",'Vozidlá'!$K$6:$K$6,"&lt;&gt;")&lt;&gt;1,COUNTIFS('Vozidlá'!$A$6:$A$6,B923&amp;"",'Vozidlá'!$L$6:$L$6,"&lt;&gt;")&lt;&gt;1),"CHYBA",""))</f>
        <v/>
      </c>
      <c r="S923" s="14">
        <f>IF(V923=0,"",IF(N923="Podnikateľská",IF(H923="","",IF(OR(LEN(TRIM(SUBSTITUTE(SUBSTITUTE(H923,".",""),",","")))&lt;12,ISNUMBER(MATCH(TRIM(SUBSTITUTE(SUBSTITUTE(H923,".",""),",","")),'Zoznamy'!$G$2:$G$41,0))),"PREVERIŤ","")),IF(AND(N923="Súkromná",IFERROR(INDEX('Vozidlá'!$O$6:$O$6,MATCH(B923,'Vozidlá'!$A$6:$A$6,0))="áno",FALSE)),"PREVERIŤ","")))</f>
        <v/>
      </c>
      <c r="T923" s="14">
        <f>IF(OR(D923="",E923="",F923="",G923=""),"",IFERROR(IF(OR(F923+G923&lt;D923+E923,D923&lt;DATE(2027,1,1),D923&gt;=DATE(2028,1,1)),"CHYBA",""),"CHYBA"))</f>
        <v/>
      </c>
      <c r="U923" s="14">
        <f>IF(OR(V923=0,A923=""),"",IF(COUNTIFS($A$6:$A$1505,A923&amp;"",$B$6:$B$1505,B923&amp;"")&gt;1,"CHYBA",IF(X923="","",IF(X923=0,"",IFERROR(IF(INDEX($A$1:$A$1505,X923)="","",IF(A923=INDEX($A$1:$A$1505,X923)+1,"","PREVERIŤ")),"PREVERIŤ")))))</f>
        <v/>
      </c>
      <c r="V923" s="14">
        <f>IF(OR(A923&lt;&gt;"",B923&lt;&gt;"",C923&lt;&gt;"",D923&lt;&gt;"",E923&lt;&gt;"",F923&lt;&gt;"",G923&lt;&gt;"",H923&lt;&gt;"",I923&lt;&gt;"",J923&lt;&gt;"",K923&lt;&gt;"",L923&lt;&gt;"",N923&lt;&gt;"",O923&lt;&gt;""),1,0)</f>
        <v/>
      </c>
      <c r="W923" s="14">
        <f>IF(OR(V923=0,B923=""),"",COUNTIFS($B$6:B923,B923&amp;""))</f>
        <v/>
      </c>
      <c r="X923" s="14">
        <f>IF(OR(V923=0,B923=""),"",IF(W923=1,0,SUMIFS($Y$5:Y922,$B$5:B922,B923&amp;"",$W$5:W922,W923-1)))</f>
        <v/>
      </c>
      <c r="Y923" s="14">
        <f>IF(V923=0,"",ROW($A923))</f>
        <v/>
      </c>
    </row>
    <row r="924">
      <c r="A924" s="10" t="n"/>
      <c r="B924" s="10" t="n"/>
      <c r="C924" s="10" t="n"/>
      <c r="D924" s="12" t="n"/>
      <c r="E924" s="18" t="n"/>
      <c r="F924" s="12" t="n"/>
      <c r="G924" s="18" t="n"/>
      <c r="H924" s="10" t="n"/>
      <c r="I924" s="10" t="n"/>
      <c r="J924" s="10" t="n"/>
      <c r="K924" s="13" t="n"/>
      <c r="L924" s="13" t="n"/>
      <c r="M924" s="19">
        <f>IF(OR(K924="",L924=""),"",IF(AND(ISNUMBER(K924),ISNUMBER(L924)),L924-K924,"CHYBA"))</f>
        <v/>
      </c>
      <c r="N924" s="10" t="n"/>
      <c r="O924" s="10" t="n"/>
      <c r="P924" s="14">
        <f>IF(M924="","",IF(ISNUMBER(M924),IF(M924&lt;=0,"CHYBA",""),"CHYBA"))</f>
        <v/>
      </c>
      <c r="Q924" s="14">
        <f>IF(OR(V924=0,B924="",K924=""),"",IFERROR(IF(X924=0,IF(AND(COUNTIFS('Vozidlá'!$A$6:$A$6,B924&amp;"",'Vozidlá'!$L$6:$L$6,"&lt;&gt;")=1,ROUND(K924,1)=ROUND(INDEX('Vozidlá'!$L$6:$L$6,MATCH(B924,'Vozidlá'!$A$6:$A$6,0)),1)),"","CHYBA"),IF(AND(INDEX($L$1:$L$1505,X924)&lt;&gt;"",ROUND(K924,1)=ROUND(INDEX($L$1:$L$1505,X924),1)),"","CHYBA")),"CHYBA"))</f>
        <v/>
      </c>
      <c r="R924" s="14">
        <f>IF(V924=0,"",IF(OR(NOT(ISNUMBER(A924)),B924="",C924="",NOT(ISNUMBER(D924)),NOT(ISNUMBER(E924)),NOT(ISNUMBER(F924)),NOT(ISNUMBER(G924)),I924="",J924="",NOT(ISNUMBER(K924)),NOT(ISNUMBER(L924)),AND(N924&lt;&gt;"Podnikateľská",N924&lt;&gt;"Súkromná"),AND(N924="Podnikateľská",H924=""),COUNTIFS('Vodiči'!$C$6:$C$8,C924&amp;"")&lt;&gt;1,COUNTIFS('Vozidlá'!$A$6:$A$6,B924&amp;"",'Vozidlá'!$B$6:$B$6,"&lt;&gt;")&lt;&gt;1,COUNTIFS('Vozidlá'!$A$6:$A$6,B924&amp;"",'Vozidlá'!$C$6:$C$6,"&lt;&gt;")&lt;&gt;1,COUNTIFS('Vozidlá'!$A$6:$A$6,B924&amp;"",'Vozidlá'!$D$6:$D$6,"&lt;&gt;")&lt;&gt;1,COUNTIFS('Vozidlá'!$A$6:$A$6,B924&amp;"",'Vozidlá'!$E$6:$E$6,"&lt;&gt;")&lt;&gt;1,COUNTIFS('Vozidlá'!$A$6:$A$6,B924&amp;"",'Vozidlá'!$K$6:$K$6,"&lt;&gt;")&lt;&gt;1,COUNTIFS('Vozidlá'!$A$6:$A$6,B924&amp;"",'Vozidlá'!$L$6:$L$6,"&lt;&gt;")&lt;&gt;1),"CHYBA",""))</f>
        <v/>
      </c>
      <c r="S924" s="14">
        <f>IF(V924=0,"",IF(N924="Podnikateľská",IF(H924="","",IF(OR(LEN(TRIM(SUBSTITUTE(SUBSTITUTE(H924,".",""),",","")))&lt;12,ISNUMBER(MATCH(TRIM(SUBSTITUTE(SUBSTITUTE(H924,".",""),",","")),'Zoznamy'!$G$2:$G$41,0))),"PREVERIŤ","")),IF(AND(N924="Súkromná",IFERROR(INDEX('Vozidlá'!$O$6:$O$6,MATCH(B924,'Vozidlá'!$A$6:$A$6,0))="áno",FALSE)),"PREVERIŤ","")))</f>
        <v/>
      </c>
      <c r="T924" s="14">
        <f>IF(OR(D924="",E924="",F924="",G924=""),"",IFERROR(IF(OR(F924+G924&lt;D924+E924,D924&lt;DATE(2027,1,1),D924&gt;=DATE(2028,1,1)),"CHYBA",""),"CHYBA"))</f>
        <v/>
      </c>
      <c r="U924" s="14">
        <f>IF(OR(V924=0,A924=""),"",IF(COUNTIFS($A$6:$A$1505,A924&amp;"",$B$6:$B$1505,B924&amp;"")&gt;1,"CHYBA",IF(X924="","",IF(X924=0,"",IFERROR(IF(INDEX($A$1:$A$1505,X924)="","",IF(A924=INDEX($A$1:$A$1505,X924)+1,"","PREVERIŤ")),"PREVERIŤ")))))</f>
        <v/>
      </c>
      <c r="V924" s="14">
        <f>IF(OR(A924&lt;&gt;"",B924&lt;&gt;"",C924&lt;&gt;"",D924&lt;&gt;"",E924&lt;&gt;"",F924&lt;&gt;"",G924&lt;&gt;"",H924&lt;&gt;"",I924&lt;&gt;"",J924&lt;&gt;"",K924&lt;&gt;"",L924&lt;&gt;"",N924&lt;&gt;"",O924&lt;&gt;""),1,0)</f>
        <v/>
      </c>
      <c r="W924" s="14">
        <f>IF(OR(V924=0,B924=""),"",COUNTIFS($B$6:B924,B924&amp;""))</f>
        <v/>
      </c>
      <c r="X924" s="14">
        <f>IF(OR(V924=0,B924=""),"",IF(W924=1,0,SUMIFS($Y$5:Y923,$B$5:B923,B924&amp;"",$W$5:W923,W924-1)))</f>
        <v/>
      </c>
      <c r="Y924" s="14">
        <f>IF(V924=0,"",ROW($A924))</f>
        <v/>
      </c>
    </row>
    <row r="925">
      <c r="A925" s="10" t="n"/>
      <c r="B925" s="10" t="n"/>
      <c r="C925" s="10" t="n"/>
      <c r="D925" s="12" t="n"/>
      <c r="E925" s="18" t="n"/>
      <c r="F925" s="12" t="n"/>
      <c r="G925" s="18" t="n"/>
      <c r="H925" s="10" t="n"/>
      <c r="I925" s="10" t="n"/>
      <c r="J925" s="10" t="n"/>
      <c r="K925" s="13" t="n"/>
      <c r="L925" s="13" t="n"/>
      <c r="M925" s="19">
        <f>IF(OR(K925="",L925=""),"",IF(AND(ISNUMBER(K925),ISNUMBER(L925)),L925-K925,"CHYBA"))</f>
        <v/>
      </c>
      <c r="N925" s="10" t="n"/>
      <c r="O925" s="10" t="n"/>
      <c r="P925" s="14">
        <f>IF(M925="","",IF(ISNUMBER(M925),IF(M925&lt;=0,"CHYBA",""),"CHYBA"))</f>
        <v/>
      </c>
      <c r="Q925" s="14">
        <f>IF(OR(V925=0,B925="",K925=""),"",IFERROR(IF(X925=0,IF(AND(COUNTIFS('Vozidlá'!$A$6:$A$6,B925&amp;"",'Vozidlá'!$L$6:$L$6,"&lt;&gt;")=1,ROUND(K925,1)=ROUND(INDEX('Vozidlá'!$L$6:$L$6,MATCH(B925,'Vozidlá'!$A$6:$A$6,0)),1)),"","CHYBA"),IF(AND(INDEX($L$1:$L$1505,X925)&lt;&gt;"",ROUND(K925,1)=ROUND(INDEX($L$1:$L$1505,X925),1)),"","CHYBA")),"CHYBA"))</f>
        <v/>
      </c>
      <c r="R925" s="14">
        <f>IF(V925=0,"",IF(OR(NOT(ISNUMBER(A925)),B925="",C925="",NOT(ISNUMBER(D925)),NOT(ISNUMBER(E925)),NOT(ISNUMBER(F925)),NOT(ISNUMBER(G925)),I925="",J925="",NOT(ISNUMBER(K925)),NOT(ISNUMBER(L925)),AND(N925&lt;&gt;"Podnikateľská",N925&lt;&gt;"Súkromná"),AND(N925="Podnikateľská",H925=""),COUNTIFS('Vodiči'!$C$6:$C$8,C925&amp;"")&lt;&gt;1,COUNTIFS('Vozidlá'!$A$6:$A$6,B925&amp;"",'Vozidlá'!$B$6:$B$6,"&lt;&gt;")&lt;&gt;1,COUNTIFS('Vozidlá'!$A$6:$A$6,B925&amp;"",'Vozidlá'!$C$6:$C$6,"&lt;&gt;")&lt;&gt;1,COUNTIFS('Vozidlá'!$A$6:$A$6,B925&amp;"",'Vozidlá'!$D$6:$D$6,"&lt;&gt;")&lt;&gt;1,COUNTIFS('Vozidlá'!$A$6:$A$6,B925&amp;"",'Vozidlá'!$E$6:$E$6,"&lt;&gt;")&lt;&gt;1,COUNTIFS('Vozidlá'!$A$6:$A$6,B925&amp;"",'Vozidlá'!$K$6:$K$6,"&lt;&gt;")&lt;&gt;1,COUNTIFS('Vozidlá'!$A$6:$A$6,B925&amp;"",'Vozidlá'!$L$6:$L$6,"&lt;&gt;")&lt;&gt;1),"CHYBA",""))</f>
        <v/>
      </c>
      <c r="S925" s="14">
        <f>IF(V925=0,"",IF(N925="Podnikateľská",IF(H925="","",IF(OR(LEN(TRIM(SUBSTITUTE(SUBSTITUTE(H925,".",""),",","")))&lt;12,ISNUMBER(MATCH(TRIM(SUBSTITUTE(SUBSTITUTE(H925,".",""),",","")),'Zoznamy'!$G$2:$G$41,0))),"PREVERIŤ","")),IF(AND(N925="Súkromná",IFERROR(INDEX('Vozidlá'!$O$6:$O$6,MATCH(B925,'Vozidlá'!$A$6:$A$6,0))="áno",FALSE)),"PREVERIŤ","")))</f>
        <v/>
      </c>
      <c r="T925" s="14">
        <f>IF(OR(D925="",E925="",F925="",G925=""),"",IFERROR(IF(OR(F925+G925&lt;D925+E925,D925&lt;DATE(2027,1,1),D925&gt;=DATE(2028,1,1)),"CHYBA",""),"CHYBA"))</f>
        <v/>
      </c>
      <c r="U925" s="14">
        <f>IF(OR(V925=0,A925=""),"",IF(COUNTIFS($A$6:$A$1505,A925&amp;"",$B$6:$B$1505,B925&amp;"")&gt;1,"CHYBA",IF(X925="","",IF(X925=0,"",IFERROR(IF(INDEX($A$1:$A$1505,X925)="","",IF(A925=INDEX($A$1:$A$1505,X925)+1,"","PREVERIŤ")),"PREVERIŤ")))))</f>
        <v/>
      </c>
      <c r="V925" s="14">
        <f>IF(OR(A925&lt;&gt;"",B925&lt;&gt;"",C925&lt;&gt;"",D925&lt;&gt;"",E925&lt;&gt;"",F925&lt;&gt;"",G925&lt;&gt;"",H925&lt;&gt;"",I925&lt;&gt;"",J925&lt;&gt;"",K925&lt;&gt;"",L925&lt;&gt;"",N925&lt;&gt;"",O925&lt;&gt;""),1,0)</f>
        <v/>
      </c>
      <c r="W925" s="14">
        <f>IF(OR(V925=0,B925=""),"",COUNTIFS($B$6:B925,B925&amp;""))</f>
        <v/>
      </c>
      <c r="X925" s="14">
        <f>IF(OR(V925=0,B925=""),"",IF(W925=1,0,SUMIFS($Y$5:Y924,$B$5:B924,B925&amp;"",$W$5:W924,W925-1)))</f>
        <v/>
      </c>
      <c r="Y925" s="14">
        <f>IF(V925=0,"",ROW($A925))</f>
        <v/>
      </c>
    </row>
    <row r="926">
      <c r="A926" s="10" t="n"/>
      <c r="B926" s="10" t="n"/>
      <c r="C926" s="10" t="n"/>
      <c r="D926" s="12" t="n"/>
      <c r="E926" s="18" t="n"/>
      <c r="F926" s="12" t="n"/>
      <c r="G926" s="18" t="n"/>
      <c r="H926" s="10" t="n"/>
      <c r="I926" s="10" t="n"/>
      <c r="J926" s="10" t="n"/>
      <c r="K926" s="13" t="n"/>
      <c r="L926" s="13" t="n"/>
      <c r="M926" s="19">
        <f>IF(OR(K926="",L926=""),"",IF(AND(ISNUMBER(K926),ISNUMBER(L926)),L926-K926,"CHYBA"))</f>
        <v/>
      </c>
      <c r="N926" s="10" t="n"/>
      <c r="O926" s="10" t="n"/>
      <c r="P926" s="14">
        <f>IF(M926="","",IF(ISNUMBER(M926),IF(M926&lt;=0,"CHYBA",""),"CHYBA"))</f>
        <v/>
      </c>
      <c r="Q926" s="14">
        <f>IF(OR(V926=0,B926="",K926=""),"",IFERROR(IF(X926=0,IF(AND(COUNTIFS('Vozidlá'!$A$6:$A$6,B926&amp;"",'Vozidlá'!$L$6:$L$6,"&lt;&gt;")=1,ROUND(K926,1)=ROUND(INDEX('Vozidlá'!$L$6:$L$6,MATCH(B926,'Vozidlá'!$A$6:$A$6,0)),1)),"","CHYBA"),IF(AND(INDEX($L$1:$L$1505,X926)&lt;&gt;"",ROUND(K926,1)=ROUND(INDEX($L$1:$L$1505,X926),1)),"","CHYBA")),"CHYBA"))</f>
        <v/>
      </c>
      <c r="R926" s="14">
        <f>IF(V926=0,"",IF(OR(NOT(ISNUMBER(A926)),B926="",C926="",NOT(ISNUMBER(D926)),NOT(ISNUMBER(E926)),NOT(ISNUMBER(F926)),NOT(ISNUMBER(G926)),I926="",J926="",NOT(ISNUMBER(K926)),NOT(ISNUMBER(L926)),AND(N926&lt;&gt;"Podnikateľská",N926&lt;&gt;"Súkromná"),AND(N926="Podnikateľská",H926=""),COUNTIFS('Vodiči'!$C$6:$C$8,C926&amp;"")&lt;&gt;1,COUNTIFS('Vozidlá'!$A$6:$A$6,B926&amp;"",'Vozidlá'!$B$6:$B$6,"&lt;&gt;")&lt;&gt;1,COUNTIFS('Vozidlá'!$A$6:$A$6,B926&amp;"",'Vozidlá'!$C$6:$C$6,"&lt;&gt;")&lt;&gt;1,COUNTIFS('Vozidlá'!$A$6:$A$6,B926&amp;"",'Vozidlá'!$D$6:$D$6,"&lt;&gt;")&lt;&gt;1,COUNTIFS('Vozidlá'!$A$6:$A$6,B926&amp;"",'Vozidlá'!$E$6:$E$6,"&lt;&gt;")&lt;&gt;1,COUNTIFS('Vozidlá'!$A$6:$A$6,B926&amp;"",'Vozidlá'!$K$6:$K$6,"&lt;&gt;")&lt;&gt;1,COUNTIFS('Vozidlá'!$A$6:$A$6,B926&amp;"",'Vozidlá'!$L$6:$L$6,"&lt;&gt;")&lt;&gt;1),"CHYBA",""))</f>
        <v/>
      </c>
      <c r="S926" s="14">
        <f>IF(V926=0,"",IF(N926="Podnikateľská",IF(H926="","",IF(OR(LEN(TRIM(SUBSTITUTE(SUBSTITUTE(H926,".",""),",","")))&lt;12,ISNUMBER(MATCH(TRIM(SUBSTITUTE(SUBSTITUTE(H926,".",""),",","")),'Zoznamy'!$G$2:$G$41,0))),"PREVERIŤ","")),IF(AND(N926="Súkromná",IFERROR(INDEX('Vozidlá'!$O$6:$O$6,MATCH(B926,'Vozidlá'!$A$6:$A$6,0))="áno",FALSE)),"PREVERIŤ","")))</f>
        <v/>
      </c>
      <c r="T926" s="14">
        <f>IF(OR(D926="",E926="",F926="",G926=""),"",IFERROR(IF(OR(F926+G926&lt;D926+E926,D926&lt;DATE(2027,1,1),D926&gt;=DATE(2028,1,1)),"CHYBA",""),"CHYBA"))</f>
        <v/>
      </c>
      <c r="U926" s="14">
        <f>IF(OR(V926=0,A926=""),"",IF(COUNTIFS($A$6:$A$1505,A926&amp;"",$B$6:$B$1505,B926&amp;"")&gt;1,"CHYBA",IF(X926="","",IF(X926=0,"",IFERROR(IF(INDEX($A$1:$A$1505,X926)="","",IF(A926=INDEX($A$1:$A$1505,X926)+1,"","PREVERIŤ")),"PREVERIŤ")))))</f>
        <v/>
      </c>
      <c r="V926" s="14">
        <f>IF(OR(A926&lt;&gt;"",B926&lt;&gt;"",C926&lt;&gt;"",D926&lt;&gt;"",E926&lt;&gt;"",F926&lt;&gt;"",G926&lt;&gt;"",H926&lt;&gt;"",I926&lt;&gt;"",J926&lt;&gt;"",K926&lt;&gt;"",L926&lt;&gt;"",N926&lt;&gt;"",O926&lt;&gt;""),1,0)</f>
        <v/>
      </c>
      <c r="W926" s="14">
        <f>IF(OR(V926=0,B926=""),"",COUNTIFS($B$6:B926,B926&amp;""))</f>
        <v/>
      </c>
      <c r="X926" s="14">
        <f>IF(OR(V926=0,B926=""),"",IF(W926=1,0,SUMIFS($Y$5:Y925,$B$5:B925,B926&amp;"",$W$5:W925,W926-1)))</f>
        <v/>
      </c>
      <c r="Y926" s="14">
        <f>IF(V926=0,"",ROW($A926))</f>
        <v/>
      </c>
    </row>
    <row r="927">
      <c r="A927" s="10" t="n"/>
      <c r="B927" s="10" t="n"/>
      <c r="C927" s="10" t="n"/>
      <c r="D927" s="12" t="n"/>
      <c r="E927" s="18" t="n"/>
      <c r="F927" s="12" t="n"/>
      <c r="G927" s="18" t="n"/>
      <c r="H927" s="10" t="n"/>
      <c r="I927" s="10" t="n"/>
      <c r="J927" s="10" t="n"/>
      <c r="K927" s="13" t="n"/>
      <c r="L927" s="13" t="n"/>
      <c r="M927" s="19">
        <f>IF(OR(K927="",L927=""),"",IF(AND(ISNUMBER(K927),ISNUMBER(L927)),L927-K927,"CHYBA"))</f>
        <v/>
      </c>
      <c r="N927" s="10" t="n"/>
      <c r="O927" s="10" t="n"/>
      <c r="P927" s="14">
        <f>IF(M927="","",IF(ISNUMBER(M927),IF(M927&lt;=0,"CHYBA",""),"CHYBA"))</f>
        <v/>
      </c>
      <c r="Q927" s="14">
        <f>IF(OR(V927=0,B927="",K927=""),"",IFERROR(IF(X927=0,IF(AND(COUNTIFS('Vozidlá'!$A$6:$A$6,B927&amp;"",'Vozidlá'!$L$6:$L$6,"&lt;&gt;")=1,ROUND(K927,1)=ROUND(INDEX('Vozidlá'!$L$6:$L$6,MATCH(B927,'Vozidlá'!$A$6:$A$6,0)),1)),"","CHYBA"),IF(AND(INDEX($L$1:$L$1505,X927)&lt;&gt;"",ROUND(K927,1)=ROUND(INDEX($L$1:$L$1505,X927),1)),"","CHYBA")),"CHYBA"))</f>
        <v/>
      </c>
      <c r="R927" s="14">
        <f>IF(V927=0,"",IF(OR(NOT(ISNUMBER(A927)),B927="",C927="",NOT(ISNUMBER(D927)),NOT(ISNUMBER(E927)),NOT(ISNUMBER(F927)),NOT(ISNUMBER(G927)),I927="",J927="",NOT(ISNUMBER(K927)),NOT(ISNUMBER(L927)),AND(N927&lt;&gt;"Podnikateľská",N927&lt;&gt;"Súkromná"),AND(N927="Podnikateľská",H927=""),COUNTIFS('Vodiči'!$C$6:$C$8,C927&amp;"")&lt;&gt;1,COUNTIFS('Vozidlá'!$A$6:$A$6,B927&amp;"",'Vozidlá'!$B$6:$B$6,"&lt;&gt;")&lt;&gt;1,COUNTIFS('Vozidlá'!$A$6:$A$6,B927&amp;"",'Vozidlá'!$C$6:$C$6,"&lt;&gt;")&lt;&gt;1,COUNTIFS('Vozidlá'!$A$6:$A$6,B927&amp;"",'Vozidlá'!$D$6:$D$6,"&lt;&gt;")&lt;&gt;1,COUNTIFS('Vozidlá'!$A$6:$A$6,B927&amp;"",'Vozidlá'!$E$6:$E$6,"&lt;&gt;")&lt;&gt;1,COUNTIFS('Vozidlá'!$A$6:$A$6,B927&amp;"",'Vozidlá'!$K$6:$K$6,"&lt;&gt;")&lt;&gt;1,COUNTIFS('Vozidlá'!$A$6:$A$6,B927&amp;"",'Vozidlá'!$L$6:$L$6,"&lt;&gt;")&lt;&gt;1),"CHYBA",""))</f>
        <v/>
      </c>
      <c r="S927" s="14">
        <f>IF(V927=0,"",IF(N927="Podnikateľská",IF(H927="","",IF(OR(LEN(TRIM(SUBSTITUTE(SUBSTITUTE(H927,".",""),",","")))&lt;12,ISNUMBER(MATCH(TRIM(SUBSTITUTE(SUBSTITUTE(H927,".",""),",","")),'Zoznamy'!$G$2:$G$41,0))),"PREVERIŤ","")),IF(AND(N927="Súkromná",IFERROR(INDEX('Vozidlá'!$O$6:$O$6,MATCH(B927,'Vozidlá'!$A$6:$A$6,0))="áno",FALSE)),"PREVERIŤ","")))</f>
        <v/>
      </c>
      <c r="T927" s="14">
        <f>IF(OR(D927="",E927="",F927="",G927=""),"",IFERROR(IF(OR(F927+G927&lt;D927+E927,D927&lt;DATE(2027,1,1),D927&gt;=DATE(2028,1,1)),"CHYBA",""),"CHYBA"))</f>
        <v/>
      </c>
      <c r="U927" s="14">
        <f>IF(OR(V927=0,A927=""),"",IF(COUNTIFS($A$6:$A$1505,A927&amp;"",$B$6:$B$1505,B927&amp;"")&gt;1,"CHYBA",IF(X927="","",IF(X927=0,"",IFERROR(IF(INDEX($A$1:$A$1505,X927)="","",IF(A927=INDEX($A$1:$A$1505,X927)+1,"","PREVERIŤ")),"PREVERIŤ")))))</f>
        <v/>
      </c>
      <c r="V927" s="14">
        <f>IF(OR(A927&lt;&gt;"",B927&lt;&gt;"",C927&lt;&gt;"",D927&lt;&gt;"",E927&lt;&gt;"",F927&lt;&gt;"",G927&lt;&gt;"",H927&lt;&gt;"",I927&lt;&gt;"",J927&lt;&gt;"",K927&lt;&gt;"",L927&lt;&gt;"",N927&lt;&gt;"",O927&lt;&gt;""),1,0)</f>
        <v/>
      </c>
      <c r="W927" s="14">
        <f>IF(OR(V927=0,B927=""),"",COUNTIFS($B$6:B927,B927&amp;""))</f>
        <v/>
      </c>
      <c r="X927" s="14">
        <f>IF(OR(V927=0,B927=""),"",IF(W927=1,0,SUMIFS($Y$5:Y926,$B$5:B926,B927&amp;"",$W$5:W926,W927-1)))</f>
        <v/>
      </c>
      <c r="Y927" s="14">
        <f>IF(V927=0,"",ROW($A927))</f>
        <v/>
      </c>
    </row>
    <row r="928">
      <c r="A928" s="10" t="n"/>
      <c r="B928" s="10" t="n"/>
      <c r="C928" s="10" t="n"/>
      <c r="D928" s="12" t="n"/>
      <c r="E928" s="18" t="n"/>
      <c r="F928" s="12" t="n"/>
      <c r="G928" s="18" t="n"/>
      <c r="H928" s="10" t="n"/>
      <c r="I928" s="10" t="n"/>
      <c r="J928" s="10" t="n"/>
      <c r="K928" s="13" t="n"/>
      <c r="L928" s="13" t="n"/>
      <c r="M928" s="19">
        <f>IF(OR(K928="",L928=""),"",IF(AND(ISNUMBER(K928),ISNUMBER(L928)),L928-K928,"CHYBA"))</f>
        <v/>
      </c>
      <c r="N928" s="10" t="n"/>
      <c r="O928" s="10" t="n"/>
      <c r="P928" s="14">
        <f>IF(M928="","",IF(ISNUMBER(M928),IF(M928&lt;=0,"CHYBA",""),"CHYBA"))</f>
        <v/>
      </c>
      <c r="Q928" s="14">
        <f>IF(OR(V928=0,B928="",K928=""),"",IFERROR(IF(X928=0,IF(AND(COUNTIFS('Vozidlá'!$A$6:$A$6,B928&amp;"",'Vozidlá'!$L$6:$L$6,"&lt;&gt;")=1,ROUND(K928,1)=ROUND(INDEX('Vozidlá'!$L$6:$L$6,MATCH(B928,'Vozidlá'!$A$6:$A$6,0)),1)),"","CHYBA"),IF(AND(INDEX($L$1:$L$1505,X928)&lt;&gt;"",ROUND(K928,1)=ROUND(INDEX($L$1:$L$1505,X928),1)),"","CHYBA")),"CHYBA"))</f>
        <v/>
      </c>
      <c r="R928" s="14">
        <f>IF(V928=0,"",IF(OR(NOT(ISNUMBER(A928)),B928="",C928="",NOT(ISNUMBER(D928)),NOT(ISNUMBER(E928)),NOT(ISNUMBER(F928)),NOT(ISNUMBER(G928)),I928="",J928="",NOT(ISNUMBER(K928)),NOT(ISNUMBER(L928)),AND(N928&lt;&gt;"Podnikateľská",N928&lt;&gt;"Súkromná"),AND(N928="Podnikateľská",H928=""),COUNTIFS('Vodiči'!$C$6:$C$8,C928&amp;"")&lt;&gt;1,COUNTIFS('Vozidlá'!$A$6:$A$6,B928&amp;"",'Vozidlá'!$B$6:$B$6,"&lt;&gt;")&lt;&gt;1,COUNTIFS('Vozidlá'!$A$6:$A$6,B928&amp;"",'Vozidlá'!$C$6:$C$6,"&lt;&gt;")&lt;&gt;1,COUNTIFS('Vozidlá'!$A$6:$A$6,B928&amp;"",'Vozidlá'!$D$6:$D$6,"&lt;&gt;")&lt;&gt;1,COUNTIFS('Vozidlá'!$A$6:$A$6,B928&amp;"",'Vozidlá'!$E$6:$E$6,"&lt;&gt;")&lt;&gt;1,COUNTIFS('Vozidlá'!$A$6:$A$6,B928&amp;"",'Vozidlá'!$K$6:$K$6,"&lt;&gt;")&lt;&gt;1,COUNTIFS('Vozidlá'!$A$6:$A$6,B928&amp;"",'Vozidlá'!$L$6:$L$6,"&lt;&gt;")&lt;&gt;1),"CHYBA",""))</f>
        <v/>
      </c>
      <c r="S928" s="14">
        <f>IF(V928=0,"",IF(N928="Podnikateľská",IF(H928="","",IF(OR(LEN(TRIM(SUBSTITUTE(SUBSTITUTE(H928,".",""),",","")))&lt;12,ISNUMBER(MATCH(TRIM(SUBSTITUTE(SUBSTITUTE(H928,".",""),",","")),'Zoznamy'!$G$2:$G$41,0))),"PREVERIŤ","")),IF(AND(N928="Súkromná",IFERROR(INDEX('Vozidlá'!$O$6:$O$6,MATCH(B928,'Vozidlá'!$A$6:$A$6,0))="áno",FALSE)),"PREVERIŤ","")))</f>
        <v/>
      </c>
      <c r="T928" s="14">
        <f>IF(OR(D928="",E928="",F928="",G928=""),"",IFERROR(IF(OR(F928+G928&lt;D928+E928,D928&lt;DATE(2027,1,1),D928&gt;=DATE(2028,1,1)),"CHYBA",""),"CHYBA"))</f>
        <v/>
      </c>
      <c r="U928" s="14">
        <f>IF(OR(V928=0,A928=""),"",IF(COUNTIFS($A$6:$A$1505,A928&amp;"",$B$6:$B$1505,B928&amp;"")&gt;1,"CHYBA",IF(X928="","",IF(X928=0,"",IFERROR(IF(INDEX($A$1:$A$1505,X928)="","",IF(A928=INDEX($A$1:$A$1505,X928)+1,"","PREVERIŤ")),"PREVERIŤ")))))</f>
        <v/>
      </c>
      <c r="V928" s="14">
        <f>IF(OR(A928&lt;&gt;"",B928&lt;&gt;"",C928&lt;&gt;"",D928&lt;&gt;"",E928&lt;&gt;"",F928&lt;&gt;"",G928&lt;&gt;"",H928&lt;&gt;"",I928&lt;&gt;"",J928&lt;&gt;"",K928&lt;&gt;"",L928&lt;&gt;"",N928&lt;&gt;"",O928&lt;&gt;""),1,0)</f>
        <v/>
      </c>
      <c r="W928" s="14">
        <f>IF(OR(V928=0,B928=""),"",COUNTIFS($B$6:B928,B928&amp;""))</f>
        <v/>
      </c>
      <c r="X928" s="14">
        <f>IF(OR(V928=0,B928=""),"",IF(W928=1,0,SUMIFS($Y$5:Y927,$B$5:B927,B928&amp;"",$W$5:W927,W928-1)))</f>
        <v/>
      </c>
      <c r="Y928" s="14">
        <f>IF(V928=0,"",ROW($A928))</f>
        <v/>
      </c>
    </row>
    <row r="929">
      <c r="A929" s="10" t="n"/>
      <c r="B929" s="10" t="n"/>
      <c r="C929" s="10" t="n"/>
      <c r="D929" s="12" t="n"/>
      <c r="E929" s="18" t="n"/>
      <c r="F929" s="12" t="n"/>
      <c r="G929" s="18" t="n"/>
      <c r="H929" s="10" t="n"/>
      <c r="I929" s="10" t="n"/>
      <c r="J929" s="10" t="n"/>
      <c r="K929" s="13" t="n"/>
      <c r="L929" s="13" t="n"/>
      <c r="M929" s="19">
        <f>IF(OR(K929="",L929=""),"",IF(AND(ISNUMBER(K929),ISNUMBER(L929)),L929-K929,"CHYBA"))</f>
        <v/>
      </c>
      <c r="N929" s="10" t="n"/>
      <c r="O929" s="10" t="n"/>
      <c r="P929" s="14">
        <f>IF(M929="","",IF(ISNUMBER(M929),IF(M929&lt;=0,"CHYBA",""),"CHYBA"))</f>
        <v/>
      </c>
      <c r="Q929" s="14">
        <f>IF(OR(V929=0,B929="",K929=""),"",IFERROR(IF(X929=0,IF(AND(COUNTIFS('Vozidlá'!$A$6:$A$6,B929&amp;"",'Vozidlá'!$L$6:$L$6,"&lt;&gt;")=1,ROUND(K929,1)=ROUND(INDEX('Vozidlá'!$L$6:$L$6,MATCH(B929,'Vozidlá'!$A$6:$A$6,0)),1)),"","CHYBA"),IF(AND(INDEX($L$1:$L$1505,X929)&lt;&gt;"",ROUND(K929,1)=ROUND(INDEX($L$1:$L$1505,X929),1)),"","CHYBA")),"CHYBA"))</f>
        <v/>
      </c>
      <c r="R929" s="14">
        <f>IF(V929=0,"",IF(OR(NOT(ISNUMBER(A929)),B929="",C929="",NOT(ISNUMBER(D929)),NOT(ISNUMBER(E929)),NOT(ISNUMBER(F929)),NOT(ISNUMBER(G929)),I929="",J929="",NOT(ISNUMBER(K929)),NOT(ISNUMBER(L929)),AND(N929&lt;&gt;"Podnikateľská",N929&lt;&gt;"Súkromná"),AND(N929="Podnikateľská",H929=""),COUNTIFS('Vodiči'!$C$6:$C$8,C929&amp;"")&lt;&gt;1,COUNTIFS('Vozidlá'!$A$6:$A$6,B929&amp;"",'Vozidlá'!$B$6:$B$6,"&lt;&gt;")&lt;&gt;1,COUNTIFS('Vozidlá'!$A$6:$A$6,B929&amp;"",'Vozidlá'!$C$6:$C$6,"&lt;&gt;")&lt;&gt;1,COUNTIFS('Vozidlá'!$A$6:$A$6,B929&amp;"",'Vozidlá'!$D$6:$D$6,"&lt;&gt;")&lt;&gt;1,COUNTIFS('Vozidlá'!$A$6:$A$6,B929&amp;"",'Vozidlá'!$E$6:$E$6,"&lt;&gt;")&lt;&gt;1,COUNTIFS('Vozidlá'!$A$6:$A$6,B929&amp;"",'Vozidlá'!$K$6:$K$6,"&lt;&gt;")&lt;&gt;1,COUNTIFS('Vozidlá'!$A$6:$A$6,B929&amp;"",'Vozidlá'!$L$6:$L$6,"&lt;&gt;")&lt;&gt;1),"CHYBA",""))</f>
        <v/>
      </c>
      <c r="S929" s="14">
        <f>IF(V929=0,"",IF(N929="Podnikateľská",IF(H929="","",IF(OR(LEN(TRIM(SUBSTITUTE(SUBSTITUTE(H929,".",""),",","")))&lt;12,ISNUMBER(MATCH(TRIM(SUBSTITUTE(SUBSTITUTE(H929,".",""),",","")),'Zoznamy'!$G$2:$G$41,0))),"PREVERIŤ","")),IF(AND(N929="Súkromná",IFERROR(INDEX('Vozidlá'!$O$6:$O$6,MATCH(B929,'Vozidlá'!$A$6:$A$6,0))="áno",FALSE)),"PREVERIŤ","")))</f>
        <v/>
      </c>
      <c r="T929" s="14">
        <f>IF(OR(D929="",E929="",F929="",G929=""),"",IFERROR(IF(OR(F929+G929&lt;D929+E929,D929&lt;DATE(2027,1,1),D929&gt;=DATE(2028,1,1)),"CHYBA",""),"CHYBA"))</f>
        <v/>
      </c>
      <c r="U929" s="14">
        <f>IF(OR(V929=0,A929=""),"",IF(COUNTIFS($A$6:$A$1505,A929&amp;"",$B$6:$B$1505,B929&amp;"")&gt;1,"CHYBA",IF(X929="","",IF(X929=0,"",IFERROR(IF(INDEX($A$1:$A$1505,X929)="","",IF(A929=INDEX($A$1:$A$1505,X929)+1,"","PREVERIŤ")),"PREVERIŤ")))))</f>
        <v/>
      </c>
      <c r="V929" s="14">
        <f>IF(OR(A929&lt;&gt;"",B929&lt;&gt;"",C929&lt;&gt;"",D929&lt;&gt;"",E929&lt;&gt;"",F929&lt;&gt;"",G929&lt;&gt;"",H929&lt;&gt;"",I929&lt;&gt;"",J929&lt;&gt;"",K929&lt;&gt;"",L929&lt;&gt;"",N929&lt;&gt;"",O929&lt;&gt;""),1,0)</f>
        <v/>
      </c>
      <c r="W929" s="14">
        <f>IF(OR(V929=0,B929=""),"",COUNTIFS($B$6:B929,B929&amp;""))</f>
        <v/>
      </c>
      <c r="X929" s="14">
        <f>IF(OR(V929=0,B929=""),"",IF(W929=1,0,SUMIFS($Y$5:Y928,$B$5:B928,B929&amp;"",$W$5:W928,W929-1)))</f>
        <v/>
      </c>
      <c r="Y929" s="14">
        <f>IF(V929=0,"",ROW($A929))</f>
        <v/>
      </c>
    </row>
    <row r="930">
      <c r="A930" s="10" t="n"/>
      <c r="B930" s="10" t="n"/>
      <c r="C930" s="10" t="n"/>
      <c r="D930" s="12" t="n"/>
      <c r="E930" s="18" t="n"/>
      <c r="F930" s="12" t="n"/>
      <c r="G930" s="18" t="n"/>
      <c r="H930" s="10" t="n"/>
      <c r="I930" s="10" t="n"/>
      <c r="J930" s="10" t="n"/>
      <c r="K930" s="13" t="n"/>
      <c r="L930" s="13" t="n"/>
      <c r="M930" s="19">
        <f>IF(OR(K930="",L930=""),"",IF(AND(ISNUMBER(K930),ISNUMBER(L930)),L930-K930,"CHYBA"))</f>
        <v/>
      </c>
      <c r="N930" s="10" t="n"/>
      <c r="O930" s="10" t="n"/>
      <c r="P930" s="14">
        <f>IF(M930="","",IF(ISNUMBER(M930),IF(M930&lt;=0,"CHYBA",""),"CHYBA"))</f>
        <v/>
      </c>
      <c r="Q930" s="14">
        <f>IF(OR(V930=0,B930="",K930=""),"",IFERROR(IF(X930=0,IF(AND(COUNTIFS('Vozidlá'!$A$6:$A$6,B930&amp;"",'Vozidlá'!$L$6:$L$6,"&lt;&gt;")=1,ROUND(K930,1)=ROUND(INDEX('Vozidlá'!$L$6:$L$6,MATCH(B930,'Vozidlá'!$A$6:$A$6,0)),1)),"","CHYBA"),IF(AND(INDEX($L$1:$L$1505,X930)&lt;&gt;"",ROUND(K930,1)=ROUND(INDEX($L$1:$L$1505,X930),1)),"","CHYBA")),"CHYBA"))</f>
        <v/>
      </c>
      <c r="R930" s="14">
        <f>IF(V930=0,"",IF(OR(NOT(ISNUMBER(A930)),B930="",C930="",NOT(ISNUMBER(D930)),NOT(ISNUMBER(E930)),NOT(ISNUMBER(F930)),NOT(ISNUMBER(G930)),I930="",J930="",NOT(ISNUMBER(K930)),NOT(ISNUMBER(L930)),AND(N930&lt;&gt;"Podnikateľská",N930&lt;&gt;"Súkromná"),AND(N930="Podnikateľská",H930=""),COUNTIFS('Vodiči'!$C$6:$C$8,C930&amp;"")&lt;&gt;1,COUNTIFS('Vozidlá'!$A$6:$A$6,B930&amp;"",'Vozidlá'!$B$6:$B$6,"&lt;&gt;")&lt;&gt;1,COUNTIFS('Vozidlá'!$A$6:$A$6,B930&amp;"",'Vozidlá'!$C$6:$C$6,"&lt;&gt;")&lt;&gt;1,COUNTIFS('Vozidlá'!$A$6:$A$6,B930&amp;"",'Vozidlá'!$D$6:$D$6,"&lt;&gt;")&lt;&gt;1,COUNTIFS('Vozidlá'!$A$6:$A$6,B930&amp;"",'Vozidlá'!$E$6:$E$6,"&lt;&gt;")&lt;&gt;1,COUNTIFS('Vozidlá'!$A$6:$A$6,B930&amp;"",'Vozidlá'!$K$6:$K$6,"&lt;&gt;")&lt;&gt;1,COUNTIFS('Vozidlá'!$A$6:$A$6,B930&amp;"",'Vozidlá'!$L$6:$L$6,"&lt;&gt;")&lt;&gt;1),"CHYBA",""))</f>
        <v/>
      </c>
      <c r="S930" s="14">
        <f>IF(V930=0,"",IF(N930="Podnikateľská",IF(H930="","",IF(OR(LEN(TRIM(SUBSTITUTE(SUBSTITUTE(H930,".",""),",","")))&lt;12,ISNUMBER(MATCH(TRIM(SUBSTITUTE(SUBSTITUTE(H930,".",""),",","")),'Zoznamy'!$G$2:$G$41,0))),"PREVERIŤ","")),IF(AND(N930="Súkromná",IFERROR(INDEX('Vozidlá'!$O$6:$O$6,MATCH(B930,'Vozidlá'!$A$6:$A$6,0))="áno",FALSE)),"PREVERIŤ","")))</f>
        <v/>
      </c>
      <c r="T930" s="14">
        <f>IF(OR(D930="",E930="",F930="",G930=""),"",IFERROR(IF(OR(F930+G930&lt;D930+E930,D930&lt;DATE(2027,1,1),D930&gt;=DATE(2028,1,1)),"CHYBA",""),"CHYBA"))</f>
        <v/>
      </c>
      <c r="U930" s="14">
        <f>IF(OR(V930=0,A930=""),"",IF(COUNTIFS($A$6:$A$1505,A930&amp;"",$B$6:$B$1505,B930&amp;"")&gt;1,"CHYBA",IF(X930="","",IF(X930=0,"",IFERROR(IF(INDEX($A$1:$A$1505,X930)="","",IF(A930=INDEX($A$1:$A$1505,X930)+1,"","PREVERIŤ")),"PREVERIŤ")))))</f>
        <v/>
      </c>
      <c r="V930" s="14">
        <f>IF(OR(A930&lt;&gt;"",B930&lt;&gt;"",C930&lt;&gt;"",D930&lt;&gt;"",E930&lt;&gt;"",F930&lt;&gt;"",G930&lt;&gt;"",H930&lt;&gt;"",I930&lt;&gt;"",J930&lt;&gt;"",K930&lt;&gt;"",L930&lt;&gt;"",N930&lt;&gt;"",O930&lt;&gt;""),1,0)</f>
        <v/>
      </c>
      <c r="W930" s="14">
        <f>IF(OR(V930=0,B930=""),"",COUNTIFS($B$6:B930,B930&amp;""))</f>
        <v/>
      </c>
      <c r="X930" s="14">
        <f>IF(OR(V930=0,B930=""),"",IF(W930=1,0,SUMIFS($Y$5:Y929,$B$5:B929,B930&amp;"",$W$5:W929,W930-1)))</f>
        <v/>
      </c>
      <c r="Y930" s="14">
        <f>IF(V930=0,"",ROW($A930))</f>
        <v/>
      </c>
    </row>
    <row r="931">
      <c r="A931" s="10" t="n"/>
      <c r="B931" s="10" t="n"/>
      <c r="C931" s="10" t="n"/>
      <c r="D931" s="12" t="n"/>
      <c r="E931" s="18" t="n"/>
      <c r="F931" s="12" t="n"/>
      <c r="G931" s="18" t="n"/>
      <c r="H931" s="10" t="n"/>
      <c r="I931" s="10" t="n"/>
      <c r="J931" s="10" t="n"/>
      <c r="K931" s="13" t="n"/>
      <c r="L931" s="13" t="n"/>
      <c r="M931" s="19">
        <f>IF(OR(K931="",L931=""),"",IF(AND(ISNUMBER(K931),ISNUMBER(L931)),L931-K931,"CHYBA"))</f>
        <v/>
      </c>
      <c r="N931" s="10" t="n"/>
      <c r="O931" s="10" t="n"/>
      <c r="P931" s="14">
        <f>IF(M931="","",IF(ISNUMBER(M931),IF(M931&lt;=0,"CHYBA",""),"CHYBA"))</f>
        <v/>
      </c>
      <c r="Q931" s="14">
        <f>IF(OR(V931=0,B931="",K931=""),"",IFERROR(IF(X931=0,IF(AND(COUNTIFS('Vozidlá'!$A$6:$A$6,B931&amp;"",'Vozidlá'!$L$6:$L$6,"&lt;&gt;")=1,ROUND(K931,1)=ROUND(INDEX('Vozidlá'!$L$6:$L$6,MATCH(B931,'Vozidlá'!$A$6:$A$6,0)),1)),"","CHYBA"),IF(AND(INDEX($L$1:$L$1505,X931)&lt;&gt;"",ROUND(K931,1)=ROUND(INDEX($L$1:$L$1505,X931),1)),"","CHYBA")),"CHYBA"))</f>
        <v/>
      </c>
      <c r="R931" s="14">
        <f>IF(V931=0,"",IF(OR(NOT(ISNUMBER(A931)),B931="",C931="",NOT(ISNUMBER(D931)),NOT(ISNUMBER(E931)),NOT(ISNUMBER(F931)),NOT(ISNUMBER(G931)),I931="",J931="",NOT(ISNUMBER(K931)),NOT(ISNUMBER(L931)),AND(N931&lt;&gt;"Podnikateľská",N931&lt;&gt;"Súkromná"),AND(N931="Podnikateľská",H931=""),COUNTIFS('Vodiči'!$C$6:$C$8,C931&amp;"")&lt;&gt;1,COUNTIFS('Vozidlá'!$A$6:$A$6,B931&amp;"",'Vozidlá'!$B$6:$B$6,"&lt;&gt;")&lt;&gt;1,COUNTIFS('Vozidlá'!$A$6:$A$6,B931&amp;"",'Vozidlá'!$C$6:$C$6,"&lt;&gt;")&lt;&gt;1,COUNTIFS('Vozidlá'!$A$6:$A$6,B931&amp;"",'Vozidlá'!$D$6:$D$6,"&lt;&gt;")&lt;&gt;1,COUNTIFS('Vozidlá'!$A$6:$A$6,B931&amp;"",'Vozidlá'!$E$6:$E$6,"&lt;&gt;")&lt;&gt;1,COUNTIFS('Vozidlá'!$A$6:$A$6,B931&amp;"",'Vozidlá'!$K$6:$K$6,"&lt;&gt;")&lt;&gt;1,COUNTIFS('Vozidlá'!$A$6:$A$6,B931&amp;"",'Vozidlá'!$L$6:$L$6,"&lt;&gt;")&lt;&gt;1),"CHYBA",""))</f>
        <v/>
      </c>
      <c r="S931" s="14">
        <f>IF(V931=0,"",IF(N931="Podnikateľská",IF(H931="","",IF(OR(LEN(TRIM(SUBSTITUTE(SUBSTITUTE(H931,".",""),",","")))&lt;12,ISNUMBER(MATCH(TRIM(SUBSTITUTE(SUBSTITUTE(H931,".",""),",","")),'Zoznamy'!$G$2:$G$41,0))),"PREVERIŤ","")),IF(AND(N931="Súkromná",IFERROR(INDEX('Vozidlá'!$O$6:$O$6,MATCH(B931,'Vozidlá'!$A$6:$A$6,0))="áno",FALSE)),"PREVERIŤ","")))</f>
        <v/>
      </c>
      <c r="T931" s="14">
        <f>IF(OR(D931="",E931="",F931="",G931=""),"",IFERROR(IF(OR(F931+G931&lt;D931+E931,D931&lt;DATE(2027,1,1),D931&gt;=DATE(2028,1,1)),"CHYBA",""),"CHYBA"))</f>
        <v/>
      </c>
      <c r="U931" s="14">
        <f>IF(OR(V931=0,A931=""),"",IF(COUNTIFS($A$6:$A$1505,A931&amp;"",$B$6:$B$1505,B931&amp;"")&gt;1,"CHYBA",IF(X931="","",IF(X931=0,"",IFERROR(IF(INDEX($A$1:$A$1505,X931)="","",IF(A931=INDEX($A$1:$A$1505,X931)+1,"","PREVERIŤ")),"PREVERIŤ")))))</f>
        <v/>
      </c>
      <c r="V931" s="14">
        <f>IF(OR(A931&lt;&gt;"",B931&lt;&gt;"",C931&lt;&gt;"",D931&lt;&gt;"",E931&lt;&gt;"",F931&lt;&gt;"",G931&lt;&gt;"",H931&lt;&gt;"",I931&lt;&gt;"",J931&lt;&gt;"",K931&lt;&gt;"",L931&lt;&gt;"",N931&lt;&gt;"",O931&lt;&gt;""),1,0)</f>
        <v/>
      </c>
      <c r="W931" s="14">
        <f>IF(OR(V931=0,B931=""),"",COUNTIFS($B$6:B931,B931&amp;""))</f>
        <v/>
      </c>
      <c r="X931" s="14">
        <f>IF(OR(V931=0,B931=""),"",IF(W931=1,0,SUMIFS($Y$5:Y930,$B$5:B930,B931&amp;"",$W$5:W930,W931-1)))</f>
        <v/>
      </c>
      <c r="Y931" s="14">
        <f>IF(V931=0,"",ROW($A931))</f>
        <v/>
      </c>
    </row>
    <row r="932">
      <c r="A932" s="10" t="n"/>
      <c r="B932" s="10" t="n"/>
      <c r="C932" s="10" t="n"/>
      <c r="D932" s="12" t="n"/>
      <c r="E932" s="18" t="n"/>
      <c r="F932" s="12" t="n"/>
      <c r="G932" s="18" t="n"/>
      <c r="H932" s="10" t="n"/>
      <c r="I932" s="10" t="n"/>
      <c r="J932" s="10" t="n"/>
      <c r="K932" s="13" t="n"/>
      <c r="L932" s="13" t="n"/>
      <c r="M932" s="19">
        <f>IF(OR(K932="",L932=""),"",IF(AND(ISNUMBER(K932),ISNUMBER(L932)),L932-K932,"CHYBA"))</f>
        <v/>
      </c>
      <c r="N932" s="10" t="n"/>
      <c r="O932" s="10" t="n"/>
      <c r="P932" s="14">
        <f>IF(M932="","",IF(ISNUMBER(M932),IF(M932&lt;=0,"CHYBA",""),"CHYBA"))</f>
        <v/>
      </c>
      <c r="Q932" s="14">
        <f>IF(OR(V932=0,B932="",K932=""),"",IFERROR(IF(X932=0,IF(AND(COUNTIFS('Vozidlá'!$A$6:$A$6,B932&amp;"",'Vozidlá'!$L$6:$L$6,"&lt;&gt;")=1,ROUND(K932,1)=ROUND(INDEX('Vozidlá'!$L$6:$L$6,MATCH(B932,'Vozidlá'!$A$6:$A$6,0)),1)),"","CHYBA"),IF(AND(INDEX($L$1:$L$1505,X932)&lt;&gt;"",ROUND(K932,1)=ROUND(INDEX($L$1:$L$1505,X932),1)),"","CHYBA")),"CHYBA"))</f>
        <v/>
      </c>
      <c r="R932" s="14">
        <f>IF(V932=0,"",IF(OR(NOT(ISNUMBER(A932)),B932="",C932="",NOT(ISNUMBER(D932)),NOT(ISNUMBER(E932)),NOT(ISNUMBER(F932)),NOT(ISNUMBER(G932)),I932="",J932="",NOT(ISNUMBER(K932)),NOT(ISNUMBER(L932)),AND(N932&lt;&gt;"Podnikateľská",N932&lt;&gt;"Súkromná"),AND(N932="Podnikateľská",H932=""),COUNTIFS('Vodiči'!$C$6:$C$8,C932&amp;"")&lt;&gt;1,COUNTIFS('Vozidlá'!$A$6:$A$6,B932&amp;"",'Vozidlá'!$B$6:$B$6,"&lt;&gt;")&lt;&gt;1,COUNTIFS('Vozidlá'!$A$6:$A$6,B932&amp;"",'Vozidlá'!$C$6:$C$6,"&lt;&gt;")&lt;&gt;1,COUNTIFS('Vozidlá'!$A$6:$A$6,B932&amp;"",'Vozidlá'!$D$6:$D$6,"&lt;&gt;")&lt;&gt;1,COUNTIFS('Vozidlá'!$A$6:$A$6,B932&amp;"",'Vozidlá'!$E$6:$E$6,"&lt;&gt;")&lt;&gt;1,COUNTIFS('Vozidlá'!$A$6:$A$6,B932&amp;"",'Vozidlá'!$K$6:$K$6,"&lt;&gt;")&lt;&gt;1,COUNTIFS('Vozidlá'!$A$6:$A$6,B932&amp;"",'Vozidlá'!$L$6:$L$6,"&lt;&gt;")&lt;&gt;1),"CHYBA",""))</f>
        <v/>
      </c>
      <c r="S932" s="14">
        <f>IF(V932=0,"",IF(N932="Podnikateľská",IF(H932="","",IF(OR(LEN(TRIM(SUBSTITUTE(SUBSTITUTE(H932,".",""),",","")))&lt;12,ISNUMBER(MATCH(TRIM(SUBSTITUTE(SUBSTITUTE(H932,".",""),",","")),'Zoznamy'!$G$2:$G$41,0))),"PREVERIŤ","")),IF(AND(N932="Súkromná",IFERROR(INDEX('Vozidlá'!$O$6:$O$6,MATCH(B932,'Vozidlá'!$A$6:$A$6,0))="áno",FALSE)),"PREVERIŤ","")))</f>
        <v/>
      </c>
      <c r="T932" s="14">
        <f>IF(OR(D932="",E932="",F932="",G932=""),"",IFERROR(IF(OR(F932+G932&lt;D932+E932,D932&lt;DATE(2027,1,1),D932&gt;=DATE(2028,1,1)),"CHYBA",""),"CHYBA"))</f>
        <v/>
      </c>
      <c r="U932" s="14">
        <f>IF(OR(V932=0,A932=""),"",IF(COUNTIFS($A$6:$A$1505,A932&amp;"",$B$6:$B$1505,B932&amp;"")&gt;1,"CHYBA",IF(X932="","",IF(X932=0,"",IFERROR(IF(INDEX($A$1:$A$1505,X932)="","",IF(A932=INDEX($A$1:$A$1505,X932)+1,"","PREVERIŤ")),"PREVERIŤ")))))</f>
        <v/>
      </c>
      <c r="V932" s="14">
        <f>IF(OR(A932&lt;&gt;"",B932&lt;&gt;"",C932&lt;&gt;"",D932&lt;&gt;"",E932&lt;&gt;"",F932&lt;&gt;"",G932&lt;&gt;"",H932&lt;&gt;"",I932&lt;&gt;"",J932&lt;&gt;"",K932&lt;&gt;"",L932&lt;&gt;"",N932&lt;&gt;"",O932&lt;&gt;""),1,0)</f>
        <v/>
      </c>
      <c r="W932" s="14">
        <f>IF(OR(V932=0,B932=""),"",COUNTIFS($B$6:B932,B932&amp;""))</f>
        <v/>
      </c>
      <c r="X932" s="14">
        <f>IF(OR(V932=0,B932=""),"",IF(W932=1,0,SUMIFS($Y$5:Y931,$B$5:B931,B932&amp;"",$W$5:W931,W932-1)))</f>
        <v/>
      </c>
      <c r="Y932" s="14">
        <f>IF(V932=0,"",ROW($A932))</f>
        <v/>
      </c>
    </row>
    <row r="933">
      <c r="A933" s="10" t="n"/>
      <c r="B933" s="10" t="n"/>
      <c r="C933" s="10" t="n"/>
      <c r="D933" s="12" t="n"/>
      <c r="E933" s="18" t="n"/>
      <c r="F933" s="12" t="n"/>
      <c r="G933" s="18" t="n"/>
      <c r="H933" s="10" t="n"/>
      <c r="I933" s="10" t="n"/>
      <c r="J933" s="10" t="n"/>
      <c r="K933" s="13" t="n"/>
      <c r="L933" s="13" t="n"/>
      <c r="M933" s="19">
        <f>IF(OR(K933="",L933=""),"",IF(AND(ISNUMBER(K933),ISNUMBER(L933)),L933-K933,"CHYBA"))</f>
        <v/>
      </c>
      <c r="N933" s="10" t="n"/>
      <c r="O933" s="10" t="n"/>
      <c r="P933" s="14">
        <f>IF(M933="","",IF(ISNUMBER(M933),IF(M933&lt;=0,"CHYBA",""),"CHYBA"))</f>
        <v/>
      </c>
      <c r="Q933" s="14">
        <f>IF(OR(V933=0,B933="",K933=""),"",IFERROR(IF(X933=0,IF(AND(COUNTIFS('Vozidlá'!$A$6:$A$6,B933&amp;"",'Vozidlá'!$L$6:$L$6,"&lt;&gt;")=1,ROUND(K933,1)=ROUND(INDEX('Vozidlá'!$L$6:$L$6,MATCH(B933,'Vozidlá'!$A$6:$A$6,0)),1)),"","CHYBA"),IF(AND(INDEX($L$1:$L$1505,X933)&lt;&gt;"",ROUND(K933,1)=ROUND(INDEX($L$1:$L$1505,X933),1)),"","CHYBA")),"CHYBA"))</f>
        <v/>
      </c>
      <c r="R933" s="14">
        <f>IF(V933=0,"",IF(OR(NOT(ISNUMBER(A933)),B933="",C933="",NOT(ISNUMBER(D933)),NOT(ISNUMBER(E933)),NOT(ISNUMBER(F933)),NOT(ISNUMBER(G933)),I933="",J933="",NOT(ISNUMBER(K933)),NOT(ISNUMBER(L933)),AND(N933&lt;&gt;"Podnikateľská",N933&lt;&gt;"Súkromná"),AND(N933="Podnikateľská",H933=""),COUNTIFS('Vodiči'!$C$6:$C$8,C933&amp;"")&lt;&gt;1,COUNTIFS('Vozidlá'!$A$6:$A$6,B933&amp;"",'Vozidlá'!$B$6:$B$6,"&lt;&gt;")&lt;&gt;1,COUNTIFS('Vozidlá'!$A$6:$A$6,B933&amp;"",'Vozidlá'!$C$6:$C$6,"&lt;&gt;")&lt;&gt;1,COUNTIFS('Vozidlá'!$A$6:$A$6,B933&amp;"",'Vozidlá'!$D$6:$D$6,"&lt;&gt;")&lt;&gt;1,COUNTIFS('Vozidlá'!$A$6:$A$6,B933&amp;"",'Vozidlá'!$E$6:$E$6,"&lt;&gt;")&lt;&gt;1,COUNTIFS('Vozidlá'!$A$6:$A$6,B933&amp;"",'Vozidlá'!$K$6:$K$6,"&lt;&gt;")&lt;&gt;1,COUNTIFS('Vozidlá'!$A$6:$A$6,B933&amp;"",'Vozidlá'!$L$6:$L$6,"&lt;&gt;")&lt;&gt;1),"CHYBA",""))</f>
        <v/>
      </c>
      <c r="S933" s="14">
        <f>IF(V933=0,"",IF(N933="Podnikateľská",IF(H933="","",IF(OR(LEN(TRIM(SUBSTITUTE(SUBSTITUTE(H933,".",""),",","")))&lt;12,ISNUMBER(MATCH(TRIM(SUBSTITUTE(SUBSTITUTE(H933,".",""),",","")),'Zoznamy'!$G$2:$G$41,0))),"PREVERIŤ","")),IF(AND(N933="Súkromná",IFERROR(INDEX('Vozidlá'!$O$6:$O$6,MATCH(B933,'Vozidlá'!$A$6:$A$6,0))="áno",FALSE)),"PREVERIŤ","")))</f>
        <v/>
      </c>
      <c r="T933" s="14">
        <f>IF(OR(D933="",E933="",F933="",G933=""),"",IFERROR(IF(OR(F933+G933&lt;D933+E933,D933&lt;DATE(2027,1,1),D933&gt;=DATE(2028,1,1)),"CHYBA",""),"CHYBA"))</f>
        <v/>
      </c>
      <c r="U933" s="14">
        <f>IF(OR(V933=0,A933=""),"",IF(COUNTIFS($A$6:$A$1505,A933&amp;"",$B$6:$B$1505,B933&amp;"")&gt;1,"CHYBA",IF(X933="","",IF(X933=0,"",IFERROR(IF(INDEX($A$1:$A$1505,X933)="","",IF(A933=INDEX($A$1:$A$1505,X933)+1,"","PREVERIŤ")),"PREVERIŤ")))))</f>
        <v/>
      </c>
      <c r="V933" s="14">
        <f>IF(OR(A933&lt;&gt;"",B933&lt;&gt;"",C933&lt;&gt;"",D933&lt;&gt;"",E933&lt;&gt;"",F933&lt;&gt;"",G933&lt;&gt;"",H933&lt;&gt;"",I933&lt;&gt;"",J933&lt;&gt;"",K933&lt;&gt;"",L933&lt;&gt;"",N933&lt;&gt;"",O933&lt;&gt;""),1,0)</f>
        <v/>
      </c>
      <c r="W933" s="14">
        <f>IF(OR(V933=0,B933=""),"",COUNTIFS($B$6:B933,B933&amp;""))</f>
        <v/>
      </c>
      <c r="X933" s="14">
        <f>IF(OR(V933=0,B933=""),"",IF(W933=1,0,SUMIFS($Y$5:Y932,$B$5:B932,B933&amp;"",$W$5:W932,W933-1)))</f>
        <v/>
      </c>
      <c r="Y933" s="14">
        <f>IF(V933=0,"",ROW($A933))</f>
        <v/>
      </c>
    </row>
    <row r="934">
      <c r="A934" s="10" t="n"/>
      <c r="B934" s="10" t="n"/>
      <c r="C934" s="10" t="n"/>
      <c r="D934" s="12" t="n"/>
      <c r="E934" s="18" t="n"/>
      <c r="F934" s="12" t="n"/>
      <c r="G934" s="18" t="n"/>
      <c r="H934" s="10" t="n"/>
      <c r="I934" s="10" t="n"/>
      <c r="J934" s="10" t="n"/>
      <c r="K934" s="13" t="n"/>
      <c r="L934" s="13" t="n"/>
      <c r="M934" s="19">
        <f>IF(OR(K934="",L934=""),"",IF(AND(ISNUMBER(K934),ISNUMBER(L934)),L934-K934,"CHYBA"))</f>
        <v/>
      </c>
      <c r="N934" s="10" t="n"/>
      <c r="O934" s="10" t="n"/>
      <c r="P934" s="14">
        <f>IF(M934="","",IF(ISNUMBER(M934),IF(M934&lt;=0,"CHYBA",""),"CHYBA"))</f>
        <v/>
      </c>
      <c r="Q934" s="14">
        <f>IF(OR(V934=0,B934="",K934=""),"",IFERROR(IF(X934=0,IF(AND(COUNTIFS('Vozidlá'!$A$6:$A$6,B934&amp;"",'Vozidlá'!$L$6:$L$6,"&lt;&gt;")=1,ROUND(K934,1)=ROUND(INDEX('Vozidlá'!$L$6:$L$6,MATCH(B934,'Vozidlá'!$A$6:$A$6,0)),1)),"","CHYBA"),IF(AND(INDEX($L$1:$L$1505,X934)&lt;&gt;"",ROUND(K934,1)=ROUND(INDEX($L$1:$L$1505,X934),1)),"","CHYBA")),"CHYBA"))</f>
        <v/>
      </c>
      <c r="R934" s="14">
        <f>IF(V934=0,"",IF(OR(NOT(ISNUMBER(A934)),B934="",C934="",NOT(ISNUMBER(D934)),NOT(ISNUMBER(E934)),NOT(ISNUMBER(F934)),NOT(ISNUMBER(G934)),I934="",J934="",NOT(ISNUMBER(K934)),NOT(ISNUMBER(L934)),AND(N934&lt;&gt;"Podnikateľská",N934&lt;&gt;"Súkromná"),AND(N934="Podnikateľská",H934=""),COUNTIFS('Vodiči'!$C$6:$C$8,C934&amp;"")&lt;&gt;1,COUNTIFS('Vozidlá'!$A$6:$A$6,B934&amp;"",'Vozidlá'!$B$6:$B$6,"&lt;&gt;")&lt;&gt;1,COUNTIFS('Vozidlá'!$A$6:$A$6,B934&amp;"",'Vozidlá'!$C$6:$C$6,"&lt;&gt;")&lt;&gt;1,COUNTIFS('Vozidlá'!$A$6:$A$6,B934&amp;"",'Vozidlá'!$D$6:$D$6,"&lt;&gt;")&lt;&gt;1,COUNTIFS('Vozidlá'!$A$6:$A$6,B934&amp;"",'Vozidlá'!$E$6:$E$6,"&lt;&gt;")&lt;&gt;1,COUNTIFS('Vozidlá'!$A$6:$A$6,B934&amp;"",'Vozidlá'!$K$6:$K$6,"&lt;&gt;")&lt;&gt;1,COUNTIFS('Vozidlá'!$A$6:$A$6,B934&amp;"",'Vozidlá'!$L$6:$L$6,"&lt;&gt;")&lt;&gt;1),"CHYBA",""))</f>
        <v/>
      </c>
      <c r="S934" s="14">
        <f>IF(V934=0,"",IF(N934="Podnikateľská",IF(H934="","",IF(OR(LEN(TRIM(SUBSTITUTE(SUBSTITUTE(H934,".",""),",","")))&lt;12,ISNUMBER(MATCH(TRIM(SUBSTITUTE(SUBSTITUTE(H934,".",""),",","")),'Zoznamy'!$G$2:$G$41,0))),"PREVERIŤ","")),IF(AND(N934="Súkromná",IFERROR(INDEX('Vozidlá'!$O$6:$O$6,MATCH(B934,'Vozidlá'!$A$6:$A$6,0))="áno",FALSE)),"PREVERIŤ","")))</f>
        <v/>
      </c>
      <c r="T934" s="14">
        <f>IF(OR(D934="",E934="",F934="",G934=""),"",IFERROR(IF(OR(F934+G934&lt;D934+E934,D934&lt;DATE(2027,1,1),D934&gt;=DATE(2028,1,1)),"CHYBA",""),"CHYBA"))</f>
        <v/>
      </c>
      <c r="U934" s="14">
        <f>IF(OR(V934=0,A934=""),"",IF(COUNTIFS($A$6:$A$1505,A934&amp;"",$B$6:$B$1505,B934&amp;"")&gt;1,"CHYBA",IF(X934="","",IF(X934=0,"",IFERROR(IF(INDEX($A$1:$A$1505,X934)="","",IF(A934=INDEX($A$1:$A$1505,X934)+1,"","PREVERIŤ")),"PREVERIŤ")))))</f>
        <v/>
      </c>
      <c r="V934" s="14">
        <f>IF(OR(A934&lt;&gt;"",B934&lt;&gt;"",C934&lt;&gt;"",D934&lt;&gt;"",E934&lt;&gt;"",F934&lt;&gt;"",G934&lt;&gt;"",H934&lt;&gt;"",I934&lt;&gt;"",J934&lt;&gt;"",K934&lt;&gt;"",L934&lt;&gt;"",N934&lt;&gt;"",O934&lt;&gt;""),1,0)</f>
        <v/>
      </c>
      <c r="W934" s="14">
        <f>IF(OR(V934=0,B934=""),"",COUNTIFS($B$6:B934,B934&amp;""))</f>
        <v/>
      </c>
      <c r="X934" s="14">
        <f>IF(OR(V934=0,B934=""),"",IF(W934=1,0,SUMIFS($Y$5:Y933,$B$5:B933,B934&amp;"",$W$5:W933,W934-1)))</f>
        <v/>
      </c>
      <c r="Y934" s="14">
        <f>IF(V934=0,"",ROW($A934))</f>
        <v/>
      </c>
    </row>
    <row r="935">
      <c r="A935" s="10" t="n"/>
      <c r="B935" s="10" t="n"/>
      <c r="C935" s="10" t="n"/>
      <c r="D935" s="12" t="n"/>
      <c r="E935" s="18" t="n"/>
      <c r="F935" s="12" t="n"/>
      <c r="G935" s="18" t="n"/>
      <c r="H935" s="10" t="n"/>
      <c r="I935" s="10" t="n"/>
      <c r="J935" s="10" t="n"/>
      <c r="K935" s="13" t="n"/>
      <c r="L935" s="13" t="n"/>
      <c r="M935" s="19">
        <f>IF(OR(K935="",L935=""),"",IF(AND(ISNUMBER(K935),ISNUMBER(L935)),L935-K935,"CHYBA"))</f>
        <v/>
      </c>
      <c r="N935" s="10" t="n"/>
      <c r="O935" s="10" t="n"/>
      <c r="P935" s="14">
        <f>IF(M935="","",IF(ISNUMBER(M935),IF(M935&lt;=0,"CHYBA",""),"CHYBA"))</f>
        <v/>
      </c>
      <c r="Q935" s="14">
        <f>IF(OR(V935=0,B935="",K935=""),"",IFERROR(IF(X935=0,IF(AND(COUNTIFS('Vozidlá'!$A$6:$A$6,B935&amp;"",'Vozidlá'!$L$6:$L$6,"&lt;&gt;")=1,ROUND(K935,1)=ROUND(INDEX('Vozidlá'!$L$6:$L$6,MATCH(B935,'Vozidlá'!$A$6:$A$6,0)),1)),"","CHYBA"),IF(AND(INDEX($L$1:$L$1505,X935)&lt;&gt;"",ROUND(K935,1)=ROUND(INDEX($L$1:$L$1505,X935),1)),"","CHYBA")),"CHYBA"))</f>
        <v/>
      </c>
      <c r="R935" s="14">
        <f>IF(V935=0,"",IF(OR(NOT(ISNUMBER(A935)),B935="",C935="",NOT(ISNUMBER(D935)),NOT(ISNUMBER(E935)),NOT(ISNUMBER(F935)),NOT(ISNUMBER(G935)),I935="",J935="",NOT(ISNUMBER(K935)),NOT(ISNUMBER(L935)),AND(N935&lt;&gt;"Podnikateľská",N935&lt;&gt;"Súkromná"),AND(N935="Podnikateľská",H935=""),COUNTIFS('Vodiči'!$C$6:$C$8,C935&amp;"")&lt;&gt;1,COUNTIFS('Vozidlá'!$A$6:$A$6,B935&amp;"",'Vozidlá'!$B$6:$B$6,"&lt;&gt;")&lt;&gt;1,COUNTIFS('Vozidlá'!$A$6:$A$6,B935&amp;"",'Vozidlá'!$C$6:$C$6,"&lt;&gt;")&lt;&gt;1,COUNTIFS('Vozidlá'!$A$6:$A$6,B935&amp;"",'Vozidlá'!$D$6:$D$6,"&lt;&gt;")&lt;&gt;1,COUNTIFS('Vozidlá'!$A$6:$A$6,B935&amp;"",'Vozidlá'!$E$6:$E$6,"&lt;&gt;")&lt;&gt;1,COUNTIFS('Vozidlá'!$A$6:$A$6,B935&amp;"",'Vozidlá'!$K$6:$K$6,"&lt;&gt;")&lt;&gt;1,COUNTIFS('Vozidlá'!$A$6:$A$6,B935&amp;"",'Vozidlá'!$L$6:$L$6,"&lt;&gt;")&lt;&gt;1),"CHYBA",""))</f>
        <v/>
      </c>
      <c r="S935" s="14">
        <f>IF(V935=0,"",IF(N935="Podnikateľská",IF(H935="","",IF(OR(LEN(TRIM(SUBSTITUTE(SUBSTITUTE(H935,".",""),",","")))&lt;12,ISNUMBER(MATCH(TRIM(SUBSTITUTE(SUBSTITUTE(H935,".",""),",","")),'Zoznamy'!$G$2:$G$41,0))),"PREVERIŤ","")),IF(AND(N935="Súkromná",IFERROR(INDEX('Vozidlá'!$O$6:$O$6,MATCH(B935,'Vozidlá'!$A$6:$A$6,0))="áno",FALSE)),"PREVERIŤ","")))</f>
        <v/>
      </c>
      <c r="T935" s="14">
        <f>IF(OR(D935="",E935="",F935="",G935=""),"",IFERROR(IF(OR(F935+G935&lt;D935+E935,D935&lt;DATE(2027,1,1),D935&gt;=DATE(2028,1,1)),"CHYBA",""),"CHYBA"))</f>
        <v/>
      </c>
      <c r="U935" s="14">
        <f>IF(OR(V935=0,A935=""),"",IF(COUNTIFS($A$6:$A$1505,A935&amp;"",$B$6:$B$1505,B935&amp;"")&gt;1,"CHYBA",IF(X935="","",IF(X935=0,"",IFERROR(IF(INDEX($A$1:$A$1505,X935)="","",IF(A935=INDEX($A$1:$A$1505,X935)+1,"","PREVERIŤ")),"PREVERIŤ")))))</f>
        <v/>
      </c>
      <c r="V935" s="14">
        <f>IF(OR(A935&lt;&gt;"",B935&lt;&gt;"",C935&lt;&gt;"",D935&lt;&gt;"",E935&lt;&gt;"",F935&lt;&gt;"",G935&lt;&gt;"",H935&lt;&gt;"",I935&lt;&gt;"",J935&lt;&gt;"",K935&lt;&gt;"",L935&lt;&gt;"",N935&lt;&gt;"",O935&lt;&gt;""),1,0)</f>
        <v/>
      </c>
      <c r="W935" s="14">
        <f>IF(OR(V935=0,B935=""),"",COUNTIFS($B$6:B935,B935&amp;""))</f>
        <v/>
      </c>
      <c r="X935" s="14">
        <f>IF(OR(V935=0,B935=""),"",IF(W935=1,0,SUMIFS($Y$5:Y934,$B$5:B934,B935&amp;"",$W$5:W934,W935-1)))</f>
        <v/>
      </c>
      <c r="Y935" s="14">
        <f>IF(V935=0,"",ROW($A935))</f>
        <v/>
      </c>
    </row>
    <row r="936">
      <c r="A936" s="10" t="n"/>
      <c r="B936" s="10" t="n"/>
      <c r="C936" s="10" t="n"/>
      <c r="D936" s="12" t="n"/>
      <c r="E936" s="18" t="n"/>
      <c r="F936" s="12" t="n"/>
      <c r="G936" s="18" t="n"/>
      <c r="H936" s="10" t="n"/>
      <c r="I936" s="10" t="n"/>
      <c r="J936" s="10" t="n"/>
      <c r="K936" s="13" t="n"/>
      <c r="L936" s="13" t="n"/>
      <c r="M936" s="19">
        <f>IF(OR(K936="",L936=""),"",IF(AND(ISNUMBER(K936),ISNUMBER(L936)),L936-K936,"CHYBA"))</f>
        <v/>
      </c>
      <c r="N936" s="10" t="n"/>
      <c r="O936" s="10" t="n"/>
      <c r="P936" s="14">
        <f>IF(M936="","",IF(ISNUMBER(M936),IF(M936&lt;=0,"CHYBA",""),"CHYBA"))</f>
        <v/>
      </c>
      <c r="Q936" s="14">
        <f>IF(OR(V936=0,B936="",K936=""),"",IFERROR(IF(X936=0,IF(AND(COUNTIFS('Vozidlá'!$A$6:$A$6,B936&amp;"",'Vozidlá'!$L$6:$L$6,"&lt;&gt;")=1,ROUND(K936,1)=ROUND(INDEX('Vozidlá'!$L$6:$L$6,MATCH(B936,'Vozidlá'!$A$6:$A$6,0)),1)),"","CHYBA"),IF(AND(INDEX($L$1:$L$1505,X936)&lt;&gt;"",ROUND(K936,1)=ROUND(INDEX($L$1:$L$1505,X936),1)),"","CHYBA")),"CHYBA"))</f>
        <v/>
      </c>
      <c r="R936" s="14">
        <f>IF(V936=0,"",IF(OR(NOT(ISNUMBER(A936)),B936="",C936="",NOT(ISNUMBER(D936)),NOT(ISNUMBER(E936)),NOT(ISNUMBER(F936)),NOT(ISNUMBER(G936)),I936="",J936="",NOT(ISNUMBER(K936)),NOT(ISNUMBER(L936)),AND(N936&lt;&gt;"Podnikateľská",N936&lt;&gt;"Súkromná"),AND(N936="Podnikateľská",H936=""),COUNTIFS('Vodiči'!$C$6:$C$8,C936&amp;"")&lt;&gt;1,COUNTIFS('Vozidlá'!$A$6:$A$6,B936&amp;"",'Vozidlá'!$B$6:$B$6,"&lt;&gt;")&lt;&gt;1,COUNTIFS('Vozidlá'!$A$6:$A$6,B936&amp;"",'Vozidlá'!$C$6:$C$6,"&lt;&gt;")&lt;&gt;1,COUNTIFS('Vozidlá'!$A$6:$A$6,B936&amp;"",'Vozidlá'!$D$6:$D$6,"&lt;&gt;")&lt;&gt;1,COUNTIFS('Vozidlá'!$A$6:$A$6,B936&amp;"",'Vozidlá'!$E$6:$E$6,"&lt;&gt;")&lt;&gt;1,COUNTIFS('Vozidlá'!$A$6:$A$6,B936&amp;"",'Vozidlá'!$K$6:$K$6,"&lt;&gt;")&lt;&gt;1,COUNTIFS('Vozidlá'!$A$6:$A$6,B936&amp;"",'Vozidlá'!$L$6:$L$6,"&lt;&gt;")&lt;&gt;1),"CHYBA",""))</f>
        <v/>
      </c>
      <c r="S936" s="14">
        <f>IF(V936=0,"",IF(N936="Podnikateľská",IF(H936="","",IF(OR(LEN(TRIM(SUBSTITUTE(SUBSTITUTE(H936,".",""),",","")))&lt;12,ISNUMBER(MATCH(TRIM(SUBSTITUTE(SUBSTITUTE(H936,".",""),",","")),'Zoznamy'!$G$2:$G$41,0))),"PREVERIŤ","")),IF(AND(N936="Súkromná",IFERROR(INDEX('Vozidlá'!$O$6:$O$6,MATCH(B936,'Vozidlá'!$A$6:$A$6,0))="áno",FALSE)),"PREVERIŤ","")))</f>
        <v/>
      </c>
      <c r="T936" s="14">
        <f>IF(OR(D936="",E936="",F936="",G936=""),"",IFERROR(IF(OR(F936+G936&lt;D936+E936,D936&lt;DATE(2027,1,1),D936&gt;=DATE(2028,1,1)),"CHYBA",""),"CHYBA"))</f>
        <v/>
      </c>
      <c r="U936" s="14">
        <f>IF(OR(V936=0,A936=""),"",IF(COUNTIFS($A$6:$A$1505,A936&amp;"",$B$6:$B$1505,B936&amp;"")&gt;1,"CHYBA",IF(X936="","",IF(X936=0,"",IFERROR(IF(INDEX($A$1:$A$1505,X936)="","",IF(A936=INDEX($A$1:$A$1505,X936)+1,"","PREVERIŤ")),"PREVERIŤ")))))</f>
        <v/>
      </c>
      <c r="V936" s="14">
        <f>IF(OR(A936&lt;&gt;"",B936&lt;&gt;"",C936&lt;&gt;"",D936&lt;&gt;"",E936&lt;&gt;"",F936&lt;&gt;"",G936&lt;&gt;"",H936&lt;&gt;"",I936&lt;&gt;"",J936&lt;&gt;"",K936&lt;&gt;"",L936&lt;&gt;"",N936&lt;&gt;"",O936&lt;&gt;""),1,0)</f>
        <v/>
      </c>
      <c r="W936" s="14">
        <f>IF(OR(V936=0,B936=""),"",COUNTIFS($B$6:B936,B936&amp;""))</f>
        <v/>
      </c>
      <c r="X936" s="14">
        <f>IF(OR(V936=0,B936=""),"",IF(W936=1,0,SUMIFS($Y$5:Y935,$B$5:B935,B936&amp;"",$W$5:W935,W936-1)))</f>
        <v/>
      </c>
      <c r="Y936" s="14">
        <f>IF(V936=0,"",ROW($A936))</f>
        <v/>
      </c>
    </row>
    <row r="937">
      <c r="A937" s="10" t="n"/>
      <c r="B937" s="10" t="n"/>
      <c r="C937" s="10" t="n"/>
      <c r="D937" s="12" t="n"/>
      <c r="E937" s="18" t="n"/>
      <c r="F937" s="12" t="n"/>
      <c r="G937" s="18" t="n"/>
      <c r="H937" s="10" t="n"/>
      <c r="I937" s="10" t="n"/>
      <c r="J937" s="10" t="n"/>
      <c r="K937" s="13" t="n"/>
      <c r="L937" s="13" t="n"/>
      <c r="M937" s="19">
        <f>IF(OR(K937="",L937=""),"",IF(AND(ISNUMBER(K937),ISNUMBER(L937)),L937-K937,"CHYBA"))</f>
        <v/>
      </c>
      <c r="N937" s="10" t="n"/>
      <c r="O937" s="10" t="n"/>
      <c r="P937" s="14">
        <f>IF(M937="","",IF(ISNUMBER(M937),IF(M937&lt;=0,"CHYBA",""),"CHYBA"))</f>
        <v/>
      </c>
      <c r="Q937" s="14">
        <f>IF(OR(V937=0,B937="",K937=""),"",IFERROR(IF(X937=0,IF(AND(COUNTIFS('Vozidlá'!$A$6:$A$6,B937&amp;"",'Vozidlá'!$L$6:$L$6,"&lt;&gt;")=1,ROUND(K937,1)=ROUND(INDEX('Vozidlá'!$L$6:$L$6,MATCH(B937,'Vozidlá'!$A$6:$A$6,0)),1)),"","CHYBA"),IF(AND(INDEX($L$1:$L$1505,X937)&lt;&gt;"",ROUND(K937,1)=ROUND(INDEX($L$1:$L$1505,X937),1)),"","CHYBA")),"CHYBA"))</f>
        <v/>
      </c>
      <c r="R937" s="14">
        <f>IF(V937=0,"",IF(OR(NOT(ISNUMBER(A937)),B937="",C937="",NOT(ISNUMBER(D937)),NOT(ISNUMBER(E937)),NOT(ISNUMBER(F937)),NOT(ISNUMBER(G937)),I937="",J937="",NOT(ISNUMBER(K937)),NOT(ISNUMBER(L937)),AND(N937&lt;&gt;"Podnikateľská",N937&lt;&gt;"Súkromná"),AND(N937="Podnikateľská",H937=""),COUNTIFS('Vodiči'!$C$6:$C$8,C937&amp;"")&lt;&gt;1,COUNTIFS('Vozidlá'!$A$6:$A$6,B937&amp;"",'Vozidlá'!$B$6:$B$6,"&lt;&gt;")&lt;&gt;1,COUNTIFS('Vozidlá'!$A$6:$A$6,B937&amp;"",'Vozidlá'!$C$6:$C$6,"&lt;&gt;")&lt;&gt;1,COUNTIFS('Vozidlá'!$A$6:$A$6,B937&amp;"",'Vozidlá'!$D$6:$D$6,"&lt;&gt;")&lt;&gt;1,COUNTIFS('Vozidlá'!$A$6:$A$6,B937&amp;"",'Vozidlá'!$E$6:$E$6,"&lt;&gt;")&lt;&gt;1,COUNTIFS('Vozidlá'!$A$6:$A$6,B937&amp;"",'Vozidlá'!$K$6:$K$6,"&lt;&gt;")&lt;&gt;1,COUNTIFS('Vozidlá'!$A$6:$A$6,B937&amp;"",'Vozidlá'!$L$6:$L$6,"&lt;&gt;")&lt;&gt;1),"CHYBA",""))</f>
        <v/>
      </c>
      <c r="S937" s="14">
        <f>IF(V937=0,"",IF(N937="Podnikateľská",IF(H937="","",IF(OR(LEN(TRIM(SUBSTITUTE(SUBSTITUTE(H937,".",""),",","")))&lt;12,ISNUMBER(MATCH(TRIM(SUBSTITUTE(SUBSTITUTE(H937,".",""),",","")),'Zoznamy'!$G$2:$G$41,0))),"PREVERIŤ","")),IF(AND(N937="Súkromná",IFERROR(INDEX('Vozidlá'!$O$6:$O$6,MATCH(B937,'Vozidlá'!$A$6:$A$6,0))="áno",FALSE)),"PREVERIŤ","")))</f>
        <v/>
      </c>
      <c r="T937" s="14">
        <f>IF(OR(D937="",E937="",F937="",G937=""),"",IFERROR(IF(OR(F937+G937&lt;D937+E937,D937&lt;DATE(2027,1,1),D937&gt;=DATE(2028,1,1)),"CHYBA",""),"CHYBA"))</f>
        <v/>
      </c>
      <c r="U937" s="14">
        <f>IF(OR(V937=0,A937=""),"",IF(COUNTIFS($A$6:$A$1505,A937&amp;"",$B$6:$B$1505,B937&amp;"")&gt;1,"CHYBA",IF(X937="","",IF(X937=0,"",IFERROR(IF(INDEX($A$1:$A$1505,X937)="","",IF(A937=INDEX($A$1:$A$1505,X937)+1,"","PREVERIŤ")),"PREVERIŤ")))))</f>
        <v/>
      </c>
      <c r="V937" s="14">
        <f>IF(OR(A937&lt;&gt;"",B937&lt;&gt;"",C937&lt;&gt;"",D937&lt;&gt;"",E937&lt;&gt;"",F937&lt;&gt;"",G937&lt;&gt;"",H937&lt;&gt;"",I937&lt;&gt;"",J937&lt;&gt;"",K937&lt;&gt;"",L937&lt;&gt;"",N937&lt;&gt;"",O937&lt;&gt;""),1,0)</f>
        <v/>
      </c>
      <c r="W937" s="14">
        <f>IF(OR(V937=0,B937=""),"",COUNTIFS($B$6:B937,B937&amp;""))</f>
        <v/>
      </c>
      <c r="X937" s="14">
        <f>IF(OR(V937=0,B937=""),"",IF(W937=1,0,SUMIFS($Y$5:Y936,$B$5:B936,B937&amp;"",$W$5:W936,W937-1)))</f>
        <v/>
      </c>
      <c r="Y937" s="14">
        <f>IF(V937=0,"",ROW($A937))</f>
        <v/>
      </c>
    </row>
    <row r="938">
      <c r="A938" s="10" t="n"/>
      <c r="B938" s="10" t="n"/>
      <c r="C938" s="10" t="n"/>
      <c r="D938" s="12" t="n"/>
      <c r="E938" s="18" t="n"/>
      <c r="F938" s="12" t="n"/>
      <c r="G938" s="18" t="n"/>
      <c r="H938" s="10" t="n"/>
      <c r="I938" s="10" t="n"/>
      <c r="J938" s="10" t="n"/>
      <c r="K938" s="13" t="n"/>
      <c r="L938" s="13" t="n"/>
      <c r="M938" s="19">
        <f>IF(OR(K938="",L938=""),"",IF(AND(ISNUMBER(K938),ISNUMBER(L938)),L938-K938,"CHYBA"))</f>
        <v/>
      </c>
      <c r="N938" s="10" t="n"/>
      <c r="O938" s="10" t="n"/>
      <c r="P938" s="14">
        <f>IF(M938="","",IF(ISNUMBER(M938),IF(M938&lt;=0,"CHYBA",""),"CHYBA"))</f>
        <v/>
      </c>
      <c r="Q938" s="14">
        <f>IF(OR(V938=0,B938="",K938=""),"",IFERROR(IF(X938=0,IF(AND(COUNTIFS('Vozidlá'!$A$6:$A$6,B938&amp;"",'Vozidlá'!$L$6:$L$6,"&lt;&gt;")=1,ROUND(K938,1)=ROUND(INDEX('Vozidlá'!$L$6:$L$6,MATCH(B938,'Vozidlá'!$A$6:$A$6,0)),1)),"","CHYBA"),IF(AND(INDEX($L$1:$L$1505,X938)&lt;&gt;"",ROUND(K938,1)=ROUND(INDEX($L$1:$L$1505,X938),1)),"","CHYBA")),"CHYBA"))</f>
        <v/>
      </c>
      <c r="R938" s="14">
        <f>IF(V938=0,"",IF(OR(NOT(ISNUMBER(A938)),B938="",C938="",NOT(ISNUMBER(D938)),NOT(ISNUMBER(E938)),NOT(ISNUMBER(F938)),NOT(ISNUMBER(G938)),I938="",J938="",NOT(ISNUMBER(K938)),NOT(ISNUMBER(L938)),AND(N938&lt;&gt;"Podnikateľská",N938&lt;&gt;"Súkromná"),AND(N938="Podnikateľská",H938=""),COUNTIFS('Vodiči'!$C$6:$C$8,C938&amp;"")&lt;&gt;1,COUNTIFS('Vozidlá'!$A$6:$A$6,B938&amp;"",'Vozidlá'!$B$6:$B$6,"&lt;&gt;")&lt;&gt;1,COUNTIFS('Vozidlá'!$A$6:$A$6,B938&amp;"",'Vozidlá'!$C$6:$C$6,"&lt;&gt;")&lt;&gt;1,COUNTIFS('Vozidlá'!$A$6:$A$6,B938&amp;"",'Vozidlá'!$D$6:$D$6,"&lt;&gt;")&lt;&gt;1,COUNTIFS('Vozidlá'!$A$6:$A$6,B938&amp;"",'Vozidlá'!$E$6:$E$6,"&lt;&gt;")&lt;&gt;1,COUNTIFS('Vozidlá'!$A$6:$A$6,B938&amp;"",'Vozidlá'!$K$6:$K$6,"&lt;&gt;")&lt;&gt;1,COUNTIFS('Vozidlá'!$A$6:$A$6,B938&amp;"",'Vozidlá'!$L$6:$L$6,"&lt;&gt;")&lt;&gt;1),"CHYBA",""))</f>
        <v/>
      </c>
      <c r="S938" s="14">
        <f>IF(V938=0,"",IF(N938="Podnikateľská",IF(H938="","",IF(OR(LEN(TRIM(SUBSTITUTE(SUBSTITUTE(H938,".",""),",","")))&lt;12,ISNUMBER(MATCH(TRIM(SUBSTITUTE(SUBSTITUTE(H938,".",""),",","")),'Zoznamy'!$G$2:$G$41,0))),"PREVERIŤ","")),IF(AND(N938="Súkromná",IFERROR(INDEX('Vozidlá'!$O$6:$O$6,MATCH(B938,'Vozidlá'!$A$6:$A$6,0))="áno",FALSE)),"PREVERIŤ","")))</f>
        <v/>
      </c>
      <c r="T938" s="14">
        <f>IF(OR(D938="",E938="",F938="",G938=""),"",IFERROR(IF(OR(F938+G938&lt;D938+E938,D938&lt;DATE(2027,1,1),D938&gt;=DATE(2028,1,1)),"CHYBA",""),"CHYBA"))</f>
        <v/>
      </c>
      <c r="U938" s="14">
        <f>IF(OR(V938=0,A938=""),"",IF(COUNTIFS($A$6:$A$1505,A938&amp;"",$B$6:$B$1505,B938&amp;"")&gt;1,"CHYBA",IF(X938="","",IF(X938=0,"",IFERROR(IF(INDEX($A$1:$A$1505,X938)="","",IF(A938=INDEX($A$1:$A$1505,X938)+1,"","PREVERIŤ")),"PREVERIŤ")))))</f>
        <v/>
      </c>
      <c r="V938" s="14">
        <f>IF(OR(A938&lt;&gt;"",B938&lt;&gt;"",C938&lt;&gt;"",D938&lt;&gt;"",E938&lt;&gt;"",F938&lt;&gt;"",G938&lt;&gt;"",H938&lt;&gt;"",I938&lt;&gt;"",J938&lt;&gt;"",K938&lt;&gt;"",L938&lt;&gt;"",N938&lt;&gt;"",O938&lt;&gt;""),1,0)</f>
        <v/>
      </c>
      <c r="W938" s="14">
        <f>IF(OR(V938=0,B938=""),"",COUNTIFS($B$6:B938,B938&amp;""))</f>
        <v/>
      </c>
      <c r="X938" s="14">
        <f>IF(OR(V938=0,B938=""),"",IF(W938=1,0,SUMIFS($Y$5:Y937,$B$5:B937,B938&amp;"",$W$5:W937,W938-1)))</f>
        <v/>
      </c>
      <c r="Y938" s="14">
        <f>IF(V938=0,"",ROW($A938))</f>
        <v/>
      </c>
    </row>
    <row r="939">
      <c r="A939" s="10" t="n"/>
      <c r="B939" s="10" t="n"/>
      <c r="C939" s="10" t="n"/>
      <c r="D939" s="12" t="n"/>
      <c r="E939" s="18" t="n"/>
      <c r="F939" s="12" t="n"/>
      <c r="G939" s="18" t="n"/>
      <c r="H939" s="10" t="n"/>
      <c r="I939" s="10" t="n"/>
      <c r="J939" s="10" t="n"/>
      <c r="K939" s="13" t="n"/>
      <c r="L939" s="13" t="n"/>
      <c r="M939" s="19">
        <f>IF(OR(K939="",L939=""),"",IF(AND(ISNUMBER(K939),ISNUMBER(L939)),L939-K939,"CHYBA"))</f>
        <v/>
      </c>
      <c r="N939" s="10" t="n"/>
      <c r="O939" s="10" t="n"/>
      <c r="P939" s="14">
        <f>IF(M939="","",IF(ISNUMBER(M939),IF(M939&lt;=0,"CHYBA",""),"CHYBA"))</f>
        <v/>
      </c>
      <c r="Q939" s="14">
        <f>IF(OR(V939=0,B939="",K939=""),"",IFERROR(IF(X939=0,IF(AND(COUNTIFS('Vozidlá'!$A$6:$A$6,B939&amp;"",'Vozidlá'!$L$6:$L$6,"&lt;&gt;")=1,ROUND(K939,1)=ROUND(INDEX('Vozidlá'!$L$6:$L$6,MATCH(B939,'Vozidlá'!$A$6:$A$6,0)),1)),"","CHYBA"),IF(AND(INDEX($L$1:$L$1505,X939)&lt;&gt;"",ROUND(K939,1)=ROUND(INDEX($L$1:$L$1505,X939),1)),"","CHYBA")),"CHYBA"))</f>
        <v/>
      </c>
      <c r="R939" s="14">
        <f>IF(V939=0,"",IF(OR(NOT(ISNUMBER(A939)),B939="",C939="",NOT(ISNUMBER(D939)),NOT(ISNUMBER(E939)),NOT(ISNUMBER(F939)),NOT(ISNUMBER(G939)),I939="",J939="",NOT(ISNUMBER(K939)),NOT(ISNUMBER(L939)),AND(N939&lt;&gt;"Podnikateľská",N939&lt;&gt;"Súkromná"),AND(N939="Podnikateľská",H939=""),COUNTIFS('Vodiči'!$C$6:$C$8,C939&amp;"")&lt;&gt;1,COUNTIFS('Vozidlá'!$A$6:$A$6,B939&amp;"",'Vozidlá'!$B$6:$B$6,"&lt;&gt;")&lt;&gt;1,COUNTIFS('Vozidlá'!$A$6:$A$6,B939&amp;"",'Vozidlá'!$C$6:$C$6,"&lt;&gt;")&lt;&gt;1,COUNTIFS('Vozidlá'!$A$6:$A$6,B939&amp;"",'Vozidlá'!$D$6:$D$6,"&lt;&gt;")&lt;&gt;1,COUNTIFS('Vozidlá'!$A$6:$A$6,B939&amp;"",'Vozidlá'!$E$6:$E$6,"&lt;&gt;")&lt;&gt;1,COUNTIFS('Vozidlá'!$A$6:$A$6,B939&amp;"",'Vozidlá'!$K$6:$K$6,"&lt;&gt;")&lt;&gt;1,COUNTIFS('Vozidlá'!$A$6:$A$6,B939&amp;"",'Vozidlá'!$L$6:$L$6,"&lt;&gt;")&lt;&gt;1),"CHYBA",""))</f>
        <v/>
      </c>
      <c r="S939" s="14">
        <f>IF(V939=0,"",IF(N939="Podnikateľská",IF(H939="","",IF(OR(LEN(TRIM(SUBSTITUTE(SUBSTITUTE(H939,".",""),",","")))&lt;12,ISNUMBER(MATCH(TRIM(SUBSTITUTE(SUBSTITUTE(H939,".",""),",","")),'Zoznamy'!$G$2:$G$41,0))),"PREVERIŤ","")),IF(AND(N939="Súkromná",IFERROR(INDEX('Vozidlá'!$O$6:$O$6,MATCH(B939,'Vozidlá'!$A$6:$A$6,0))="áno",FALSE)),"PREVERIŤ","")))</f>
        <v/>
      </c>
      <c r="T939" s="14">
        <f>IF(OR(D939="",E939="",F939="",G939=""),"",IFERROR(IF(OR(F939+G939&lt;D939+E939,D939&lt;DATE(2027,1,1),D939&gt;=DATE(2028,1,1)),"CHYBA",""),"CHYBA"))</f>
        <v/>
      </c>
      <c r="U939" s="14">
        <f>IF(OR(V939=0,A939=""),"",IF(COUNTIFS($A$6:$A$1505,A939&amp;"",$B$6:$B$1505,B939&amp;"")&gt;1,"CHYBA",IF(X939="","",IF(X939=0,"",IFERROR(IF(INDEX($A$1:$A$1505,X939)="","",IF(A939=INDEX($A$1:$A$1505,X939)+1,"","PREVERIŤ")),"PREVERIŤ")))))</f>
        <v/>
      </c>
      <c r="V939" s="14">
        <f>IF(OR(A939&lt;&gt;"",B939&lt;&gt;"",C939&lt;&gt;"",D939&lt;&gt;"",E939&lt;&gt;"",F939&lt;&gt;"",G939&lt;&gt;"",H939&lt;&gt;"",I939&lt;&gt;"",J939&lt;&gt;"",K939&lt;&gt;"",L939&lt;&gt;"",N939&lt;&gt;"",O939&lt;&gt;""),1,0)</f>
        <v/>
      </c>
      <c r="W939" s="14">
        <f>IF(OR(V939=0,B939=""),"",COUNTIFS($B$6:B939,B939&amp;""))</f>
        <v/>
      </c>
      <c r="X939" s="14">
        <f>IF(OR(V939=0,B939=""),"",IF(W939=1,0,SUMIFS($Y$5:Y938,$B$5:B938,B939&amp;"",$W$5:W938,W939-1)))</f>
        <v/>
      </c>
      <c r="Y939" s="14">
        <f>IF(V939=0,"",ROW($A939))</f>
        <v/>
      </c>
    </row>
    <row r="940">
      <c r="A940" s="10" t="n"/>
      <c r="B940" s="10" t="n"/>
      <c r="C940" s="10" t="n"/>
      <c r="D940" s="12" t="n"/>
      <c r="E940" s="18" t="n"/>
      <c r="F940" s="12" t="n"/>
      <c r="G940" s="18" t="n"/>
      <c r="H940" s="10" t="n"/>
      <c r="I940" s="10" t="n"/>
      <c r="J940" s="10" t="n"/>
      <c r="K940" s="13" t="n"/>
      <c r="L940" s="13" t="n"/>
      <c r="M940" s="19">
        <f>IF(OR(K940="",L940=""),"",IF(AND(ISNUMBER(K940),ISNUMBER(L940)),L940-K940,"CHYBA"))</f>
        <v/>
      </c>
      <c r="N940" s="10" t="n"/>
      <c r="O940" s="10" t="n"/>
      <c r="P940" s="14">
        <f>IF(M940="","",IF(ISNUMBER(M940),IF(M940&lt;=0,"CHYBA",""),"CHYBA"))</f>
        <v/>
      </c>
      <c r="Q940" s="14">
        <f>IF(OR(V940=0,B940="",K940=""),"",IFERROR(IF(X940=0,IF(AND(COUNTIFS('Vozidlá'!$A$6:$A$6,B940&amp;"",'Vozidlá'!$L$6:$L$6,"&lt;&gt;")=1,ROUND(K940,1)=ROUND(INDEX('Vozidlá'!$L$6:$L$6,MATCH(B940,'Vozidlá'!$A$6:$A$6,0)),1)),"","CHYBA"),IF(AND(INDEX($L$1:$L$1505,X940)&lt;&gt;"",ROUND(K940,1)=ROUND(INDEX($L$1:$L$1505,X940),1)),"","CHYBA")),"CHYBA"))</f>
        <v/>
      </c>
      <c r="R940" s="14">
        <f>IF(V940=0,"",IF(OR(NOT(ISNUMBER(A940)),B940="",C940="",NOT(ISNUMBER(D940)),NOT(ISNUMBER(E940)),NOT(ISNUMBER(F940)),NOT(ISNUMBER(G940)),I940="",J940="",NOT(ISNUMBER(K940)),NOT(ISNUMBER(L940)),AND(N940&lt;&gt;"Podnikateľská",N940&lt;&gt;"Súkromná"),AND(N940="Podnikateľská",H940=""),COUNTIFS('Vodiči'!$C$6:$C$8,C940&amp;"")&lt;&gt;1,COUNTIFS('Vozidlá'!$A$6:$A$6,B940&amp;"",'Vozidlá'!$B$6:$B$6,"&lt;&gt;")&lt;&gt;1,COUNTIFS('Vozidlá'!$A$6:$A$6,B940&amp;"",'Vozidlá'!$C$6:$C$6,"&lt;&gt;")&lt;&gt;1,COUNTIFS('Vozidlá'!$A$6:$A$6,B940&amp;"",'Vozidlá'!$D$6:$D$6,"&lt;&gt;")&lt;&gt;1,COUNTIFS('Vozidlá'!$A$6:$A$6,B940&amp;"",'Vozidlá'!$E$6:$E$6,"&lt;&gt;")&lt;&gt;1,COUNTIFS('Vozidlá'!$A$6:$A$6,B940&amp;"",'Vozidlá'!$K$6:$K$6,"&lt;&gt;")&lt;&gt;1,COUNTIFS('Vozidlá'!$A$6:$A$6,B940&amp;"",'Vozidlá'!$L$6:$L$6,"&lt;&gt;")&lt;&gt;1),"CHYBA",""))</f>
        <v/>
      </c>
      <c r="S940" s="14">
        <f>IF(V940=0,"",IF(N940="Podnikateľská",IF(H940="","",IF(OR(LEN(TRIM(SUBSTITUTE(SUBSTITUTE(H940,".",""),",","")))&lt;12,ISNUMBER(MATCH(TRIM(SUBSTITUTE(SUBSTITUTE(H940,".",""),",","")),'Zoznamy'!$G$2:$G$41,0))),"PREVERIŤ","")),IF(AND(N940="Súkromná",IFERROR(INDEX('Vozidlá'!$O$6:$O$6,MATCH(B940,'Vozidlá'!$A$6:$A$6,0))="áno",FALSE)),"PREVERIŤ","")))</f>
        <v/>
      </c>
      <c r="T940" s="14">
        <f>IF(OR(D940="",E940="",F940="",G940=""),"",IFERROR(IF(OR(F940+G940&lt;D940+E940,D940&lt;DATE(2027,1,1),D940&gt;=DATE(2028,1,1)),"CHYBA",""),"CHYBA"))</f>
        <v/>
      </c>
      <c r="U940" s="14">
        <f>IF(OR(V940=0,A940=""),"",IF(COUNTIFS($A$6:$A$1505,A940&amp;"",$B$6:$B$1505,B940&amp;"")&gt;1,"CHYBA",IF(X940="","",IF(X940=0,"",IFERROR(IF(INDEX($A$1:$A$1505,X940)="","",IF(A940=INDEX($A$1:$A$1505,X940)+1,"","PREVERIŤ")),"PREVERIŤ")))))</f>
        <v/>
      </c>
      <c r="V940" s="14">
        <f>IF(OR(A940&lt;&gt;"",B940&lt;&gt;"",C940&lt;&gt;"",D940&lt;&gt;"",E940&lt;&gt;"",F940&lt;&gt;"",G940&lt;&gt;"",H940&lt;&gt;"",I940&lt;&gt;"",J940&lt;&gt;"",K940&lt;&gt;"",L940&lt;&gt;"",N940&lt;&gt;"",O940&lt;&gt;""),1,0)</f>
        <v/>
      </c>
      <c r="W940" s="14">
        <f>IF(OR(V940=0,B940=""),"",COUNTIFS($B$6:B940,B940&amp;""))</f>
        <v/>
      </c>
      <c r="X940" s="14">
        <f>IF(OR(V940=0,B940=""),"",IF(W940=1,0,SUMIFS($Y$5:Y939,$B$5:B939,B940&amp;"",$W$5:W939,W940-1)))</f>
        <v/>
      </c>
      <c r="Y940" s="14">
        <f>IF(V940=0,"",ROW($A940))</f>
        <v/>
      </c>
    </row>
    <row r="941">
      <c r="A941" s="10" t="n"/>
      <c r="B941" s="10" t="n"/>
      <c r="C941" s="10" t="n"/>
      <c r="D941" s="12" t="n"/>
      <c r="E941" s="18" t="n"/>
      <c r="F941" s="12" t="n"/>
      <c r="G941" s="18" t="n"/>
      <c r="H941" s="10" t="n"/>
      <c r="I941" s="10" t="n"/>
      <c r="J941" s="10" t="n"/>
      <c r="K941" s="13" t="n"/>
      <c r="L941" s="13" t="n"/>
      <c r="M941" s="19">
        <f>IF(OR(K941="",L941=""),"",IF(AND(ISNUMBER(K941),ISNUMBER(L941)),L941-K941,"CHYBA"))</f>
        <v/>
      </c>
      <c r="N941" s="10" t="n"/>
      <c r="O941" s="10" t="n"/>
      <c r="P941" s="14">
        <f>IF(M941="","",IF(ISNUMBER(M941),IF(M941&lt;=0,"CHYBA",""),"CHYBA"))</f>
        <v/>
      </c>
      <c r="Q941" s="14">
        <f>IF(OR(V941=0,B941="",K941=""),"",IFERROR(IF(X941=0,IF(AND(COUNTIFS('Vozidlá'!$A$6:$A$6,B941&amp;"",'Vozidlá'!$L$6:$L$6,"&lt;&gt;")=1,ROUND(K941,1)=ROUND(INDEX('Vozidlá'!$L$6:$L$6,MATCH(B941,'Vozidlá'!$A$6:$A$6,0)),1)),"","CHYBA"),IF(AND(INDEX($L$1:$L$1505,X941)&lt;&gt;"",ROUND(K941,1)=ROUND(INDEX($L$1:$L$1505,X941),1)),"","CHYBA")),"CHYBA"))</f>
        <v/>
      </c>
      <c r="R941" s="14">
        <f>IF(V941=0,"",IF(OR(NOT(ISNUMBER(A941)),B941="",C941="",NOT(ISNUMBER(D941)),NOT(ISNUMBER(E941)),NOT(ISNUMBER(F941)),NOT(ISNUMBER(G941)),I941="",J941="",NOT(ISNUMBER(K941)),NOT(ISNUMBER(L941)),AND(N941&lt;&gt;"Podnikateľská",N941&lt;&gt;"Súkromná"),AND(N941="Podnikateľská",H941=""),COUNTIFS('Vodiči'!$C$6:$C$8,C941&amp;"")&lt;&gt;1,COUNTIFS('Vozidlá'!$A$6:$A$6,B941&amp;"",'Vozidlá'!$B$6:$B$6,"&lt;&gt;")&lt;&gt;1,COUNTIFS('Vozidlá'!$A$6:$A$6,B941&amp;"",'Vozidlá'!$C$6:$C$6,"&lt;&gt;")&lt;&gt;1,COUNTIFS('Vozidlá'!$A$6:$A$6,B941&amp;"",'Vozidlá'!$D$6:$D$6,"&lt;&gt;")&lt;&gt;1,COUNTIFS('Vozidlá'!$A$6:$A$6,B941&amp;"",'Vozidlá'!$E$6:$E$6,"&lt;&gt;")&lt;&gt;1,COUNTIFS('Vozidlá'!$A$6:$A$6,B941&amp;"",'Vozidlá'!$K$6:$K$6,"&lt;&gt;")&lt;&gt;1,COUNTIFS('Vozidlá'!$A$6:$A$6,B941&amp;"",'Vozidlá'!$L$6:$L$6,"&lt;&gt;")&lt;&gt;1),"CHYBA",""))</f>
        <v/>
      </c>
      <c r="S941" s="14">
        <f>IF(V941=0,"",IF(N941="Podnikateľská",IF(H941="","",IF(OR(LEN(TRIM(SUBSTITUTE(SUBSTITUTE(H941,".",""),",","")))&lt;12,ISNUMBER(MATCH(TRIM(SUBSTITUTE(SUBSTITUTE(H941,".",""),",","")),'Zoznamy'!$G$2:$G$41,0))),"PREVERIŤ","")),IF(AND(N941="Súkromná",IFERROR(INDEX('Vozidlá'!$O$6:$O$6,MATCH(B941,'Vozidlá'!$A$6:$A$6,0))="áno",FALSE)),"PREVERIŤ","")))</f>
        <v/>
      </c>
      <c r="T941" s="14">
        <f>IF(OR(D941="",E941="",F941="",G941=""),"",IFERROR(IF(OR(F941+G941&lt;D941+E941,D941&lt;DATE(2027,1,1),D941&gt;=DATE(2028,1,1)),"CHYBA",""),"CHYBA"))</f>
        <v/>
      </c>
      <c r="U941" s="14">
        <f>IF(OR(V941=0,A941=""),"",IF(COUNTIFS($A$6:$A$1505,A941&amp;"",$B$6:$B$1505,B941&amp;"")&gt;1,"CHYBA",IF(X941="","",IF(X941=0,"",IFERROR(IF(INDEX($A$1:$A$1505,X941)="","",IF(A941=INDEX($A$1:$A$1505,X941)+1,"","PREVERIŤ")),"PREVERIŤ")))))</f>
        <v/>
      </c>
      <c r="V941" s="14">
        <f>IF(OR(A941&lt;&gt;"",B941&lt;&gt;"",C941&lt;&gt;"",D941&lt;&gt;"",E941&lt;&gt;"",F941&lt;&gt;"",G941&lt;&gt;"",H941&lt;&gt;"",I941&lt;&gt;"",J941&lt;&gt;"",K941&lt;&gt;"",L941&lt;&gt;"",N941&lt;&gt;"",O941&lt;&gt;""),1,0)</f>
        <v/>
      </c>
      <c r="W941" s="14">
        <f>IF(OR(V941=0,B941=""),"",COUNTIFS($B$6:B941,B941&amp;""))</f>
        <v/>
      </c>
      <c r="X941" s="14">
        <f>IF(OR(V941=0,B941=""),"",IF(W941=1,0,SUMIFS($Y$5:Y940,$B$5:B940,B941&amp;"",$W$5:W940,W941-1)))</f>
        <v/>
      </c>
      <c r="Y941" s="14">
        <f>IF(V941=0,"",ROW($A941))</f>
        <v/>
      </c>
    </row>
    <row r="942">
      <c r="A942" s="10" t="n"/>
      <c r="B942" s="10" t="n"/>
      <c r="C942" s="10" t="n"/>
      <c r="D942" s="12" t="n"/>
      <c r="E942" s="18" t="n"/>
      <c r="F942" s="12" t="n"/>
      <c r="G942" s="18" t="n"/>
      <c r="H942" s="10" t="n"/>
      <c r="I942" s="10" t="n"/>
      <c r="J942" s="10" t="n"/>
      <c r="K942" s="13" t="n"/>
      <c r="L942" s="13" t="n"/>
      <c r="M942" s="19">
        <f>IF(OR(K942="",L942=""),"",IF(AND(ISNUMBER(K942),ISNUMBER(L942)),L942-K942,"CHYBA"))</f>
        <v/>
      </c>
      <c r="N942" s="10" t="n"/>
      <c r="O942" s="10" t="n"/>
      <c r="P942" s="14">
        <f>IF(M942="","",IF(ISNUMBER(M942),IF(M942&lt;=0,"CHYBA",""),"CHYBA"))</f>
        <v/>
      </c>
      <c r="Q942" s="14">
        <f>IF(OR(V942=0,B942="",K942=""),"",IFERROR(IF(X942=0,IF(AND(COUNTIFS('Vozidlá'!$A$6:$A$6,B942&amp;"",'Vozidlá'!$L$6:$L$6,"&lt;&gt;")=1,ROUND(K942,1)=ROUND(INDEX('Vozidlá'!$L$6:$L$6,MATCH(B942,'Vozidlá'!$A$6:$A$6,0)),1)),"","CHYBA"),IF(AND(INDEX($L$1:$L$1505,X942)&lt;&gt;"",ROUND(K942,1)=ROUND(INDEX($L$1:$L$1505,X942),1)),"","CHYBA")),"CHYBA"))</f>
        <v/>
      </c>
      <c r="R942" s="14">
        <f>IF(V942=0,"",IF(OR(NOT(ISNUMBER(A942)),B942="",C942="",NOT(ISNUMBER(D942)),NOT(ISNUMBER(E942)),NOT(ISNUMBER(F942)),NOT(ISNUMBER(G942)),I942="",J942="",NOT(ISNUMBER(K942)),NOT(ISNUMBER(L942)),AND(N942&lt;&gt;"Podnikateľská",N942&lt;&gt;"Súkromná"),AND(N942="Podnikateľská",H942=""),COUNTIFS('Vodiči'!$C$6:$C$8,C942&amp;"")&lt;&gt;1,COUNTIFS('Vozidlá'!$A$6:$A$6,B942&amp;"",'Vozidlá'!$B$6:$B$6,"&lt;&gt;")&lt;&gt;1,COUNTIFS('Vozidlá'!$A$6:$A$6,B942&amp;"",'Vozidlá'!$C$6:$C$6,"&lt;&gt;")&lt;&gt;1,COUNTIFS('Vozidlá'!$A$6:$A$6,B942&amp;"",'Vozidlá'!$D$6:$D$6,"&lt;&gt;")&lt;&gt;1,COUNTIFS('Vozidlá'!$A$6:$A$6,B942&amp;"",'Vozidlá'!$E$6:$E$6,"&lt;&gt;")&lt;&gt;1,COUNTIFS('Vozidlá'!$A$6:$A$6,B942&amp;"",'Vozidlá'!$K$6:$K$6,"&lt;&gt;")&lt;&gt;1,COUNTIFS('Vozidlá'!$A$6:$A$6,B942&amp;"",'Vozidlá'!$L$6:$L$6,"&lt;&gt;")&lt;&gt;1),"CHYBA",""))</f>
        <v/>
      </c>
      <c r="S942" s="14">
        <f>IF(V942=0,"",IF(N942="Podnikateľská",IF(H942="","",IF(OR(LEN(TRIM(SUBSTITUTE(SUBSTITUTE(H942,".",""),",","")))&lt;12,ISNUMBER(MATCH(TRIM(SUBSTITUTE(SUBSTITUTE(H942,".",""),",","")),'Zoznamy'!$G$2:$G$41,0))),"PREVERIŤ","")),IF(AND(N942="Súkromná",IFERROR(INDEX('Vozidlá'!$O$6:$O$6,MATCH(B942,'Vozidlá'!$A$6:$A$6,0))="áno",FALSE)),"PREVERIŤ","")))</f>
        <v/>
      </c>
      <c r="T942" s="14">
        <f>IF(OR(D942="",E942="",F942="",G942=""),"",IFERROR(IF(OR(F942+G942&lt;D942+E942,D942&lt;DATE(2027,1,1),D942&gt;=DATE(2028,1,1)),"CHYBA",""),"CHYBA"))</f>
        <v/>
      </c>
      <c r="U942" s="14">
        <f>IF(OR(V942=0,A942=""),"",IF(COUNTIFS($A$6:$A$1505,A942&amp;"",$B$6:$B$1505,B942&amp;"")&gt;1,"CHYBA",IF(X942="","",IF(X942=0,"",IFERROR(IF(INDEX($A$1:$A$1505,X942)="","",IF(A942=INDEX($A$1:$A$1505,X942)+1,"","PREVERIŤ")),"PREVERIŤ")))))</f>
        <v/>
      </c>
      <c r="V942" s="14">
        <f>IF(OR(A942&lt;&gt;"",B942&lt;&gt;"",C942&lt;&gt;"",D942&lt;&gt;"",E942&lt;&gt;"",F942&lt;&gt;"",G942&lt;&gt;"",H942&lt;&gt;"",I942&lt;&gt;"",J942&lt;&gt;"",K942&lt;&gt;"",L942&lt;&gt;"",N942&lt;&gt;"",O942&lt;&gt;""),1,0)</f>
        <v/>
      </c>
      <c r="W942" s="14">
        <f>IF(OR(V942=0,B942=""),"",COUNTIFS($B$6:B942,B942&amp;""))</f>
        <v/>
      </c>
      <c r="X942" s="14">
        <f>IF(OR(V942=0,B942=""),"",IF(W942=1,0,SUMIFS($Y$5:Y941,$B$5:B941,B942&amp;"",$W$5:W941,W942-1)))</f>
        <v/>
      </c>
      <c r="Y942" s="14">
        <f>IF(V942=0,"",ROW($A942))</f>
        <v/>
      </c>
    </row>
    <row r="943">
      <c r="A943" s="10" t="n"/>
      <c r="B943" s="10" t="n"/>
      <c r="C943" s="10" t="n"/>
      <c r="D943" s="12" t="n"/>
      <c r="E943" s="18" t="n"/>
      <c r="F943" s="12" t="n"/>
      <c r="G943" s="18" t="n"/>
      <c r="H943" s="10" t="n"/>
      <c r="I943" s="10" t="n"/>
      <c r="J943" s="10" t="n"/>
      <c r="K943" s="13" t="n"/>
      <c r="L943" s="13" t="n"/>
      <c r="M943" s="19">
        <f>IF(OR(K943="",L943=""),"",IF(AND(ISNUMBER(K943),ISNUMBER(L943)),L943-K943,"CHYBA"))</f>
        <v/>
      </c>
      <c r="N943" s="10" t="n"/>
      <c r="O943" s="10" t="n"/>
      <c r="P943" s="14">
        <f>IF(M943="","",IF(ISNUMBER(M943),IF(M943&lt;=0,"CHYBA",""),"CHYBA"))</f>
        <v/>
      </c>
      <c r="Q943" s="14">
        <f>IF(OR(V943=0,B943="",K943=""),"",IFERROR(IF(X943=0,IF(AND(COUNTIFS('Vozidlá'!$A$6:$A$6,B943&amp;"",'Vozidlá'!$L$6:$L$6,"&lt;&gt;")=1,ROUND(K943,1)=ROUND(INDEX('Vozidlá'!$L$6:$L$6,MATCH(B943,'Vozidlá'!$A$6:$A$6,0)),1)),"","CHYBA"),IF(AND(INDEX($L$1:$L$1505,X943)&lt;&gt;"",ROUND(K943,1)=ROUND(INDEX($L$1:$L$1505,X943),1)),"","CHYBA")),"CHYBA"))</f>
        <v/>
      </c>
      <c r="R943" s="14">
        <f>IF(V943=0,"",IF(OR(NOT(ISNUMBER(A943)),B943="",C943="",NOT(ISNUMBER(D943)),NOT(ISNUMBER(E943)),NOT(ISNUMBER(F943)),NOT(ISNUMBER(G943)),I943="",J943="",NOT(ISNUMBER(K943)),NOT(ISNUMBER(L943)),AND(N943&lt;&gt;"Podnikateľská",N943&lt;&gt;"Súkromná"),AND(N943="Podnikateľská",H943=""),COUNTIFS('Vodiči'!$C$6:$C$8,C943&amp;"")&lt;&gt;1,COUNTIFS('Vozidlá'!$A$6:$A$6,B943&amp;"",'Vozidlá'!$B$6:$B$6,"&lt;&gt;")&lt;&gt;1,COUNTIFS('Vozidlá'!$A$6:$A$6,B943&amp;"",'Vozidlá'!$C$6:$C$6,"&lt;&gt;")&lt;&gt;1,COUNTIFS('Vozidlá'!$A$6:$A$6,B943&amp;"",'Vozidlá'!$D$6:$D$6,"&lt;&gt;")&lt;&gt;1,COUNTIFS('Vozidlá'!$A$6:$A$6,B943&amp;"",'Vozidlá'!$E$6:$E$6,"&lt;&gt;")&lt;&gt;1,COUNTIFS('Vozidlá'!$A$6:$A$6,B943&amp;"",'Vozidlá'!$K$6:$K$6,"&lt;&gt;")&lt;&gt;1,COUNTIFS('Vozidlá'!$A$6:$A$6,B943&amp;"",'Vozidlá'!$L$6:$L$6,"&lt;&gt;")&lt;&gt;1),"CHYBA",""))</f>
        <v/>
      </c>
      <c r="S943" s="14">
        <f>IF(V943=0,"",IF(N943="Podnikateľská",IF(H943="","",IF(OR(LEN(TRIM(SUBSTITUTE(SUBSTITUTE(H943,".",""),",","")))&lt;12,ISNUMBER(MATCH(TRIM(SUBSTITUTE(SUBSTITUTE(H943,".",""),",","")),'Zoznamy'!$G$2:$G$41,0))),"PREVERIŤ","")),IF(AND(N943="Súkromná",IFERROR(INDEX('Vozidlá'!$O$6:$O$6,MATCH(B943,'Vozidlá'!$A$6:$A$6,0))="áno",FALSE)),"PREVERIŤ","")))</f>
        <v/>
      </c>
      <c r="T943" s="14">
        <f>IF(OR(D943="",E943="",F943="",G943=""),"",IFERROR(IF(OR(F943+G943&lt;D943+E943,D943&lt;DATE(2027,1,1),D943&gt;=DATE(2028,1,1)),"CHYBA",""),"CHYBA"))</f>
        <v/>
      </c>
      <c r="U943" s="14">
        <f>IF(OR(V943=0,A943=""),"",IF(COUNTIFS($A$6:$A$1505,A943&amp;"",$B$6:$B$1505,B943&amp;"")&gt;1,"CHYBA",IF(X943="","",IF(X943=0,"",IFERROR(IF(INDEX($A$1:$A$1505,X943)="","",IF(A943=INDEX($A$1:$A$1505,X943)+1,"","PREVERIŤ")),"PREVERIŤ")))))</f>
        <v/>
      </c>
      <c r="V943" s="14">
        <f>IF(OR(A943&lt;&gt;"",B943&lt;&gt;"",C943&lt;&gt;"",D943&lt;&gt;"",E943&lt;&gt;"",F943&lt;&gt;"",G943&lt;&gt;"",H943&lt;&gt;"",I943&lt;&gt;"",J943&lt;&gt;"",K943&lt;&gt;"",L943&lt;&gt;"",N943&lt;&gt;"",O943&lt;&gt;""),1,0)</f>
        <v/>
      </c>
      <c r="W943" s="14">
        <f>IF(OR(V943=0,B943=""),"",COUNTIFS($B$6:B943,B943&amp;""))</f>
        <v/>
      </c>
      <c r="X943" s="14">
        <f>IF(OR(V943=0,B943=""),"",IF(W943=1,0,SUMIFS($Y$5:Y942,$B$5:B942,B943&amp;"",$W$5:W942,W943-1)))</f>
        <v/>
      </c>
      <c r="Y943" s="14">
        <f>IF(V943=0,"",ROW($A943))</f>
        <v/>
      </c>
    </row>
    <row r="944">
      <c r="A944" s="10" t="n"/>
      <c r="B944" s="10" t="n"/>
      <c r="C944" s="10" t="n"/>
      <c r="D944" s="12" t="n"/>
      <c r="E944" s="18" t="n"/>
      <c r="F944" s="12" t="n"/>
      <c r="G944" s="18" t="n"/>
      <c r="H944" s="10" t="n"/>
      <c r="I944" s="10" t="n"/>
      <c r="J944" s="10" t="n"/>
      <c r="K944" s="13" t="n"/>
      <c r="L944" s="13" t="n"/>
      <c r="M944" s="19">
        <f>IF(OR(K944="",L944=""),"",IF(AND(ISNUMBER(K944),ISNUMBER(L944)),L944-K944,"CHYBA"))</f>
        <v/>
      </c>
      <c r="N944" s="10" t="n"/>
      <c r="O944" s="10" t="n"/>
      <c r="P944" s="14">
        <f>IF(M944="","",IF(ISNUMBER(M944),IF(M944&lt;=0,"CHYBA",""),"CHYBA"))</f>
        <v/>
      </c>
      <c r="Q944" s="14">
        <f>IF(OR(V944=0,B944="",K944=""),"",IFERROR(IF(X944=0,IF(AND(COUNTIFS('Vozidlá'!$A$6:$A$6,B944&amp;"",'Vozidlá'!$L$6:$L$6,"&lt;&gt;")=1,ROUND(K944,1)=ROUND(INDEX('Vozidlá'!$L$6:$L$6,MATCH(B944,'Vozidlá'!$A$6:$A$6,0)),1)),"","CHYBA"),IF(AND(INDEX($L$1:$L$1505,X944)&lt;&gt;"",ROUND(K944,1)=ROUND(INDEX($L$1:$L$1505,X944),1)),"","CHYBA")),"CHYBA"))</f>
        <v/>
      </c>
      <c r="R944" s="14">
        <f>IF(V944=0,"",IF(OR(NOT(ISNUMBER(A944)),B944="",C944="",NOT(ISNUMBER(D944)),NOT(ISNUMBER(E944)),NOT(ISNUMBER(F944)),NOT(ISNUMBER(G944)),I944="",J944="",NOT(ISNUMBER(K944)),NOT(ISNUMBER(L944)),AND(N944&lt;&gt;"Podnikateľská",N944&lt;&gt;"Súkromná"),AND(N944="Podnikateľská",H944=""),COUNTIFS('Vodiči'!$C$6:$C$8,C944&amp;"")&lt;&gt;1,COUNTIFS('Vozidlá'!$A$6:$A$6,B944&amp;"",'Vozidlá'!$B$6:$B$6,"&lt;&gt;")&lt;&gt;1,COUNTIFS('Vozidlá'!$A$6:$A$6,B944&amp;"",'Vozidlá'!$C$6:$C$6,"&lt;&gt;")&lt;&gt;1,COUNTIFS('Vozidlá'!$A$6:$A$6,B944&amp;"",'Vozidlá'!$D$6:$D$6,"&lt;&gt;")&lt;&gt;1,COUNTIFS('Vozidlá'!$A$6:$A$6,B944&amp;"",'Vozidlá'!$E$6:$E$6,"&lt;&gt;")&lt;&gt;1,COUNTIFS('Vozidlá'!$A$6:$A$6,B944&amp;"",'Vozidlá'!$K$6:$K$6,"&lt;&gt;")&lt;&gt;1,COUNTIFS('Vozidlá'!$A$6:$A$6,B944&amp;"",'Vozidlá'!$L$6:$L$6,"&lt;&gt;")&lt;&gt;1),"CHYBA",""))</f>
        <v/>
      </c>
      <c r="S944" s="14">
        <f>IF(V944=0,"",IF(N944="Podnikateľská",IF(H944="","",IF(OR(LEN(TRIM(SUBSTITUTE(SUBSTITUTE(H944,".",""),",","")))&lt;12,ISNUMBER(MATCH(TRIM(SUBSTITUTE(SUBSTITUTE(H944,".",""),",","")),'Zoznamy'!$G$2:$G$41,0))),"PREVERIŤ","")),IF(AND(N944="Súkromná",IFERROR(INDEX('Vozidlá'!$O$6:$O$6,MATCH(B944,'Vozidlá'!$A$6:$A$6,0))="áno",FALSE)),"PREVERIŤ","")))</f>
        <v/>
      </c>
      <c r="T944" s="14">
        <f>IF(OR(D944="",E944="",F944="",G944=""),"",IFERROR(IF(OR(F944+G944&lt;D944+E944,D944&lt;DATE(2027,1,1),D944&gt;=DATE(2028,1,1)),"CHYBA",""),"CHYBA"))</f>
        <v/>
      </c>
      <c r="U944" s="14">
        <f>IF(OR(V944=0,A944=""),"",IF(COUNTIFS($A$6:$A$1505,A944&amp;"",$B$6:$B$1505,B944&amp;"")&gt;1,"CHYBA",IF(X944="","",IF(X944=0,"",IFERROR(IF(INDEX($A$1:$A$1505,X944)="","",IF(A944=INDEX($A$1:$A$1505,X944)+1,"","PREVERIŤ")),"PREVERIŤ")))))</f>
        <v/>
      </c>
      <c r="V944" s="14">
        <f>IF(OR(A944&lt;&gt;"",B944&lt;&gt;"",C944&lt;&gt;"",D944&lt;&gt;"",E944&lt;&gt;"",F944&lt;&gt;"",G944&lt;&gt;"",H944&lt;&gt;"",I944&lt;&gt;"",J944&lt;&gt;"",K944&lt;&gt;"",L944&lt;&gt;"",N944&lt;&gt;"",O944&lt;&gt;""),1,0)</f>
        <v/>
      </c>
      <c r="W944" s="14">
        <f>IF(OR(V944=0,B944=""),"",COUNTIFS($B$6:B944,B944&amp;""))</f>
        <v/>
      </c>
      <c r="X944" s="14">
        <f>IF(OR(V944=0,B944=""),"",IF(W944=1,0,SUMIFS($Y$5:Y943,$B$5:B943,B944&amp;"",$W$5:W943,W944-1)))</f>
        <v/>
      </c>
      <c r="Y944" s="14">
        <f>IF(V944=0,"",ROW($A944))</f>
        <v/>
      </c>
    </row>
    <row r="945">
      <c r="A945" s="10" t="n"/>
      <c r="B945" s="10" t="n"/>
      <c r="C945" s="10" t="n"/>
      <c r="D945" s="12" t="n"/>
      <c r="E945" s="18" t="n"/>
      <c r="F945" s="12" t="n"/>
      <c r="G945" s="18" t="n"/>
      <c r="H945" s="10" t="n"/>
      <c r="I945" s="10" t="n"/>
      <c r="J945" s="10" t="n"/>
      <c r="K945" s="13" t="n"/>
      <c r="L945" s="13" t="n"/>
      <c r="M945" s="19">
        <f>IF(OR(K945="",L945=""),"",IF(AND(ISNUMBER(K945),ISNUMBER(L945)),L945-K945,"CHYBA"))</f>
        <v/>
      </c>
      <c r="N945" s="10" t="n"/>
      <c r="O945" s="10" t="n"/>
      <c r="P945" s="14">
        <f>IF(M945="","",IF(ISNUMBER(M945),IF(M945&lt;=0,"CHYBA",""),"CHYBA"))</f>
        <v/>
      </c>
      <c r="Q945" s="14">
        <f>IF(OR(V945=0,B945="",K945=""),"",IFERROR(IF(X945=0,IF(AND(COUNTIFS('Vozidlá'!$A$6:$A$6,B945&amp;"",'Vozidlá'!$L$6:$L$6,"&lt;&gt;")=1,ROUND(K945,1)=ROUND(INDEX('Vozidlá'!$L$6:$L$6,MATCH(B945,'Vozidlá'!$A$6:$A$6,0)),1)),"","CHYBA"),IF(AND(INDEX($L$1:$L$1505,X945)&lt;&gt;"",ROUND(K945,1)=ROUND(INDEX($L$1:$L$1505,X945),1)),"","CHYBA")),"CHYBA"))</f>
        <v/>
      </c>
      <c r="R945" s="14">
        <f>IF(V945=0,"",IF(OR(NOT(ISNUMBER(A945)),B945="",C945="",NOT(ISNUMBER(D945)),NOT(ISNUMBER(E945)),NOT(ISNUMBER(F945)),NOT(ISNUMBER(G945)),I945="",J945="",NOT(ISNUMBER(K945)),NOT(ISNUMBER(L945)),AND(N945&lt;&gt;"Podnikateľská",N945&lt;&gt;"Súkromná"),AND(N945="Podnikateľská",H945=""),COUNTIFS('Vodiči'!$C$6:$C$8,C945&amp;"")&lt;&gt;1,COUNTIFS('Vozidlá'!$A$6:$A$6,B945&amp;"",'Vozidlá'!$B$6:$B$6,"&lt;&gt;")&lt;&gt;1,COUNTIFS('Vozidlá'!$A$6:$A$6,B945&amp;"",'Vozidlá'!$C$6:$C$6,"&lt;&gt;")&lt;&gt;1,COUNTIFS('Vozidlá'!$A$6:$A$6,B945&amp;"",'Vozidlá'!$D$6:$D$6,"&lt;&gt;")&lt;&gt;1,COUNTIFS('Vozidlá'!$A$6:$A$6,B945&amp;"",'Vozidlá'!$E$6:$E$6,"&lt;&gt;")&lt;&gt;1,COUNTIFS('Vozidlá'!$A$6:$A$6,B945&amp;"",'Vozidlá'!$K$6:$K$6,"&lt;&gt;")&lt;&gt;1,COUNTIFS('Vozidlá'!$A$6:$A$6,B945&amp;"",'Vozidlá'!$L$6:$L$6,"&lt;&gt;")&lt;&gt;1),"CHYBA",""))</f>
        <v/>
      </c>
      <c r="S945" s="14">
        <f>IF(V945=0,"",IF(N945="Podnikateľská",IF(H945="","",IF(OR(LEN(TRIM(SUBSTITUTE(SUBSTITUTE(H945,".",""),",","")))&lt;12,ISNUMBER(MATCH(TRIM(SUBSTITUTE(SUBSTITUTE(H945,".",""),",","")),'Zoznamy'!$G$2:$G$41,0))),"PREVERIŤ","")),IF(AND(N945="Súkromná",IFERROR(INDEX('Vozidlá'!$O$6:$O$6,MATCH(B945,'Vozidlá'!$A$6:$A$6,0))="áno",FALSE)),"PREVERIŤ","")))</f>
        <v/>
      </c>
      <c r="T945" s="14">
        <f>IF(OR(D945="",E945="",F945="",G945=""),"",IFERROR(IF(OR(F945+G945&lt;D945+E945,D945&lt;DATE(2027,1,1),D945&gt;=DATE(2028,1,1)),"CHYBA",""),"CHYBA"))</f>
        <v/>
      </c>
      <c r="U945" s="14">
        <f>IF(OR(V945=0,A945=""),"",IF(COUNTIFS($A$6:$A$1505,A945&amp;"",$B$6:$B$1505,B945&amp;"")&gt;1,"CHYBA",IF(X945="","",IF(X945=0,"",IFERROR(IF(INDEX($A$1:$A$1505,X945)="","",IF(A945=INDEX($A$1:$A$1505,X945)+1,"","PREVERIŤ")),"PREVERIŤ")))))</f>
        <v/>
      </c>
      <c r="V945" s="14">
        <f>IF(OR(A945&lt;&gt;"",B945&lt;&gt;"",C945&lt;&gt;"",D945&lt;&gt;"",E945&lt;&gt;"",F945&lt;&gt;"",G945&lt;&gt;"",H945&lt;&gt;"",I945&lt;&gt;"",J945&lt;&gt;"",K945&lt;&gt;"",L945&lt;&gt;"",N945&lt;&gt;"",O945&lt;&gt;""),1,0)</f>
        <v/>
      </c>
      <c r="W945" s="14">
        <f>IF(OR(V945=0,B945=""),"",COUNTIFS($B$6:B945,B945&amp;""))</f>
        <v/>
      </c>
      <c r="X945" s="14">
        <f>IF(OR(V945=0,B945=""),"",IF(W945=1,0,SUMIFS($Y$5:Y944,$B$5:B944,B945&amp;"",$W$5:W944,W945-1)))</f>
        <v/>
      </c>
      <c r="Y945" s="14">
        <f>IF(V945=0,"",ROW($A945))</f>
        <v/>
      </c>
    </row>
    <row r="946">
      <c r="A946" s="10" t="n"/>
      <c r="B946" s="10" t="n"/>
      <c r="C946" s="10" t="n"/>
      <c r="D946" s="12" t="n"/>
      <c r="E946" s="18" t="n"/>
      <c r="F946" s="12" t="n"/>
      <c r="G946" s="18" t="n"/>
      <c r="H946" s="10" t="n"/>
      <c r="I946" s="10" t="n"/>
      <c r="J946" s="10" t="n"/>
      <c r="K946" s="13" t="n"/>
      <c r="L946" s="13" t="n"/>
      <c r="M946" s="19">
        <f>IF(OR(K946="",L946=""),"",IF(AND(ISNUMBER(K946),ISNUMBER(L946)),L946-K946,"CHYBA"))</f>
        <v/>
      </c>
      <c r="N946" s="10" t="n"/>
      <c r="O946" s="10" t="n"/>
      <c r="P946" s="14">
        <f>IF(M946="","",IF(ISNUMBER(M946),IF(M946&lt;=0,"CHYBA",""),"CHYBA"))</f>
        <v/>
      </c>
      <c r="Q946" s="14">
        <f>IF(OR(V946=0,B946="",K946=""),"",IFERROR(IF(X946=0,IF(AND(COUNTIFS('Vozidlá'!$A$6:$A$6,B946&amp;"",'Vozidlá'!$L$6:$L$6,"&lt;&gt;")=1,ROUND(K946,1)=ROUND(INDEX('Vozidlá'!$L$6:$L$6,MATCH(B946,'Vozidlá'!$A$6:$A$6,0)),1)),"","CHYBA"),IF(AND(INDEX($L$1:$L$1505,X946)&lt;&gt;"",ROUND(K946,1)=ROUND(INDEX($L$1:$L$1505,X946),1)),"","CHYBA")),"CHYBA"))</f>
        <v/>
      </c>
      <c r="R946" s="14">
        <f>IF(V946=0,"",IF(OR(NOT(ISNUMBER(A946)),B946="",C946="",NOT(ISNUMBER(D946)),NOT(ISNUMBER(E946)),NOT(ISNUMBER(F946)),NOT(ISNUMBER(G946)),I946="",J946="",NOT(ISNUMBER(K946)),NOT(ISNUMBER(L946)),AND(N946&lt;&gt;"Podnikateľská",N946&lt;&gt;"Súkromná"),AND(N946="Podnikateľská",H946=""),COUNTIFS('Vodiči'!$C$6:$C$8,C946&amp;"")&lt;&gt;1,COUNTIFS('Vozidlá'!$A$6:$A$6,B946&amp;"",'Vozidlá'!$B$6:$B$6,"&lt;&gt;")&lt;&gt;1,COUNTIFS('Vozidlá'!$A$6:$A$6,B946&amp;"",'Vozidlá'!$C$6:$C$6,"&lt;&gt;")&lt;&gt;1,COUNTIFS('Vozidlá'!$A$6:$A$6,B946&amp;"",'Vozidlá'!$D$6:$D$6,"&lt;&gt;")&lt;&gt;1,COUNTIFS('Vozidlá'!$A$6:$A$6,B946&amp;"",'Vozidlá'!$E$6:$E$6,"&lt;&gt;")&lt;&gt;1,COUNTIFS('Vozidlá'!$A$6:$A$6,B946&amp;"",'Vozidlá'!$K$6:$K$6,"&lt;&gt;")&lt;&gt;1,COUNTIFS('Vozidlá'!$A$6:$A$6,B946&amp;"",'Vozidlá'!$L$6:$L$6,"&lt;&gt;")&lt;&gt;1),"CHYBA",""))</f>
        <v/>
      </c>
      <c r="S946" s="14">
        <f>IF(V946=0,"",IF(N946="Podnikateľská",IF(H946="","",IF(OR(LEN(TRIM(SUBSTITUTE(SUBSTITUTE(H946,".",""),",","")))&lt;12,ISNUMBER(MATCH(TRIM(SUBSTITUTE(SUBSTITUTE(H946,".",""),",","")),'Zoznamy'!$G$2:$G$41,0))),"PREVERIŤ","")),IF(AND(N946="Súkromná",IFERROR(INDEX('Vozidlá'!$O$6:$O$6,MATCH(B946,'Vozidlá'!$A$6:$A$6,0))="áno",FALSE)),"PREVERIŤ","")))</f>
        <v/>
      </c>
      <c r="T946" s="14">
        <f>IF(OR(D946="",E946="",F946="",G946=""),"",IFERROR(IF(OR(F946+G946&lt;D946+E946,D946&lt;DATE(2027,1,1),D946&gt;=DATE(2028,1,1)),"CHYBA",""),"CHYBA"))</f>
        <v/>
      </c>
      <c r="U946" s="14">
        <f>IF(OR(V946=0,A946=""),"",IF(COUNTIFS($A$6:$A$1505,A946&amp;"",$B$6:$B$1505,B946&amp;"")&gt;1,"CHYBA",IF(X946="","",IF(X946=0,"",IFERROR(IF(INDEX($A$1:$A$1505,X946)="","",IF(A946=INDEX($A$1:$A$1505,X946)+1,"","PREVERIŤ")),"PREVERIŤ")))))</f>
        <v/>
      </c>
      <c r="V946" s="14">
        <f>IF(OR(A946&lt;&gt;"",B946&lt;&gt;"",C946&lt;&gt;"",D946&lt;&gt;"",E946&lt;&gt;"",F946&lt;&gt;"",G946&lt;&gt;"",H946&lt;&gt;"",I946&lt;&gt;"",J946&lt;&gt;"",K946&lt;&gt;"",L946&lt;&gt;"",N946&lt;&gt;"",O946&lt;&gt;""),1,0)</f>
        <v/>
      </c>
      <c r="W946" s="14">
        <f>IF(OR(V946=0,B946=""),"",COUNTIFS($B$6:B946,B946&amp;""))</f>
        <v/>
      </c>
      <c r="X946" s="14">
        <f>IF(OR(V946=0,B946=""),"",IF(W946=1,0,SUMIFS($Y$5:Y945,$B$5:B945,B946&amp;"",$W$5:W945,W946-1)))</f>
        <v/>
      </c>
      <c r="Y946" s="14">
        <f>IF(V946=0,"",ROW($A946))</f>
        <v/>
      </c>
    </row>
    <row r="947">
      <c r="A947" s="10" t="n"/>
      <c r="B947" s="10" t="n"/>
      <c r="C947" s="10" t="n"/>
      <c r="D947" s="12" t="n"/>
      <c r="E947" s="18" t="n"/>
      <c r="F947" s="12" t="n"/>
      <c r="G947" s="18" t="n"/>
      <c r="H947" s="10" t="n"/>
      <c r="I947" s="10" t="n"/>
      <c r="J947" s="10" t="n"/>
      <c r="K947" s="13" t="n"/>
      <c r="L947" s="13" t="n"/>
      <c r="M947" s="19">
        <f>IF(OR(K947="",L947=""),"",IF(AND(ISNUMBER(K947),ISNUMBER(L947)),L947-K947,"CHYBA"))</f>
        <v/>
      </c>
      <c r="N947" s="10" t="n"/>
      <c r="O947" s="10" t="n"/>
      <c r="P947" s="14">
        <f>IF(M947="","",IF(ISNUMBER(M947),IF(M947&lt;=0,"CHYBA",""),"CHYBA"))</f>
        <v/>
      </c>
      <c r="Q947" s="14">
        <f>IF(OR(V947=0,B947="",K947=""),"",IFERROR(IF(X947=0,IF(AND(COUNTIFS('Vozidlá'!$A$6:$A$6,B947&amp;"",'Vozidlá'!$L$6:$L$6,"&lt;&gt;")=1,ROUND(K947,1)=ROUND(INDEX('Vozidlá'!$L$6:$L$6,MATCH(B947,'Vozidlá'!$A$6:$A$6,0)),1)),"","CHYBA"),IF(AND(INDEX($L$1:$L$1505,X947)&lt;&gt;"",ROUND(K947,1)=ROUND(INDEX($L$1:$L$1505,X947),1)),"","CHYBA")),"CHYBA"))</f>
        <v/>
      </c>
      <c r="R947" s="14">
        <f>IF(V947=0,"",IF(OR(NOT(ISNUMBER(A947)),B947="",C947="",NOT(ISNUMBER(D947)),NOT(ISNUMBER(E947)),NOT(ISNUMBER(F947)),NOT(ISNUMBER(G947)),I947="",J947="",NOT(ISNUMBER(K947)),NOT(ISNUMBER(L947)),AND(N947&lt;&gt;"Podnikateľská",N947&lt;&gt;"Súkromná"),AND(N947="Podnikateľská",H947=""),COUNTIFS('Vodiči'!$C$6:$C$8,C947&amp;"")&lt;&gt;1,COUNTIFS('Vozidlá'!$A$6:$A$6,B947&amp;"",'Vozidlá'!$B$6:$B$6,"&lt;&gt;")&lt;&gt;1,COUNTIFS('Vozidlá'!$A$6:$A$6,B947&amp;"",'Vozidlá'!$C$6:$C$6,"&lt;&gt;")&lt;&gt;1,COUNTIFS('Vozidlá'!$A$6:$A$6,B947&amp;"",'Vozidlá'!$D$6:$D$6,"&lt;&gt;")&lt;&gt;1,COUNTIFS('Vozidlá'!$A$6:$A$6,B947&amp;"",'Vozidlá'!$E$6:$E$6,"&lt;&gt;")&lt;&gt;1,COUNTIFS('Vozidlá'!$A$6:$A$6,B947&amp;"",'Vozidlá'!$K$6:$K$6,"&lt;&gt;")&lt;&gt;1,COUNTIFS('Vozidlá'!$A$6:$A$6,B947&amp;"",'Vozidlá'!$L$6:$L$6,"&lt;&gt;")&lt;&gt;1),"CHYBA",""))</f>
        <v/>
      </c>
      <c r="S947" s="14">
        <f>IF(V947=0,"",IF(N947="Podnikateľská",IF(H947="","",IF(OR(LEN(TRIM(SUBSTITUTE(SUBSTITUTE(H947,".",""),",","")))&lt;12,ISNUMBER(MATCH(TRIM(SUBSTITUTE(SUBSTITUTE(H947,".",""),",","")),'Zoznamy'!$G$2:$G$41,0))),"PREVERIŤ","")),IF(AND(N947="Súkromná",IFERROR(INDEX('Vozidlá'!$O$6:$O$6,MATCH(B947,'Vozidlá'!$A$6:$A$6,0))="áno",FALSE)),"PREVERIŤ","")))</f>
        <v/>
      </c>
      <c r="T947" s="14">
        <f>IF(OR(D947="",E947="",F947="",G947=""),"",IFERROR(IF(OR(F947+G947&lt;D947+E947,D947&lt;DATE(2027,1,1),D947&gt;=DATE(2028,1,1)),"CHYBA",""),"CHYBA"))</f>
        <v/>
      </c>
      <c r="U947" s="14">
        <f>IF(OR(V947=0,A947=""),"",IF(COUNTIFS($A$6:$A$1505,A947&amp;"",$B$6:$B$1505,B947&amp;"")&gt;1,"CHYBA",IF(X947="","",IF(X947=0,"",IFERROR(IF(INDEX($A$1:$A$1505,X947)="","",IF(A947=INDEX($A$1:$A$1505,X947)+1,"","PREVERIŤ")),"PREVERIŤ")))))</f>
        <v/>
      </c>
      <c r="V947" s="14">
        <f>IF(OR(A947&lt;&gt;"",B947&lt;&gt;"",C947&lt;&gt;"",D947&lt;&gt;"",E947&lt;&gt;"",F947&lt;&gt;"",G947&lt;&gt;"",H947&lt;&gt;"",I947&lt;&gt;"",J947&lt;&gt;"",K947&lt;&gt;"",L947&lt;&gt;"",N947&lt;&gt;"",O947&lt;&gt;""),1,0)</f>
        <v/>
      </c>
      <c r="W947" s="14">
        <f>IF(OR(V947=0,B947=""),"",COUNTIFS($B$6:B947,B947&amp;""))</f>
        <v/>
      </c>
      <c r="X947" s="14">
        <f>IF(OR(V947=0,B947=""),"",IF(W947=1,0,SUMIFS($Y$5:Y946,$B$5:B946,B947&amp;"",$W$5:W946,W947-1)))</f>
        <v/>
      </c>
      <c r="Y947" s="14">
        <f>IF(V947=0,"",ROW($A947))</f>
        <v/>
      </c>
    </row>
    <row r="948">
      <c r="A948" s="10" t="n"/>
      <c r="B948" s="10" t="n"/>
      <c r="C948" s="10" t="n"/>
      <c r="D948" s="12" t="n"/>
      <c r="E948" s="18" t="n"/>
      <c r="F948" s="12" t="n"/>
      <c r="G948" s="18" t="n"/>
      <c r="H948" s="10" t="n"/>
      <c r="I948" s="10" t="n"/>
      <c r="J948" s="10" t="n"/>
      <c r="K948" s="13" t="n"/>
      <c r="L948" s="13" t="n"/>
      <c r="M948" s="19">
        <f>IF(OR(K948="",L948=""),"",IF(AND(ISNUMBER(K948),ISNUMBER(L948)),L948-K948,"CHYBA"))</f>
        <v/>
      </c>
      <c r="N948" s="10" t="n"/>
      <c r="O948" s="10" t="n"/>
      <c r="P948" s="14">
        <f>IF(M948="","",IF(ISNUMBER(M948),IF(M948&lt;=0,"CHYBA",""),"CHYBA"))</f>
        <v/>
      </c>
      <c r="Q948" s="14">
        <f>IF(OR(V948=0,B948="",K948=""),"",IFERROR(IF(X948=0,IF(AND(COUNTIFS('Vozidlá'!$A$6:$A$6,B948&amp;"",'Vozidlá'!$L$6:$L$6,"&lt;&gt;")=1,ROUND(K948,1)=ROUND(INDEX('Vozidlá'!$L$6:$L$6,MATCH(B948,'Vozidlá'!$A$6:$A$6,0)),1)),"","CHYBA"),IF(AND(INDEX($L$1:$L$1505,X948)&lt;&gt;"",ROUND(K948,1)=ROUND(INDEX($L$1:$L$1505,X948),1)),"","CHYBA")),"CHYBA"))</f>
        <v/>
      </c>
      <c r="R948" s="14">
        <f>IF(V948=0,"",IF(OR(NOT(ISNUMBER(A948)),B948="",C948="",NOT(ISNUMBER(D948)),NOT(ISNUMBER(E948)),NOT(ISNUMBER(F948)),NOT(ISNUMBER(G948)),I948="",J948="",NOT(ISNUMBER(K948)),NOT(ISNUMBER(L948)),AND(N948&lt;&gt;"Podnikateľská",N948&lt;&gt;"Súkromná"),AND(N948="Podnikateľská",H948=""),COUNTIFS('Vodiči'!$C$6:$C$8,C948&amp;"")&lt;&gt;1,COUNTIFS('Vozidlá'!$A$6:$A$6,B948&amp;"",'Vozidlá'!$B$6:$B$6,"&lt;&gt;")&lt;&gt;1,COUNTIFS('Vozidlá'!$A$6:$A$6,B948&amp;"",'Vozidlá'!$C$6:$C$6,"&lt;&gt;")&lt;&gt;1,COUNTIFS('Vozidlá'!$A$6:$A$6,B948&amp;"",'Vozidlá'!$D$6:$D$6,"&lt;&gt;")&lt;&gt;1,COUNTIFS('Vozidlá'!$A$6:$A$6,B948&amp;"",'Vozidlá'!$E$6:$E$6,"&lt;&gt;")&lt;&gt;1,COUNTIFS('Vozidlá'!$A$6:$A$6,B948&amp;"",'Vozidlá'!$K$6:$K$6,"&lt;&gt;")&lt;&gt;1,COUNTIFS('Vozidlá'!$A$6:$A$6,B948&amp;"",'Vozidlá'!$L$6:$L$6,"&lt;&gt;")&lt;&gt;1),"CHYBA",""))</f>
        <v/>
      </c>
      <c r="S948" s="14">
        <f>IF(V948=0,"",IF(N948="Podnikateľská",IF(H948="","",IF(OR(LEN(TRIM(SUBSTITUTE(SUBSTITUTE(H948,".",""),",","")))&lt;12,ISNUMBER(MATCH(TRIM(SUBSTITUTE(SUBSTITUTE(H948,".",""),",","")),'Zoznamy'!$G$2:$G$41,0))),"PREVERIŤ","")),IF(AND(N948="Súkromná",IFERROR(INDEX('Vozidlá'!$O$6:$O$6,MATCH(B948,'Vozidlá'!$A$6:$A$6,0))="áno",FALSE)),"PREVERIŤ","")))</f>
        <v/>
      </c>
      <c r="T948" s="14">
        <f>IF(OR(D948="",E948="",F948="",G948=""),"",IFERROR(IF(OR(F948+G948&lt;D948+E948,D948&lt;DATE(2027,1,1),D948&gt;=DATE(2028,1,1)),"CHYBA",""),"CHYBA"))</f>
        <v/>
      </c>
      <c r="U948" s="14">
        <f>IF(OR(V948=0,A948=""),"",IF(COUNTIFS($A$6:$A$1505,A948&amp;"",$B$6:$B$1505,B948&amp;"")&gt;1,"CHYBA",IF(X948="","",IF(X948=0,"",IFERROR(IF(INDEX($A$1:$A$1505,X948)="","",IF(A948=INDEX($A$1:$A$1505,X948)+1,"","PREVERIŤ")),"PREVERIŤ")))))</f>
        <v/>
      </c>
      <c r="V948" s="14">
        <f>IF(OR(A948&lt;&gt;"",B948&lt;&gt;"",C948&lt;&gt;"",D948&lt;&gt;"",E948&lt;&gt;"",F948&lt;&gt;"",G948&lt;&gt;"",H948&lt;&gt;"",I948&lt;&gt;"",J948&lt;&gt;"",K948&lt;&gt;"",L948&lt;&gt;"",N948&lt;&gt;"",O948&lt;&gt;""),1,0)</f>
        <v/>
      </c>
      <c r="W948" s="14">
        <f>IF(OR(V948=0,B948=""),"",COUNTIFS($B$6:B948,B948&amp;""))</f>
        <v/>
      </c>
      <c r="X948" s="14">
        <f>IF(OR(V948=0,B948=""),"",IF(W948=1,0,SUMIFS($Y$5:Y947,$B$5:B947,B948&amp;"",$W$5:W947,W948-1)))</f>
        <v/>
      </c>
      <c r="Y948" s="14">
        <f>IF(V948=0,"",ROW($A948))</f>
        <v/>
      </c>
    </row>
    <row r="949">
      <c r="A949" s="10" t="n"/>
      <c r="B949" s="10" t="n"/>
      <c r="C949" s="10" t="n"/>
      <c r="D949" s="12" t="n"/>
      <c r="E949" s="18" t="n"/>
      <c r="F949" s="12" t="n"/>
      <c r="G949" s="18" t="n"/>
      <c r="H949" s="10" t="n"/>
      <c r="I949" s="10" t="n"/>
      <c r="J949" s="10" t="n"/>
      <c r="K949" s="13" t="n"/>
      <c r="L949" s="13" t="n"/>
      <c r="M949" s="19">
        <f>IF(OR(K949="",L949=""),"",IF(AND(ISNUMBER(K949),ISNUMBER(L949)),L949-K949,"CHYBA"))</f>
        <v/>
      </c>
      <c r="N949" s="10" t="n"/>
      <c r="O949" s="10" t="n"/>
      <c r="P949" s="14">
        <f>IF(M949="","",IF(ISNUMBER(M949),IF(M949&lt;=0,"CHYBA",""),"CHYBA"))</f>
        <v/>
      </c>
      <c r="Q949" s="14">
        <f>IF(OR(V949=0,B949="",K949=""),"",IFERROR(IF(X949=0,IF(AND(COUNTIFS('Vozidlá'!$A$6:$A$6,B949&amp;"",'Vozidlá'!$L$6:$L$6,"&lt;&gt;")=1,ROUND(K949,1)=ROUND(INDEX('Vozidlá'!$L$6:$L$6,MATCH(B949,'Vozidlá'!$A$6:$A$6,0)),1)),"","CHYBA"),IF(AND(INDEX($L$1:$L$1505,X949)&lt;&gt;"",ROUND(K949,1)=ROUND(INDEX($L$1:$L$1505,X949),1)),"","CHYBA")),"CHYBA"))</f>
        <v/>
      </c>
      <c r="R949" s="14">
        <f>IF(V949=0,"",IF(OR(NOT(ISNUMBER(A949)),B949="",C949="",NOT(ISNUMBER(D949)),NOT(ISNUMBER(E949)),NOT(ISNUMBER(F949)),NOT(ISNUMBER(G949)),I949="",J949="",NOT(ISNUMBER(K949)),NOT(ISNUMBER(L949)),AND(N949&lt;&gt;"Podnikateľská",N949&lt;&gt;"Súkromná"),AND(N949="Podnikateľská",H949=""),COUNTIFS('Vodiči'!$C$6:$C$8,C949&amp;"")&lt;&gt;1,COUNTIFS('Vozidlá'!$A$6:$A$6,B949&amp;"",'Vozidlá'!$B$6:$B$6,"&lt;&gt;")&lt;&gt;1,COUNTIFS('Vozidlá'!$A$6:$A$6,B949&amp;"",'Vozidlá'!$C$6:$C$6,"&lt;&gt;")&lt;&gt;1,COUNTIFS('Vozidlá'!$A$6:$A$6,B949&amp;"",'Vozidlá'!$D$6:$D$6,"&lt;&gt;")&lt;&gt;1,COUNTIFS('Vozidlá'!$A$6:$A$6,B949&amp;"",'Vozidlá'!$E$6:$E$6,"&lt;&gt;")&lt;&gt;1,COUNTIFS('Vozidlá'!$A$6:$A$6,B949&amp;"",'Vozidlá'!$K$6:$K$6,"&lt;&gt;")&lt;&gt;1,COUNTIFS('Vozidlá'!$A$6:$A$6,B949&amp;"",'Vozidlá'!$L$6:$L$6,"&lt;&gt;")&lt;&gt;1),"CHYBA",""))</f>
        <v/>
      </c>
      <c r="S949" s="14">
        <f>IF(V949=0,"",IF(N949="Podnikateľská",IF(H949="","",IF(OR(LEN(TRIM(SUBSTITUTE(SUBSTITUTE(H949,".",""),",","")))&lt;12,ISNUMBER(MATCH(TRIM(SUBSTITUTE(SUBSTITUTE(H949,".",""),",","")),'Zoznamy'!$G$2:$G$41,0))),"PREVERIŤ","")),IF(AND(N949="Súkromná",IFERROR(INDEX('Vozidlá'!$O$6:$O$6,MATCH(B949,'Vozidlá'!$A$6:$A$6,0))="áno",FALSE)),"PREVERIŤ","")))</f>
        <v/>
      </c>
      <c r="T949" s="14">
        <f>IF(OR(D949="",E949="",F949="",G949=""),"",IFERROR(IF(OR(F949+G949&lt;D949+E949,D949&lt;DATE(2027,1,1),D949&gt;=DATE(2028,1,1)),"CHYBA",""),"CHYBA"))</f>
        <v/>
      </c>
      <c r="U949" s="14">
        <f>IF(OR(V949=0,A949=""),"",IF(COUNTIFS($A$6:$A$1505,A949&amp;"",$B$6:$B$1505,B949&amp;"")&gt;1,"CHYBA",IF(X949="","",IF(X949=0,"",IFERROR(IF(INDEX($A$1:$A$1505,X949)="","",IF(A949=INDEX($A$1:$A$1505,X949)+1,"","PREVERIŤ")),"PREVERIŤ")))))</f>
        <v/>
      </c>
      <c r="V949" s="14">
        <f>IF(OR(A949&lt;&gt;"",B949&lt;&gt;"",C949&lt;&gt;"",D949&lt;&gt;"",E949&lt;&gt;"",F949&lt;&gt;"",G949&lt;&gt;"",H949&lt;&gt;"",I949&lt;&gt;"",J949&lt;&gt;"",K949&lt;&gt;"",L949&lt;&gt;"",N949&lt;&gt;"",O949&lt;&gt;""),1,0)</f>
        <v/>
      </c>
      <c r="W949" s="14">
        <f>IF(OR(V949=0,B949=""),"",COUNTIFS($B$6:B949,B949&amp;""))</f>
        <v/>
      </c>
      <c r="X949" s="14">
        <f>IF(OR(V949=0,B949=""),"",IF(W949=1,0,SUMIFS($Y$5:Y948,$B$5:B948,B949&amp;"",$W$5:W948,W949-1)))</f>
        <v/>
      </c>
      <c r="Y949" s="14">
        <f>IF(V949=0,"",ROW($A949))</f>
        <v/>
      </c>
    </row>
    <row r="950">
      <c r="A950" s="10" t="n"/>
      <c r="B950" s="10" t="n"/>
      <c r="C950" s="10" t="n"/>
      <c r="D950" s="12" t="n"/>
      <c r="E950" s="18" t="n"/>
      <c r="F950" s="12" t="n"/>
      <c r="G950" s="18" t="n"/>
      <c r="H950" s="10" t="n"/>
      <c r="I950" s="10" t="n"/>
      <c r="J950" s="10" t="n"/>
      <c r="K950" s="13" t="n"/>
      <c r="L950" s="13" t="n"/>
      <c r="M950" s="19">
        <f>IF(OR(K950="",L950=""),"",IF(AND(ISNUMBER(K950),ISNUMBER(L950)),L950-K950,"CHYBA"))</f>
        <v/>
      </c>
      <c r="N950" s="10" t="n"/>
      <c r="O950" s="10" t="n"/>
      <c r="P950" s="14">
        <f>IF(M950="","",IF(ISNUMBER(M950),IF(M950&lt;=0,"CHYBA",""),"CHYBA"))</f>
        <v/>
      </c>
      <c r="Q950" s="14">
        <f>IF(OR(V950=0,B950="",K950=""),"",IFERROR(IF(X950=0,IF(AND(COUNTIFS('Vozidlá'!$A$6:$A$6,B950&amp;"",'Vozidlá'!$L$6:$L$6,"&lt;&gt;")=1,ROUND(K950,1)=ROUND(INDEX('Vozidlá'!$L$6:$L$6,MATCH(B950,'Vozidlá'!$A$6:$A$6,0)),1)),"","CHYBA"),IF(AND(INDEX($L$1:$L$1505,X950)&lt;&gt;"",ROUND(K950,1)=ROUND(INDEX($L$1:$L$1505,X950),1)),"","CHYBA")),"CHYBA"))</f>
        <v/>
      </c>
      <c r="R950" s="14">
        <f>IF(V950=0,"",IF(OR(NOT(ISNUMBER(A950)),B950="",C950="",NOT(ISNUMBER(D950)),NOT(ISNUMBER(E950)),NOT(ISNUMBER(F950)),NOT(ISNUMBER(G950)),I950="",J950="",NOT(ISNUMBER(K950)),NOT(ISNUMBER(L950)),AND(N950&lt;&gt;"Podnikateľská",N950&lt;&gt;"Súkromná"),AND(N950="Podnikateľská",H950=""),COUNTIFS('Vodiči'!$C$6:$C$8,C950&amp;"")&lt;&gt;1,COUNTIFS('Vozidlá'!$A$6:$A$6,B950&amp;"",'Vozidlá'!$B$6:$B$6,"&lt;&gt;")&lt;&gt;1,COUNTIFS('Vozidlá'!$A$6:$A$6,B950&amp;"",'Vozidlá'!$C$6:$C$6,"&lt;&gt;")&lt;&gt;1,COUNTIFS('Vozidlá'!$A$6:$A$6,B950&amp;"",'Vozidlá'!$D$6:$D$6,"&lt;&gt;")&lt;&gt;1,COUNTIFS('Vozidlá'!$A$6:$A$6,B950&amp;"",'Vozidlá'!$E$6:$E$6,"&lt;&gt;")&lt;&gt;1,COUNTIFS('Vozidlá'!$A$6:$A$6,B950&amp;"",'Vozidlá'!$K$6:$K$6,"&lt;&gt;")&lt;&gt;1,COUNTIFS('Vozidlá'!$A$6:$A$6,B950&amp;"",'Vozidlá'!$L$6:$L$6,"&lt;&gt;")&lt;&gt;1),"CHYBA",""))</f>
        <v/>
      </c>
      <c r="S950" s="14">
        <f>IF(V950=0,"",IF(N950="Podnikateľská",IF(H950="","",IF(OR(LEN(TRIM(SUBSTITUTE(SUBSTITUTE(H950,".",""),",","")))&lt;12,ISNUMBER(MATCH(TRIM(SUBSTITUTE(SUBSTITUTE(H950,".",""),",","")),'Zoznamy'!$G$2:$G$41,0))),"PREVERIŤ","")),IF(AND(N950="Súkromná",IFERROR(INDEX('Vozidlá'!$O$6:$O$6,MATCH(B950,'Vozidlá'!$A$6:$A$6,0))="áno",FALSE)),"PREVERIŤ","")))</f>
        <v/>
      </c>
      <c r="T950" s="14">
        <f>IF(OR(D950="",E950="",F950="",G950=""),"",IFERROR(IF(OR(F950+G950&lt;D950+E950,D950&lt;DATE(2027,1,1),D950&gt;=DATE(2028,1,1)),"CHYBA",""),"CHYBA"))</f>
        <v/>
      </c>
      <c r="U950" s="14">
        <f>IF(OR(V950=0,A950=""),"",IF(COUNTIFS($A$6:$A$1505,A950&amp;"",$B$6:$B$1505,B950&amp;"")&gt;1,"CHYBA",IF(X950="","",IF(X950=0,"",IFERROR(IF(INDEX($A$1:$A$1505,X950)="","",IF(A950=INDEX($A$1:$A$1505,X950)+1,"","PREVERIŤ")),"PREVERIŤ")))))</f>
        <v/>
      </c>
      <c r="V950" s="14">
        <f>IF(OR(A950&lt;&gt;"",B950&lt;&gt;"",C950&lt;&gt;"",D950&lt;&gt;"",E950&lt;&gt;"",F950&lt;&gt;"",G950&lt;&gt;"",H950&lt;&gt;"",I950&lt;&gt;"",J950&lt;&gt;"",K950&lt;&gt;"",L950&lt;&gt;"",N950&lt;&gt;"",O950&lt;&gt;""),1,0)</f>
        <v/>
      </c>
      <c r="W950" s="14">
        <f>IF(OR(V950=0,B950=""),"",COUNTIFS($B$6:B950,B950&amp;""))</f>
        <v/>
      </c>
      <c r="X950" s="14">
        <f>IF(OR(V950=0,B950=""),"",IF(W950=1,0,SUMIFS($Y$5:Y949,$B$5:B949,B950&amp;"",$W$5:W949,W950-1)))</f>
        <v/>
      </c>
      <c r="Y950" s="14">
        <f>IF(V950=0,"",ROW($A950))</f>
        <v/>
      </c>
    </row>
    <row r="951">
      <c r="A951" s="10" t="n"/>
      <c r="B951" s="10" t="n"/>
      <c r="C951" s="10" t="n"/>
      <c r="D951" s="12" t="n"/>
      <c r="E951" s="18" t="n"/>
      <c r="F951" s="12" t="n"/>
      <c r="G951" s="18" t="n"/>
      <c r="H951" s="10" t="n"/>
      <c r="I951" s="10" t="n"/>
      <c r="J951" s="10" t="n"/>
      <c r="K951" s="13" t="n"/>
      <c r="L951" s="13" t="n"/>
      <c r="M951" s="19">
        <f>IF(OR(K951="",L951=""),"",IF(AND(ISNUMBER(K951),ISNUMBER(L951)),L951-K951,"CHYBA"))</f>
        <v/>
      </c>
      <c r="N951" s="10" t="n"/>
      <c r="O951" s="10" t="n"/>
      <c r="P951" s="14">
        <f>IF(M951="","",IF(ISNUMBER(M951),IF(M951&lt;=0,"CHYBA",""),"CHYBA"))</f>
        <v/>
      </c>
      <c r="Q951" s="14">
        <f>IF(OR(V951=0,B951="",K951=""),"",IFERROR(IF(X951=0,IF(AND(COUNTIFS('Vozidlá'!$A$6:$A$6,B951&amp;"",'Vozidlá'!$L$6:$L$6,"&lt;&gt;")=1,ROUND(K951,1)=ROUND(INDEX('Vozidlá'!$L$6:$L$6,MATCH(B951,'Vozidlá'!$A$6:$A$6,0)),1)),"","CHYBA"),IF(AND(INDEX($L$1:$L$1505,X951)&lt;&gt;"",ROUND(K951,1)=ROUND(INDEX($L$1:$L$1505,X951),1)),"","CHYBA")),"CHYBA"))</f>
        <v/>
      </c>
      <c r="R951" s="14">
        <f>IF(V951=0,"",IF(OR(NOT(ISNUMBER(A951)),B951="",C951="",NOT(ISNUMBER(D951)),NOT(ISNUMBER(E951)),NOT(ISNUMBER(F951)),NOT(ISNUMBER(G951)),I951="",J951="",NOT(ISNUMBER(K951)),NOT(ISNUMBER(L951)),AND(N951&lt;&gt;"Podnikateľská",N951&lt;&gt;"Súkromná"),AND(N951="Podnikateľská",H951=""),COUNTIFS('Vodiči'!$C$6:$C$8,C951&amp;"")&lt;&gt;1,COUNTIFS('Vozidlá'!$A$6:$A$6,B951&amp;"",'Vozidlá'!$B$6:$B$6,"&lt;&gt;")&lt;&gt;1,COUNTIFS('Vozidlá'!$A$6:$A$6,B951&amp;"",'Vozidlá'!$C$6:$C$6,"&lt;&gt;")&lt;&gt;1,COUNTIFS('Vozidlá'!$A$6:$A$6,B951&amp;"",'Vozidlá'!$D$6:$D$6,"&lt;&gt;")&lt;&gt;1,COUNTIFS('Vozidlá'!$A$6:$A$6,B951&amp;"",'Vozidlá'!$E$6:$E$6,"&lt;&gt;")&lt;&gt;1,COUNTIFS('Vozidlá'!$A$6:$A$6,B951&amp;"",'Vozidlá'!$K$6:$K$6,"&lt;&gt;")&lt;&gt;1,COUNTIFS('Vozidlá'!$A$6:$A$6,B951&amp;"",'Vozidlá'!$L$6:$L$6,"&lt;&gt;")&lt;&gt;1),"CHYBA",""))</f>
        <v/>
      </c>
      <c r="S951" s="14">
        <f>IF(V951=0,"",IF(N951="Podnikateľská",IF(H951="","",IF(OR(LEN(TRIM(SUBSTITUTE(SUBSTITUTE(H951,".",""),",","")))&lt;12,ISNUMBER(MATCH(TRIM(SUBSTITUTE(SUBSTITUTE(H951,".",""),",","")),'Zoznamy'!$G$2:$G$41,0))),"PREVERIŤ","")),IF(AND(N951="Súkromná",IFERROR(INDEX('Vozidlá'!$O$6:$O$6,MATCH(B951,'Vozidlá'!$A$6:$A$6,0))="áno",FALSE)),"PREVERIŤ","")))</f>
        <v/>
      </c>
      <c r="T951" s="14">
        <f>IF(OR(D951="",E951="",F951="",G951=""),"",IFERROR(IF(OR(F951+G951&lt;D951+E951,D951&lt;DATE(2027,1,1),D951&gt;=DATE(2028,1,1)),"CHYBA",""),"CHYBA"))</f>
        <v/>
      </c>
      <c r="U951" s="14">
        <f>IF(OR(V951=0,A951=""),"",IF(COUNTIFS($A$6:$A$1505,A951&amp;"",$B$6:$B$1505,B951&amp;"")&gt;1,"CHYBA",IF(X951="","",IF(X951=0,"",IFERROR(IF(INDEX($A$1:$A$1505,X951)="","",IF(A951=INDEX($A$1:$A$1505,X951)+1,"","PREVERIŤ")),"PREVERIŤ")))))</f>
        <v/>
      </c>
      <c r="V951" s="14">
        <f>IF(OR(A951&lt;&gt;"",B951&lt;&gt;"",C951&lt;&gt;"",D951&lt;&gt;"",E951&lt;&gt;"",F951&lt;&gt;"",G951&lt;&gt;"",H951&lt;&gt;"",I951&lt;&gt;"",J951&lt;&gt;"",K951&lt;&gt;"",L951&lt;&gt;"",N951&lt;&gt;"",O951&lt;&gt;""),1,0)</f>
        <v/>
      </c>
      <c r="W951" s="14">
        <f>IF(OR(V951=0,B951=""),"",COUNTIFS($B$6:B951,B951&amp;""))</f>
        <v/>
      </c>
      <c r="X951" s="14">
        <f>IF(OR(V951=0,B951=""),"",IF(W951=1,0,SUMIFS($Y$5:Y950,$B$5:B950,B951&amp;"",$W$5:W950,W951-1)))</f>
        <v/>
      </c>
      <c r="Y951" s="14">
        <f>IF(V951=0,"",ROW($A951))</f>
        <v/>
      </c>
    </row>
    <row r="952">
      <c r="A952" s="10" t="n"/>
      <c r="B952" s="10" t="n"/>
      <c r="C952" s="10" t="n"/>
      <c r="D952" s="12" t="n"/>
      <c r="E952" s="18" t="n"/>
      <c r="F952" s="12" t="n"/>
      <c r="G952" s="18" t="n"/>
      <c r="H952" s="10" t="n"/>
      <c r="I952" s="10" t="n"/>
      <c r="J952" s="10" t="n"/>
      <c r="K952" s="13" t="n"/>
      <c r="L952" s="13" t="n"/>
      <c r="M952" s="19">
        <f>IF(OR(K952="",L952=""),"",IF(AND(ISNUMBER(K952),ISNUMBER(L952)),L952-K952,"CHYBA"))</f>
        <v/>
      </c>
      <c r="N952" s="10" t="n"/>
      <c r="O952" s="10" t="n"/>
      <c r="P952" s="14">
        <f>IF(M952="","",IF(ISNUMBER(M952),IF(M952&lt;=0,"CHYBA",""),"CHYBA"))</f>
        <v/>
      </c>
      <c r="Q952" s="14">
        <f>IF(OR(V952=0,B952="",K952=""),"",IFERROR(IF(X952=0,IF(AND(COUNTIFS('Vozidlá'!$A$6:$A$6,B952&amp;"",'Vozidlá'!$L$6:$L$6,"&lt;&gt;")=1,ROUND(K952,1)=ROUND(INDEX('Vozidlá'!$L$6:$L$6,MATCH(B952,'Vozidlá'!$A$6:$A$6,0)),1)),"","CHYBA"),IF(AND(INDEX($L$1:$L$1505,X952)&lt;&gt;"",ROUND(K952,1)=ROUND(INDEX($L$1:$L$1505,X952),1)),"","CHYBA")),"CHYBA"))</f>
        <v/>
      </c>
      <c r="R952" s="14">
        <f>IF(V952=0,"",IF(OR(NOT(ISNUMBER(A952)),B952="",C952="",NOT(ISNUMBER(D952)),NOT(ISNUMBER(E952)),NOT(ISNUMBER(F952)),NOT(ISNUMBER(G952)),I952="",J952="",NOT(ISNUMBER(K952)),NOT(ISNUMBER(L952)),AND(N952&lt;&gt;"Podnikateľská",N952&lt;&gt;"Súkromná"),AND(N952="Podnikateľská",H952=""),COUNTIFS('Vodiči'!$C$6:$C$8,C952&amp;"")&lt;&gt;1,COUNTIFS('Vozidlá'!$A$6:$A$6,B952&amp;"",'Vozidlá'!$B$6:$B$6,"&lt;&gt;")&lt;&gt;1,COUNTIFS('Vozidlá'!$A$6:$A$6,B952&amp;"",'Vozidlá'!$C$6:$C$6,"&lt;&gt;")&lt;&gt;1,COUNTIFS('Vozidlá'!$A$6:$A$6,B952&amp;"",'Vozidlá'!$D$6:$D$6,"&lt;&gt;")&lt;&gt;1,COUNTIFS('Vozidlá'!$A$6:$A$6,B952&amp;"",'Vozidlá'!$E$6:$E$6,"&lt;&gt;")&lt;&gt;1,COUNTIFS('Vozidlá'!$A$6:$A$6,B952&amp;"",'Vozidlá'!$K$6:$K$6,"&lt;&gt;")&lt;&gt;1,COUNTIFS('Vozidlá'!$A$6:$A$6,B952&amp;"",'Vozidlá'!$L$6:$L$6,"&lt;&gt;")&lt;&gt;1),"CHYBA",""))</f>
        <v/>
      </c>
      <c r="S952" s="14">
        <f>IF(V952=0,"",IF(N952="Podnikateľská",IF(H952="","",IF(OR(LEN(TRIM(SUBSTITUTE(SUBSTITUTE(H952,".",""),",","")))&lt;12,ISNUMBER(MATCH(TRIM(SUBSTITUTE(SUBSTITUTE(H952,".",""),",","")),'Zoznamy'!$G$2:$G$41,0))),"PREVERIŤ","")),IF(AND(N952="Súkromná",IFERROR(INDEX('Vozidlá'!$O$6:$O$6,MATCH(B952,'Vozidlá'!$A$6:$A$6,0))="áno",FALSE)),"PREVERIŤ","")))</f>
        <v/>
      </c>
      <c r="T952" s="14">
        <f>IF(OR(D952="",E952="",F952="",G952=""),"",IFERROR(IF(OR(F952+G952&lt;D952+E952,D952&lt;DATE(2027,1,1),D952&gt;=DATE(2028,1,1)),"CHYBA",""),"CHYBA"))</f>
        <v/>
      </c>
      <c r="U952" s="14">
        <f>IF(OR(V952=0,A952=""),"",IF(COUNTIFS($A$6:$A$1505,A952&amp;"",$B$6:$B$1505,B952&amp;"")&gt;1,"CHYBA",IF(X952="","",IF(X952=0,"",IFERROR(IF(INDEX($A$1:$A$1505,X952)="","",IF(A952=INDEX($A$1:$A$1505,X952)+1,"","PREVERIŤ")),"PREVERIŤ")))))</f>
        <v/>
      </c>
      <c r="V952" s="14">
        <f>IF(OR(A952&lt;&gt;"",B952&lt;&gt;"",C952&lt;&gt;"",D952&lt;&gt;"",E952&lt;&gt;"",F952&lt;&gt;"",G952&lt;&gt;"",H952&lt;&gt;"",I952&lt;&gt;"",J952&lt;&gt;"",K952&lt;&gt;"",L952&lt;&gt;"",N952&lt;&gt;"",O952&lt;&gt;""),1,0)</f>
        <v/>
      </c>
      <c r="W952" s="14">
        <f>IF(OR(V952=0,B952=""),"",COUNTIFS($B$6:B952,B952&amp;""))</f>
        <v/>
      </c>
      <c r="X952" s="14">
        <f>IF(OR(V952=0,B952=""),"",IF(W952=1,0,SUMIFS($Y$5:Y951,$B$5:B951,B952&amp;"",$W$5:W951,W952-1)))</f>
        <v/>
      </c>
      <c r="Y952" s="14">
        <f>IF(V952=0,"",ROW($A952))</f>
        <v/>
      </c>
    </row>
    <row r="953">
      <c r="A953" s="10" t="n"/>
      <c r="B953" s="10" t="n"/>
      <c r="C953" s="10" t="n"/>
      <c r="D953" s="12" t="n"/>
      <c r="E953" s="18" t="n"/>
      <c r="F953" s="12" t="n"/>
      <c r="G953" s="18" t="n"/>
      <c r="H953" s="10" t="n"/>
      <c r="I953" s="10" t="n"/>
      <c r="J953" s="10" t="n"/>
      <c r="K953" s="13" t="n"/>
      <c r="L953" s="13" t="n"/>
      <c r="M953" s="19">
        <f>IF(OR(K953="",L953=""),"",IF(AND(ISNUMBER(K953),ISNUMBER(L953)),L953-K953,"CHYBA"))</f>
        <v/>
      </c>
      <c r="N953" s="10" t="n"/>
      <c r="O953" s="10" t="n"/>
      <c r="P953" s="14">
        <f>IF(M953="","",IF(ISNUMBER(M953),IF(M953&lt;=0,"CHYBA",""),"CHYBA"))</f>
        <v/>
      </c>
      <c r="Q953" s="14">
        <f>IF(OR(V953=0,B953="",K953=""),"",IFERROR(IF(X953=0,IF(AND(COUNTIFS('Vozidlá'!$A$6:$A$6,B953&amp;"",'Vozidlá'!$L$6:$L$6,"&lt;&gt;")=1,ROUND(K953,1)=ROUND(INDEX('Vozidlá'!$L$6:$L$6,MATCH(B953,'Vozidlá'!$A$6:$A$6,0)),1)),"","CHYBA"),IF(AND(INDEX($L$1:$L$1505,X953)&lt;&gt;"",ROUND(K953,1)=ROUND(INDEX($L$1:$L$1505,X953),1)),"","CHYBA")),"CHYBA"))</f>
        <v/>
      </c>
      <c r="R953" s="14">
        <f>IF(V953=0,"",IF(OR(NOT(ISNUMBER(A953)),B953="",C953="",NOT(ISNUMBER(D953)),NOT(ISNUMBER(E953)),NOT(ISNUMBER(F953)),NOT(ISNUMBER(G953)),I953="",J953="",NOT(ISNUMBER(K953)),NOT(ISNUMBER(L953)),AND(N953&lt;&gt;"Podnikateľská",N953&lt;&gt;"Súkromná"),AND(N953="Podnikateľská",H953=""),COUNTIFS('Vodiči'!$C$6:$C$8,C953&amp;"")&lt;&gt;1,COUNTIFS('Vozidlá'!$A$6:$A$6,B953&amp;"",'Vozidlá'!$B$6:$B$6,"&lt;&gt;")&lt;&gt;1,COUNTIFS('Vozidlá'!$A$6:$A$6,B953&amp;"",'Vozidlá'!$C$6:$C$6,"&lt;&gt;")&lt;&gt;1,COUNTIFS('Vozidlá'!$A$6:$A$6,B953&amp;"",'Vozidlá'!$D$6:$D$6,"&lt;&gt;")&lt;&gt;1,COUNTIFS('Vozidlá'!$A$6:$A$6,B953&amp;"",'Vozidlá'!$E$6:$E$6,"&lt;&gt;")&lt;&gt;1,COUNTIFS('Vozidlá'!$A$6:$A$6,B953&amp;"",'Vozidlá'!$K$6:$K$6,"&lt;&gt;")&lt;&gt;1,COUNTIFS('Vozidlá'!$A$6:$A$6,B953&amp;"",'Vozidlá'!$L$6:$L$6,"&lt;&gt;")&lt;&gt;1),"CHYBA",""))</f>
        <v/>
      </c>
      <c r="S953" s="14">
        <f>IF(V953=0,"",IF(N953="Podnikateľská",IF(H953="","",IF(OR(LEN(TRIM(SUBSTITUTE(SUBSTITUTE(H953,".",""),",","")))&lt;12,ISNUMBER(MATCH(TRIM(SUBSTITUTE(SUBSTITUTE(H953,".",""),",","")),'Zoznamy'!$G$2:$G$41,0))),"PREVERIŤ","")),IF(AND(N953="Súkromná",IFERROR(INDEX('Vozidlá'!$O$6:$O$6,MATCH(B953,'Vozidlá'!$A$6:$A$6,0))="áno",FALSE)),"PREVERIŤ","")))</f>
        <v/>
      </c>
      <c r="T953" s="14">
        <f>IF(OR(D953="",E953="",F953="",G953=""),"",IFERROR(IF(OR(F953+G953&lt;D953+E953,D953&lt;DATE(2027,1,1),D953&gt;=DATE(2028,1,1)),"CHYBA",""),"CHYBA"))</f>
        <v/>
      </c>
      <c r="U953" s="14">
        <f>IF(OR(V953=0,A953=""),"",IF(COUNTIFS($A$6:$A$1505,A953&amp;"",$B$6:$B$1505,B953&amp;"")&gt;1,"CHYBA",IF(X953="","",IF(X953=0,"",IFERROR(IF(INDEX($A$1:$A$1505,X953)="","",IF(A953=INDEX($A$1:$A$1505,X953)+1,"","PREVERIŤ")),"PREVERIŤ")))))</f>
        <v/>
      </c>
      <c r="V953" s="14">
        <f>IF(OR(A953&lt;&gt;"",B953&lt;&gt;"",C953&lt;&gt;"",D953&lt;&gt;"",E953&lt;&gt;"",F953&lt;&gt;"",G953&lt;&gt;"",H953&lt;&gt;"",I953&lt;&gt;"",J953&lt;&gt;"",K953&lt;&gt;"",L953&lt;&gt;"",N953&lt;&gt;"",O953&lt;&gt;""),1,0)</f>
        <v/>
      </c>
      <c r="W953" s="14">
        <f>IF(OR(V953=0,B953=""),"",COUNTIFS($B$6:B953,B953&amp;""))</f>
        <v/>
      </c>
      <c r="X953" s="14">
        <f>IF(OR(V953=0,B953=""),"",IF(W953=1,0,SUMIFS($Y$5:Y952,$B$5:B952,B953&amp;"",$W$5:W952,W953-1)))</f>
        <v/>
      </c>
      <c r="Y953" s="14">
        <f>IF(V953=0,"",ROW($A953))</f>
        <v/>
      </c>
    </row>
    <row r="954">
      <c r="A954" s="10" t="n"/>
      <c r="B954" s="10" t="n"/>
      <c r="C954" s="10" t="n"/>
      <c r="D954" s="12" t="n"/>
      <c r="E954" s="18" t="n"/>
      <c r="F954" s="12" t="n"/>
      <c r="G954" s="18" t="n"/>
      <c r="H954" s="10" t="n"/>
      <c r="I954" s="10" t="n"/>
      <c r="J954" s="10" t="n"/>
      <c r="K954" s="13" t="n"/>
      <c r="L954" s="13" t="n"/>
      <c r="M954" s="19">
        <f>IF(OR(K954="",L954=""),"",IF(AND(ISNUMBER(K954),ISNUMBER(L954)),L954-K954,"CHYBA"))</f>
        <v/>
      </c>
      <c r="N954" s="10" t="n"/>
      <c r="O954" s="10" t="n"/>
      <c r="P954" s="14">
        <f>IF(M954="","",IF(ISNUMBER(M954),IF(M954&lt;=0,"CHYBA",""),"CHYBA"))</f>
        <v/>
      </c>
      <c r="Q954" s="14">
        <f>IF(OR(V954=0,B954="",K954=""),"",IFERROR(IF(X954=0,IF(AND(COUNTIFS('Vozidlá'!$A$6:$A$6,B954&amp;"",'Vozidlá'!$L$6:$L$6,"&lt;&gt;")=1,ROUND(K954,1)=ROUND(INDEX('Vozidlá'!$L$6:$L$6,MATCH(B954,'Vozidlá'!$A$6:$A$6,0)),1)),"","CHYBA"),IF(AND(INDEX($L$1:$L$1505,X954)&lt;&gt;"",ROUND(K954,1)=ROUND(INDEX($L$1:$L$1505,X954),1)),"","CHYBA")),"CHYBA"))</f>
        <v/>
      </c>
      <c r="R954" s="14">
        <f>IF(V954=0,"",IF(OR(NOT(ISNUMBER(A954)),B954="",C954="",NOT(ISNUMBER(D954)),NOT(ISNUMBER(E954)),NOT(ISNUMBER(F954)),NOT(ISNUMBER(G954)),I954="",J954="",NOT(ISNUMBER(K954)),NOT(ISNUMBER(L954)),AND(N954&lt;&gt;"Podnikateľská",N954&lt;&gt;"Súkromná"),AND(N954="Podnikateľská",H954=""),COUNTIFS('Vodiči'!$C$6:$C$8,C954&amp;"")&lt;&gt;1,COUNTIFS('Vozidlá'!$A$6:$A$6,B954&amp;"",'Vozidlá'!$B$6:$B$6,"&lt;&gt;")&lt;&gt;1,COUNTIFS('Vozidlá'!$A$6:$A$6,B954&amp;"",'Vozidlá'!$C$6:$C$6,"&lt;&gt;")&lt;&gt;1,COUNTIFS('Vozidlá'!$A$6:$A$6,B954&amp;"",'Vozidlá'!$D$6:$D$6,"&lt;&gt;")&lt;&gt;1,COUNTIFS('Vozidlá'!$A$6:$A$6,B954&amp;"",'Vozidlá'!$E$6:$E$6,"&lt;&gt;")&lt;&gt;1,COUNTIFS('Vozidlá'!$A$6:$A$6,B954&amp;"",'Vozidlá'!$K$6:$K$6,"&lt;&gt;")&lt;&gt;1,COUNTIFS('Vozidlá'!$A$6:$A$6,B954&amp;"",'Vozidlá'!$L$6:$L$6,"&lt;&gt;")&lt;&gt;1),"CHYBA",""))</f>
        <v/>
      </c>
      <c r="S954" s="14">
        <f>IF(V954=0,"",IF(N954="Podnikateľská",IF(H954="","",IF(OR(LEN(TRIM(SUBSTITUTE(SUBSTITUTE(H954,".",""),",","")))&lt;12,ISNUMBER(MATCH(TRIM(SUBSTITUTE(SUBSTITUTE(H954,".",""),",","")),'Zoznamy'!$G$2:$G$41,0))),"PREVERIŤ","")),IF(AND(N954="Súkromná",IFERROR(INDEX('Vozidlá'!$O$6:$O$6,MATCH(B954,'Vozidlá'!$A$6:$A$6,0))="áno",FALSE)),"PREVERIŤ","")))</f>
        <v/>
      </c>
      <c r="T954" s="14">
        <f>IF(OR(D954="",E954="",F954="",G954=""),"",IFERROR(IF(OR(F954+G954&lt;D954+E954,D954&lt;DATE(2027,1,1),D954&gt;=DATE(2028,1,1)),"CHYBA",""),"CHYBA"))</f>
        <v/>
      </c>
      <c r="U954" s="14">
        <f>IF(OR(V954=0,A954=""),"",IF(COUNTIFS($A$6:$A$1505,A954&amp;"",$B$6:$B$1505,B954&amp;"")&gt;1,"CHYBA",IF(X954="","",IF(X954=0,"",IFERROR(IF(INDEX($A$1:$A$1505,X954)="","",IF(A954=INDEX($A$1:$A$1505,X954)+1,"","PREVERIŤ")),"PREVERIŤ")))))</f>
        <v/>
      </c>
      <c r="V954" s="14">
        <f>IF(OR(A954&lt;&gt;"",B954&lt;&gt;"",C954&lt;&gt;"",D954&lt;&gt;"",E954&lt;&gt;"",F954&lt;&gt;"",G954&lt;&gt;"",H954&lt;&gt;"",I954&lt;&gt;"",J954&lt;&gt;"",K954&lt;&gt;"",L954&lt;&gt;"",N954&lt;&gt;"",O954&lt;&gt;""),1,0)</f>
        <v/>
      </c>
      <c r="W954" s="14">
        <f>IF(OR(V954=0,B954=""),"",COUNTIFS($B$6:B954,B954&amp;""))</f>
        <v/>
      </c>
      <c r="X954" s="14">
        <f>IF(OR(V954=0,B954=""),"",IF(W954=1,0,SUMIFS($Y$5:Y953,$B$5:B953,B954&amp;"",$W$5:W953,W954-1)))</f>
        <v/>
      </c>
      <c r="Y954" s="14">
        <f>IF(V954=0,"",ROW($A954))</f>
        <v/>
      </c>
    </row>
    <row r="955">
      <c r="A955" s="10" t="n"/>
      <c r="B955" s="10" t="n"/>
      <c r="C955" s="10" t="n"/>
      <c r="D955" s="12" t="n"/>
      <c r="E955" s="18" t="n"/>
      <c r="F955" s="12" t="n"/>
      <c r="G955" s="18" t="n"/>
      <c r="H955" s="10" t="n"/>
      <c r="I955" s="10" t="n"/>
      <c r="J955" s="10" t="n"/>
      <c r="K955" s="13" t="n"/>
      <c r="L955" s="13" t="n"/>
      <c r="M955" s="19">
        <f>IF(OR(K955="",L955=""),"",IF(AND(ISNUMBER(K955),ISNUMBER(L955)),L955-K955,"CHYBA"))</f>
        <v/>
      </c>
      <c r="N955" s="10" t="n"/>
      <c r="O955" s="10" t="n"/>
      <c r="P955" s="14">
        <f>IF(M955="","",IF(ISNUMBER(M955),IF(M955&lt;=0,"CHYBA",""),"CHYBA"))</f>
        <v/>
      </c>
      <c r="Q955" s="14">
        <f>IF(OR(V955=0,B955="",K955=""),"",IFERROR(IF(X955=0,IF(AND(COUNTIFS('Vozidlá'!$A$6:$A$6,B955&amp;"",'Vozidlá'!$L$6:$L$6,"&lt;&gt;")=1,ROUND(K955,1)=ROUND(INDEX('Vozidlá'!$L$6:$L$6,MATCH(B955,'Vozidlá'!$A$6:$A$6,0)),1)),"","CHYBA"),IF(AND(INDEX($L$1:$L$1505,X955)&lt;&gt;"",ROUND(K955,1)=ROUND(INDEX($L$1:$L$1505,X955),1)),"","CHYBA")),"CHYBA"))</f>
        <v/>
      </c>
      <c r="R955" s="14">
        <f>IF(V955=0,"",IF(OR(NOT(ISNUMBER(A955)),B955="",C955="",NOT(ISNUMBER(D955)),NOT(ISNUMBER(E955)),NOT(ISNUMBER(F955)),NOT(ISNUMBER(G955)),I955="",J955="",NOT(ISNUMBER(K955)),NOT(ISNUMBER(L955)),AND(N955&lt;&gt;"Podnikateľská",N955&lt;&gt;"Súkromná"),AND(N955="Podnikateľská",H955=""),COUNTIFS('Vodiči'!$C$6:$C$8,C955&amp;"")&lt;&gt;1,COUNTIFS('Vozidlá'!$A$6:$A$6,B955&amp;"",'Vozidlá'!$B$6:$B$6,"&lt;&gt;")&lt;&gt;1,COUNTIFS('Vozidlá'!$A$6:$A$6,B955&amp;"",'Vozidlá'!$C$6:$C$6,"&lt;&gt;")&lt;&gt;1,COUNTIFS('Vozidlá'!$A$6:$A$6,B955&amp;"",'Vozidlá'!$D$6:$D$6,"&lt;&gt;")&lt;&gt;1,COUNTIFS('Vozidlá'!$A$6:$A$6,B955&amp;"",'Vozidlá'!$E$6:$E$6,"&lt;&gt;")&lt;&gt;1,COUNTIFS('Vozidlá'!$A$6:$A$6,B955&amp;"",'Vozidlá'!$K$6:$K$6,"&lt;&gt;")&lt;&gt;1,COUNTIFS('Vozidlá'!$A$6:$A$6,B955&amp;"",'Vozidlá'!$L$6:$L$6,"&lt;&gt;")&lt;&gt;1),"CHYBA",""))</f>
        <v/>
      </c>
      <c r="S955" s="14">
        <f>IF(V955=0,"",IF(N955="Podnikateľská",IF(H955="","",IF(OR(LEN(TRIM(SUBSTITUTE(SUBSTITUTE(H955,".",""),",","")))&lt;12,ISNUMBER(MATCH(TRIM(SUBSTITUTE(SUBSTITUTE(H955,".",""),",","")),'Zoznamy'!$G$2:$G$41,0))),"PREVERIŤ","")),IF(AND(N955="Súkromná",IFERROR(INDEX('Vozidlá'!$O$6:$O$6,MATCH(B955,'Vozidlá'!$A$6:$A$6,0))="áno",FALSE)),"PREVERIŤ","")))</f>
        <v/>
      </c>
      <c r="T955" s="14">
        <f>IF(OR(D955="",E955="",F955="",G955=""),"",IFERROR(IF(OR(F955+G955&lt;D955+E955,D955&lt;DATE(2027,1,1),D955&gt;=DATE(2028,1,1)),"CHYBA",""),"CHYBA"))</f>
        <v/>
      </c>
      <c r="U955" s="14">
        <f>IF(OR(V955=0,A955=""),"",IF(COUNTIFS($A$6:$A$1505,A955&amp;"",$B$6:$B$1505,B955&amp;"")&gt;1,"CHYBA",IF(X955="","",IF(X955=0,"",IFERROR(IF(INDEX($A$1:$A$1505,X955)="","",IF(A955=INDEX($A$1:$A$1505,X955)+1,"","PREVERIŤ")),"PREVERIŤ")))))</f>
        <v/>
      </c>
      <c r="V955" s="14">
        <f>IF(OR(A955&lt;&gt;"",B955&lt;&gt;"",C955&lt;&gt;"",D955&lt;&gt;"",E955&lt;&gt;"",F955&lt;&gt;"",G955&lt;&gt;"",H955&lt;&gt;"",I955&lt;&gt;"",J955&lt;&gt;"",K955&lt;&gt;"",L955&lt;&gt;"",N955&lt;&gt;"",O955&lt;&gt;""),1,0)</f>
        <v/>
      </c>
      <c r="W955" s="14">
        <f>IF(OR(V955=0,B955=""),"",COUNTIFS($B$6:B955,B955&amp;""))</f>
        <v/>
      </c>
      <c r="X955" s="14">
        <f>IF(OR(V955=0,B955=""),"",IF(W955=1,0,SUMIFS($Y$5:Y954,$B$5:B954,B955&amp;"",$W$5:W954,W955-1)))</f>
        <v/>
      </c>
      <c r="Y955" s="14">
        <f>IF(V955=0,"",ROW($A955))</f>
        <v/>
      </c>
    </row>
    <row r="956">
      <c r="A956" s="10" t="n"/>
      <c r="B956" s="10" t="n"/>
      <c r="C956" s="10" t="n"/>
      <c r="D956" s="12" t="n"/>
      <c r="E956" s="18" t="n"/>
      <c r="F956" s="12" t="n"/>
      <c r="G956" s="18" t="n"/>
      <c r="H956" s="10" t="n"/>
      <c r="I956" s="10" t="n"/>
      <c r="J956" s="10" t="n"/>
      <c r="K956" s="13" t="n"/>
      <c r="L956" s="13" t="n"/>
      <c r="M956" s="19">
        <f>IF(OR(K956="",L956=""),"",IF(AND(ISNUMBER(K956),ISNUMBER(L956)),L956-K956,"CHYBA"))</f>
        <v/>
      </c>
      <c r="N956" s="10" t="n"/>
      <c r="O956" s="10" t="n"/>
      <c r="P956" s="14">
        <f>IF(M956="","",IF(ISNUMBER(M956),IF(M956&lt;=0,"CHYBA",""),"CHYBA"))</f>
        <v/>
      </c>
      <c r="Q956" s="14">
        <f>IF(OR(V956=0,B956="",K956=""),"",IFERROR(IF(X956=0,IF(AND(COUNTIFS('Vozidlá'!$A$6:$A$6,B956&amp;"",'Vozidlá'!$L$6:$L$6,"&lt;&gt;")=1,ROUND(K956,1)=ROUND(INDEX('Vozidlá'!$L$6:$L$6,MATCH(B956,'Vozidlá'!$A$6:$A$6,0)),1)),"","CHYBA"),IF(AND(INDEX($L$1:$L$1505,X956)&lt;&gt;"",ROUND(K956,1)=ROUND(INDEX($L$1:$L$1505,X956),1)),"","CHYBA")),"CHYBA"))</f>
        <v/>
      </c>
      <c r="R956" s="14">
        <f>IF(V956=0,"",IF(OR(NOT(ISNUMBER(A956)),B956="",C956="",NOT(ISNUMBER(D956)),NOT(ISNUMBER(E956)),NOT(ISNUMBER(F956)),NOT(ISNUMBER(G956)),I956="",J956="",NOT(ISNUMBER(K956)),NOT(ISNUMBER(L956)),AND(N956&lt;&gt;"Podnikateľská",N956&lt;&gt;"Súkromná"),AND(N956="Podnikateľská",H956=""),COUNTIFS('Vodiči'!$C$6:$C$8,C956&amp;"")&lt;&gt;1,COUNTIFS('Vozidlá'!$A$6:$A$6,B956&amp;"",'Vozidlá'!$B$6:$B$6,"&lt;&gt;")&lt;&gt;1,COUNTIFS('Vozidlá'!$A$6:$A$6,B956&amp;"",'Vozidlá'!$C$6:$C$6,"&lt;&gt;")&lt;&gt;1,COUNTIFS('Vozidlá'!$A$6:$A$6,B956&amp;"",'Vozidlá'!$D$6:$D$6,"&lt;&gt;")&lt;&gt;1,COUNTIFS('Vozidlá'!$A$6:$A$6,B956&amp;"",'Vozidlá'!$E$6:$E$6,"&lt;&gt;")&lt;&gt;1,COUNTIFS('Vozidlá'!$A$6:$A$6,B956&amp;"",'Vozidlá'!$K$6:$K$6,"&lt;&gt;")&lt;&gt;1,COUNTIFS('Vozidlá'!$A$6:$A$6,B956&amp;"",'Vozidlá'!$L$6:$L$6,"&lt;&gt;")&lt;&gt;1),"CHYBA",""))</f>
        <v/>
      </c>
      <c r="S956" s="14">
        <f>IF(V956=0,"",IF(N956="Podnikateľská",IF(H956="","",IF(OR(LEN(TRIM(SUBSTITUTE(SUBSTITUTE(H956,".",""),",","")))&lt;12,ISNUMBER(MATCH(TRIM(SUBSTITUTE(SUBSTITUTE(H956,".",""),",","")),'Zoznamy'!$G$2:$G$41,0))),"PREVERIŤ","")),IF(AND(N956="Súkromná",IFERROR(INDEX('Vozidlá'!$O$6:$O$6,MATCH(B956,'Vozidlá'!$A$6:$A$6,0))="áno",FALSE)),"PREVERIŤ","")))</f>
        <v/>
      </c>
      <c r="T956" s="14">
        <f>IF(OR(D956="",E956="",F956="",G956=""),"",IFERROR(IF(OR(F956+G956&lt;D956+E956,D956&lt;DATE(2027,1,1),D956&gt;=DATE(2028,1,1)),"CHYBA",""),"CHYBA"))</f>
        <v/>
      </c>
      <c r="U956" s="14">
        <f>IF(OR(V956=0,A956=""),"",IF(COUNTIFS($A$6:$A$1505,A956&amp;"",$B$6:$B$1505,B956&amp;"")&gt;1,"CHYBA",IF(X956="","",IF(X956=0,"",IFERROR(IF(INDEX($A$1:$A$1505,X956)="","",IF(A956=INDEX($A$1:$A$1505,X956)+1,"","PREVERIŤ")),"PREVERIŤ")))))</f>
        <v/>
      </c>
      <c r="V956" s="14">
        <f>IF(OR(A956&lt;&gt;"",B956&lt;&gt;"",C956&lt;&gt;"",D956&lt;&gt;"",E956&lt;&gt;"",F956&lt;&gt;"",G956&lt;&gt;"",H956&lt;&gt;"",I956&lt;&gt;"",J956&lt;&gt;"",K956&lt;&gt;"",L956&lt;&gt;"",N956&lt;&gt;"",O956&lt;&gt;""),1,0)</f>
        <v/>
      </c>
      <c r="W956" s="14">
        <f>IF(OR(V956=0,B956=""),"",COUNTIFS($B$6:B956,B956&amp;""))</f>
        <v/>
      </c>
      <c r="X956" s="14">
        <f>IF(OR(V956=0,B956=""),"",IF(W956=1,0,SUMIFS($Y$5:Y955,$B$5:B955,B956&amp;"",$W$5:W955,W956-1)))</f>
        <v/>
      </c>
      <c r="Y956" s="14">
        <f>IF(V956=0,"",ROW($A956))</f>
        <v/>
      </c>
    </row>
    <row r="957">
      <c r="A957" s="10" t="n"/>
      <c r="B957" s="10" t="n"/>
      <c r="C957" s="10" t="n"/>
      <c r="D957" s="12" t="n"/>
      <c r="E957" s="18" t="n"/>
      <c r="F957" s="12" t="n"/>
      <c r="G957" s="18" t="n"/>
      <c r="H957" s="10" t="n"/>
      <c r="I957" s="10" t="n"/>
      <c r="J957" s="10" t="n"/>
      <c r="K957" s="13" t="n"/>
      <c r="L957" s="13" t="n"/>
      <c r="M957" s="19">
        <f>IF(OR(K957="",L957=""),"",IF(AND(ISNUMBER(K957),ISNUMBER(L957)),L957-K957,"CHYBA"))</f>
        <v/>
      </c>
      <c r="N957" s="10" t="n"/>
      <c r="O957" s="10" t="n"/>
      <c r="P957" s="14">
        <f>IF(M957="","",IF(ISNUMBER(M957),IF(M957&lt;=0,"CHYBA",""),"CHYBA"))</f>
        <v/>
      </c>
      <c r="Q957" s="14">
        <f>IF(OR(V957=0,B957="",K957=""),"",IFERROR(IF(X957=0,IF(AND(COUNTIFS('Vozidlá'!$A$6:$A$6,B957&amp;"",'Vozidlá'!$L$6:$L$6,"&lt;&gt;")=1,ROUND(K957,1)=ROUND(INDEX('Vozidlá'!$L$6:$L$6,MATCH(B957,'Vozidlá'!$A$6:$A$6,0)),1)),"","CHYBA"),IF(AND(INDEX($L$1:$L$1505,X957)&lt;&gt;"",ROUND(K957,1)=ROUND(INDEX($L$1:$L$1505,X957),1)),"","CHYBA")),"CHYBA"))</f>
        <v/>
      </c>
      <c r="R957" s="14">
        <f>IF(V957=0,"",IF(OR(NOT(ISNUMBER(A957)),B957="",C957="",NOT(ISNUMBER(D957)),NOT(ISNUMBER(E957)),NOT(ISNUMBER(F957)),NOT(ISNUMBER(G957)),I957="",J957="",NOT(ISNUMBER(K957)),NOT(ISNUMBER(L957)),AND(N957&lt;&gt;"Podnikateľská",N957&lt;&gt;"Súkromná"),AND(N957="Podnikateľská",H957=""),COUNTIFS('Vodiči'!$C$6:$C$8,C957&amp;"")&lt;&gt;1,COUNTIFS('Vozidlá'!$A$6:$A$6,B957&amp;"",'Vozidlá'!$B$6:$B$6,"&lt;&gt;")&lt;&gt;1,COUNTIFS('Vozidlá'!$A$6:$A$6,B957&amp;"",'Vozidlá'!$C$6:$C$6,"&lt;&gt;")&lt;&gt;1,COUNTIFS('Vozidlá'!$A$6:$A$6,B957&amp;"",'Vozidlá'!$D$6:$D$6,"&lt;&gt;")&lt;&gt;1,COUNTIFS('Vozidlá'!$A$6:$A$6,B957&amp;"",'Vozidlá'!$E$6:$E$6,"&lt;&gt;")&lt;&gt;1,COUNTIFS('Vozidlá'!$A$6:$A$6,B957&amp;"",'Vozidlá'!$K$6:$K$6,"&lt;&gt;")&lt;&gt;1,COUNTIFS('Vozidlá'!$A$6:$A$6,B957&amp;"",'Vozidlá'!$L$6:$L$6,"&lt;&gt;")&lt;&gt;1),"CHYBA",""))</f>
        <v/>
      </c>
      <c r="S957" s="14">
        <f>IF(V957=0,"",IF(N957="Podnikateľská",IF(H957="","",IF(OR(LEN(TRIM(SUBSTITUTE(SUBSTITUTE(H957,".",""),",","")))&lt;12,ISNUMBER(MATCH(TRIM(SUBSTITUTE(SUBSTITUTE(H957,".",""),",","")),'Zoznamy'!$G$2:$G$41,0))),"PREVERIŤ","")),IF(AND(N957="Súkromná",IFERROR(INDEX('Vozidlá'!$O$6:$O$6,MATCH(B957,'Vozidlá'!$A$6:$A$6,0))="áno",FALSE)),"PREVERIŤ","")))</f>
        <v/>
      </c>
      <c r="T957" s="14">
        <f>IF(OR(D957="",E957="",F957="",G957=""),"",IFERROR(IF(OR(F957+G957&lt;D957+E957,D957&lt;DATE(2027,1,1),D957&gt;=DATE(2028,1,1)),"CHYBA",""),"CHYBA"))</f>
        <v/>
      </c>
      <c r="U957" s="14">
        <f>IF(OR(V957=0,A957=""),"",IF(COUNTIFS($A$6:$A$1505,A957&amp;"",$B$6:$B$1505,B957&amp;"")&gt;1,"CHYBA",IF(X957="","",IF(X957=0,"",IFERROR(IF(INDEX($A$1:$A$1505,X957)="","",IF(A957=INDEX($A$1:$A$1505,X957)+1,"","PREVERIŤ")),"PREVERIŤ")))))</f>
        <v/>
      </c>
      <c r="V957" s="14">
        <f>IF(OR(A957&lt;&gt;"",B957&lt;&gt;"",C957&lt;&gt;"",D957&lt;&gt;"",E957&lt;&gt;"",F957&lt;&gt;"",G957&lt;&gt;"",H957&lt;&gt;"",I957&lt;&gt;"",J957&lt;&gt;"",K957&lt;&gt;"",L957&lt;&gt;"",N957&lt;&gt;"",O957&lt;&gt;""),1,0)</f>
        <v/>
      </c>
      <c r="W957" s="14">
        <f>IF(OR(V957=0,B957=""),"",COUNTIFS($B$6:B957,B957&amp;""))</f>
        <v/>
      </c>
      <c r="X957" s="14">
        <f>IF(OR(V957=0,B957=""),"",IF(W957=1,0,SUMIFS($Y$5:Y956,$B$5:B956,B957&amp;"",$W$5:W956,W957-1)))</f>
        <v/>
      </c>
      <c r="Y957" s="14">
        <f>IF(V957=0,"",ROW($A957))</f>
        <v/>
      </c>
    </row>
    <row r="958">
      <c r="A958" s="10" t="n"/>
      <c r="B958" s="10" t="n"/>
      <c r="C958" s="10" t="n"/>
      <c r="D958" s="12" t="n"/>
      <c r="E958" s="18" t="n"/>
      <c r="F958" s="12" t="n"/>
      <c r="G958" s="18" t="n"/>
      <c r="H958" s="10" t="n"/>
      <c r="I958" s="10" t="n"/>
      <c r="J958" s="10" t="n"/>
      <c r="K958" s="13" t="n"/>
      <c r="L958" s="13" t="n"/>
      <c r="M958" s="19">
        <f>IF(OR(K958="",L958=""),"",IF(AND(ISNUMBER(K958),ISNUMBER(L958)),L958-K958,"CHYBA"))</f>
        <v/>
      </c>
      <c r="N958" s="10" t="n"/>
      <c r="O958" s="10" t="n"/>
      <c r="P958" s="14">
        <f>IF(M958="","",IF(ISNUMBER(M958),IF(M958&lt;=0,"CHYBA",""),"CHYBA"))</f>
        <v/>
      </c>
      <c r="Q958" s="14">
        <f>IF(OR(V958=0,B958="",K958=""),"",IFERROR(IF(X958=0,IF(AND(COUNTIFS('Vozidlá'!$A$6:$A$6,B958&amp;"",'Vozidlá'!$L$6:$L$6,"&lt;&gt;")=1,ROUND(K958,1)=ROUND(INDEX('Vozidlá'!$L$6:$L$6,MATCH(B958,'Vozidlá'!$A$6:$A$6,0)),1)),"","CHYBA"),IF(AND(INDEX($L$1:$L$1505,X958)&lt;&gt;"",ROUND(K958,1)=ROUND(INDEX($L$1:$L$1505,X958),1)),"","CHYBA")),"CHYBA"))</f>
        <v/>
      </c>
      <c r="R958" s="14">
        <f>IF(V958=0,"",IF(OR(NOT(ISNUMBER(A958)),B958="",C958="",NOT(ISNUMBER(D958)),NOT(ISNUMBER(E958)),NOT(ISNUMBER(F958)),NOT(ISNUMBER(G958)),I958="",J958="",NOT(ISNUMBER(K958)),NOT(ISNUMBER(L958)),AND(N958&lt;&gt;"Podnikateľská",N958&lt;&gt;"Súkromná"),AND(N958="Podnikateľská",H958=""),COUNTIFS('Vodiči'!$C$6:$C$8,C958&amp;"")&lt;&gt;1,COUNTIFS('Vozidlá'!$A$6:$A$6,B958&amp;"",'Vozidlá'!$B$6:$B$6,"&lt;&gt;")&lt;&gt;1,COUNTIFS('Vozidlá'!$A$6:$A$6,B958&amp;"",'Vozidlá'!$C$6:$C$6,"&lt;&gt;")&lt;&gt;1,COUNTIFS('Vozidlá'!$A$6:$A$6,B958&amp;"",'Vozidlá'!$D$6:$D$6,"&lt;&gt;")&lt;&gt;1,COUNTIFS('Vozidlá'!$A$6:$A$6,B958&amp;"",'Vozidlá'!$E$6:$E$6,"&lt;&gt;")&lt;&gt;1,COUNTIFS('Vozidlá'!$A$6:$A$6,B958&amp;"",'Vozidlá'!$K$6:$K$6,"&lt;&gt;")&lt;&gt;1,COUNTIFS('Vozidlá'!$A$6:$A$6,B958&amp;"",'Vozidlá'!$L$6:$L$6,"&lt;&gt;")&lt;&gt;1),"CHYBA",""))</f>
        <v/>
      </c>
      <c r="S958" s="14">
        <f>IF(V958=0,"",IF(N958="Podnikateľská",IF(H958="","",IF(OR(LEN(TRIM(SUBSTITUTE(SUBSTITUTE(H958,".",""),",","")))&lt;12,ISNUMBER(MATCH(TRIM(SUBSTITUTE(SUBSTITUTE(H958,".",""),",","")),'Zoznamy'!$G$2:$G$41,0))),"PREVERIŤ","")),IF(AND(N958="Súkromná",IFERROR(INDEX('Vozidlá'!$O$6:$O$6,MATCH(B958,'Vozidlá'!$A$6:$A$6,0))="áno",FALSE)),"PREVERIŤ","")))</f>
        <v/>
      </c>
      <c r="T958" s="14">
        <f>IF(OR(D958="",E958="",F958="",G958=""),"",IFERROR(IF(OR(F958+G958&lt;D958+E958,D958&lt;DATE(2027,1,1),D958&gt;=DATE(2028,1,1)),"CHYBA",""),"CHYBA"))</f>
        <v/>
      </c>
      <c r="U958" s="14">
        <f>IF(OR(V958=0,A958=""),"",IF(COUNTIFS($A$6:$A$1505,A958&amp;"",$B$6:$B$1505,B958&amp;"")&gt;1,"CHYBA",IF(X958="","",IF(X958=0,"",IFERROR(IF(INDEX($A$1:$A$1505,X958)="","",IF(A958=INDEX($A$1:$A$1505,X958)+1,"","PREVERIŤ")),"PREVERIŤ")))))</f>
        <v/>
      </c>
      <c r="V958" s="14">
        <f>IF(OR(A958&lt;&gt;"",B958&lt;&gt;"",C958&lt;&gt;"",D958&lt;&gt;"",E958&lt;&gt;"",F958&lt;&gt;"",G958&lt;&gt;"",H958&lt;&gt;"",I958&lt;&gt;"",J958&lt;&gt;"",K958&lt;&gt;"",L958&lt;&gt;"",N958&lt;&gt;"",O958&lt;&gt;""),1,0)</f>
        <v/>
      </c>
      <c r="W958" s="14">
        <f>IF(OR(V958=0,B958=""),"",COUNTIFS($B$6:B958,B958&amp;""))</f>
        <v/>
      </c>
      <c r="X958" s="14">
        <f>IF(OR(V958=0,B958=""),"",IF(W958=1,0,SUMIFS($Y$5:Y957,$B$5:B957,B958&amp;"",$W$5:W957,W958-1)))</f>
        <v/>
      </c>
      <c r="Y958" s="14">
        <f>IF(V958=0,"",ROW($A958))</f>
        <v/>
      </c>
    </row>
    <row r="959">
      <c r="A959" s="10" t="n"/>
      <c r="B959" s="10" t="n"/>
      <c r="C959" s="10" t="n"/>
      <c r="D959" s="12" t="n"/>
      <c r="E959" s="18" t="n"/>
      <c r="F959" s="12" t="n"/>
      <c r="G959" s="18" t="n"/>
      <c r="H959" s="10" t="n"/>
      <c r="I959" s="10" t="n"/>
      <c r="J959" s="10" t="n"/>
      <c r="K959" s="13" t="n"/>
      <c r="L959" s="13" t="n"/>
      <c r="M959" s="19">
        <f>IF(OR(K959="",L959=""),"",IF(AND(ISNUMBER(K959),ISNUMBER(L959)),L959-K959,"CHYBA"))</f>
        <v/>
      </c>
      <c r="N959" s="10" t="n"/>
      <c r="O959" s="10" t="n"/>
      <c r="P959" s="14">
        <f>IF(M959="","",IF(ISNUMBER(M959),IF(M959&lt;=0,"CHYBA",""),"CHYBA"))</f>
        <v/>
      </c>
      <c r="Q959" s="14">
        <f>IF(OR(V959=0,B959="",K959=""),"",IFERROR(IF(X959=0,IF(AND(COUNTIFS('Vozidlá'!$A$6:$A$6,B959&amp;"",'Vozidlá'!$L$6:$L$6,"&lt;&gt;")=1,ROUND(K959,1)=ROUND(INDEX('Vozidlá'!$L$6:$L$6,MATCH(B959,'Vozidlá'!$A$6:$A$6,0)),1)),"","CHYBA"),IF(AND(INDEX($L$1:$L$1505,X959)&lt;&gt;"",ROUND(K959,1)=ROUND(INDEX($L$1:$L$1505,X959),1)),"","CHYBA")),"CHYBA"))</f>
        <v/>
      </c>
      <c r="R959" s="14">
        <f>IF(V959=0,"",IF(OR(NOT(ISNUMBER(A959)),B959="",C959="",NOT(ISNUMBER(D959)),NOT(ISNUMBER(E959)),NOT(ISNUMBER(F959)),NOT(ISNUMBER(G959)),I959="",J959="",NOT(ISNUMBER(K959)),NOT(ISNUMBER(L959)),AND(N959&lt;&gt;"Podnikateľská",N959&lt;&gt;"Súkromná"),AND(N959="Podnikateľská",H959=""),COUNTIFS('Vodiči'!$C$6:$C$8,C959&amp;"")&lt;&gt;1,COUNTIFS('Vozidlá'!$A$6:$A$6,B959&amp;"",'Vozidlá'!$B$6:$B$6,"&lt;&gt;")&lt;&gt;1,COUNTIFS('Vozidlá'!$A$6:$A$6,B959&amp;"",'Vozidlá'!$C$6:$C$6,"&lt;&gt;")&lt;&gt;1,COUNTIFS('Vozidlá'!$A$6:$A$6,B959&amp;"",'Vozidlá'!$D$6:$D$6,"&lt;&gt;")&lt;&gt;1,COUNTIFS('Vozidlá'!$A$6:$A$6,B959&amp;"",'Vozidlá'!$E$6:$E$6,"&lt;&gt;")&lt;&gt;1,COUNTIFS('Vozidlá'!$A$6:$A$6,B959&amp;"",'Vozidlá'!$K$6:$K$6,"&lt;&gt;")&lt;&gt;1,COUNTIFS('Vozidlá'!$A$6:$A$6,B959&amp;"",'Vozidlá'!$L$6:$L$6,"&lt;&gt;")&lt;&gt;1),"CHYBA",""))</f>
        <v/>
      </c>
      <c r="S959" s="14">
        <f>IF(V959=0,"",IF(N959="Podnikateľská",IF(H959="","",IF(OR(LEN(TRIM(SUBSTITUTE(SUBSTITUTE(H959,".",""),",","")))&lt;12,ISNUMBER(MATCH(TRIM(SUBSTITUTE(SUBSTITUTE(H959,".",""),",","")),'Zoznamy'!$G$2:$G$41,0))),"PREVERIŤ","")),IF(AND(N959="Súkromná",IFERROR(INDEX('Vozidlá'!$O$6:$O$6,MATCH(B959,'Vozidlá'!$A$6:$A$6,0))="áno",FALSE)),"PREVERIŤ","")))</f>
        <v/>
      </c>
      <c r="T959" s="14">
        <f>IF(OR(D959="",E959="",F959="",G959=""),"",IFERROR(IF(OR(F959+G959&lt;D959+E959,D959&lt;DATE(2027,1,1),D959&gt;=DATE(2028,1,1)),"CHYBA",""),"CHYBA"))</f>
        <v/>
      </c>
      <c r="U959" s="14">
        <f>IF(OR(V959=0,A959=""),"",IF(COUNTIFS($A$6:$A$1505,A959&amp;"",$B$6:$B$1505,B959&amp;"")&gt;1,"CHYBA",IF(X959="","",IF(X959=0,"",IFERROR(IF(INDEX($A$1:$A$1505,X959)="","",IF(A959=INDEX($A$1:$A$1505,X959)+1,"","PREVERIŤ")),"PREVERIŤ")))))</f>
        <v/>
      </c>
      <c r="V959" s="14">
        <f>IF(OR(A959&lt;&gt;"",B959&lt;&gt;"",C959&lt;&gt;"",D959&lt;&gt;"",E959&lt;&gt;"",F959&lt;&gt;"",G959&lt;&gt;"",H959&lt;&gt;"",I959&lt;&gt;"",J959&lt;&gt;"",K959&lt;&gt;"",L959&lt;&gt;"",N959&lt;&gt;"",O959&lt;&gt;""),1,0)</f>
        <v/>
      </c>
      <c r="W959" s="14">
        <f>IF(OR(V959=0,B959=""),"",COUNTIFS($B$6:B959,B959&amp;""))</f>
        <v/>
      </c>
      <c r="X959" s="14">
        <f>IF(OR(V959=0,B959=""),"",IF(W959=1,0,SUMIFS($Y$5:Y958,$B$5:B958,B959&amp;"",$W$5:W958,W959-1)))</f>
        <v/>
      </c>
      <c r="Y959" s="14">
        <f>IF(V959=0,"",ROW($A959))</f>
        <v/>
      </c>
    </row>
    <row r="960">
      <c r="A960" s="10" t="n"/>
      <c r="B960" s="10" t="n"/>
      <c r="C960" s="10" t="n"/>
      <c r="D960" s="12" t="n"/>
      <c r="E960" s="18" t="n"/>
      <c r="F960" s="12" t="n"/>
      <c r="G960" s="18" t="n"/>
      <c r="H960" s="10" t="n"/>
      <c r="I960" s="10" t="n"/>
      <c r="J960" s="10" t="n"/>
      <c r="K960" s="13" t="n"/>
      <c r="L960" s="13" t="n"/>
      <c r="M960" s="19">
        <f>IF(OR(K960="",L960=""),"",IF(AND(ISNUMBER(K960),ISNUMBER(L960)),L960-K960,"CHYBA"))</f>
        <v/>
      </c>
      <c r="N960" s="10" t="n"/>
      <c r="O960" s="10" t="n"/>
      <c r="P960" s="14">
        <f>IF(M960="","",IF(ISNUMBER(M960),IF(M960&lt;=0,"CHYBA",""),"CHYBA"))</f>
        <v/>
      </c>
      <c r="Q960" s="14">
        <f>IF(OR(V960=0,B960="",K960=""),"",IFERROR(IF(X960=0,IF(AND(COUNTIFS('Vozidlá'!$A$6:$A$6,B960&amp;"",'Vozidlá'!$L$6:$L$6,"&lt;&gt;")=1,ROUND(K960,1)=ROUND(INDEX('Vozidlá'!$L$6:$L$6,MATCH(B960,'Vozidlá'!$A$6:$A$6,0)),1)),"","CHYBA"),IF(AND(INDEX($L$1:$L$1505,X960)&lt;&gt;"",ROUND(K960,1)=ROUND(INDEX($L$1:$L$1505,X960),1)),"","CHYBA")),"CHYBA"))</f>
        <v/>
      </c>
      <c r="R960" s="14">
        <f>IF(V960=0,"",IF(OR(NOT(ISNUMBER(A960)),B960="",C960="",NOT(ISNUMBER(D960)),NOT(ISNUMBER(E960)),NOT(ISNUMBER(F960)),NOT(ISNUMBER(G960)),I960="",J960="",NOT(ISNUMBER(K960)),NOT(ISNUMBER(L960)),AND(N960&lt;&gt;"Podnikateľská",N960&lt;&gt;"Súkromná"),AND(N960="Podnikateľská",H960=""),COUNTIFS('Vodiči'!$C$6:$C$8,C960&amp;"")&lt;&gt;1,COUNTIFS('Vozidlá'!$A$6:$A$6,B960&amp;"",'Vozidlá'!$B$6:$B$6,"&lt;&gt;")&lt;&gt;1,COUNTIFS('Vozidlá'!$A$6:$A$6,B960&amp;"",'Vozidlá'!$C$6:$C$6,"&lt;&gt;")&lt;&gt;1,COUNTIFS('Vozidlá'!$A$6:$A$6,B960&amp;"",'Vozidlá'!$D$6:$D$6,"&lt;&gt;")&lt;&gt;1,COUNTIFS('Vozidlá'!$A$6:$A$6,B960&amp;"",'Vozidlá'!$E$6:$E$6,"&lt;&gt;")&lt;&gt;1,COUNTIFS('Vozidlá'!$A$6:$A$6,B960&amp;"",'Vozidlá'!$K$6:$K$6,"&lt;&gt;")&lt;&gt;1,COUNTIFS('Vozidlá'!$A$6:$A$6,B960&amp;"",'Vozidlá'!$L$6:$L$6,"&lt;&gt;")&lt;&gt;1),"CHYBA",""))</f>
        <v/>
      </c>
      <c r="S960" s="14">
        <f>IF(V960=0,"",IF(N960="Podnikateľská",IF(H960="","",IF(OR(LEN(TRIM(SUBSTITUTE(SUBSTITUTE(H960,".",""),",","")))&lt;12,ISNUMBER(MATCH(TRIM(SUBSTITUTE(SUBSTITUTE(H960,".",""),",","")),'Zoznamy'!$G$2:$G$41,0))),"PREVERIŤ","")),IF(AND(N960="Súkromná",IFERROR(INDEX('Vozidlá'!$O$6:$O$6,MATCH(B960,'Vozidlá'!$A$6:$A$6,0))="áno",FALSE)),"PREVERIŤ","")))</f>
        <v/>
      </c>
      <c r="T960" s="14">
        <f>IF(OR(D960="",E960="",F960="",G960=""),"",IFERROR(IF(OR(F960+G960&lt;D960+E960,D960&lt;DATE(2027,1,1),D960&gt;=DATE(2028,1,1)),"CHYBA",""),"CHYBA"))</f>
        <v/>
      </c>
      <c r="U960" s="14">
        <f>IF(OR(V960=0,A960=""),"",IF(COUNTIFS($A$6:$A$1505,A960&amp;"",$B$6:$B$1505,B960&amp;"")&gt;1,"CHYBA",IF(X960="","",IF(X960=0,"",IFERROR(IF(INDEX($A$1:$A$1505,X960)="","",IF(A960=INDEX($A$1:$A$1505,X960)+1,"","PREVERIŤ")),"PREVERIŤ")))))</f>
        <v/>
      </c>
      <c r="V960" s="14">
        <f>IF(OR(A960&lt;&gt;"",B960&lt;&gt;"",C960&lt;&gt;"",D960&lt;&gt;"",E960&lt;&gt;"",F960&lt;&gt;"",G960&lt;&gt;"",H960&lt;&gt;"",I960&lt;&gt;"",J960&lt;&gt;"",K960&lt;&gt;"",L960&lt;&gt;"",N960&lt;&gt;"",O960&lt;&gt;""),1,0)</f>
        <v/>
      </c>
      <c r="W960" s="14">
        <f>IF(OR(V960=0,B960=""),"",COUNTIFS($B$6:B960,B960&amp;""))</f>
        <v/>
      </c>
      <c r="X960" s="14">
        <f>IF(OR(V960=0,B960=""),"",IF(W960=1,0,SUMIFS($Y$5:Y959,$B$5:B959,B960&amp;"",$W$5:W959,W960-1)))</f>
        <v/>
      </c>
      <c r="Y960" s="14">
        <f>IF(V960=0,"",ROW($A960))</f>
        <v/>
      </c>
    </row>
    <row r="961">
      <c r="A961" s="10" t="n"/>
      <c r="B961" s="10" t="n"/>
      <c r="C961" s="10" t="n"/>
      <c r="D961" s="12" t="n"/>
      <c r="E961" s="18" t="n"/>
      <c r="F961" s="12" t="n"/>
      <c r="G961" s="18" t="n"/>
      <c r="H961" s="10" t="n"/>
      <c r="I961" s="10" t="n"/>
      <c r="J961" s="10" t="n"/>
      <c r="K961" s="13" t="n"/>
      <c r="L961" s="13" t="n"/>
      <c r="M961" s="19">
        <f>IF(OR(K961="",L961=""),"",IF(AND(ISNUMBER(K961),ISNUMBER(L961)),L961-K961,"CHYBA"))</f>
        <v/>
      </c>
      <c r="N961" s="10" t="n"/>
      <c r="O961" s="10" t="n"/>
      <c r="P961" s="14">
        <f>IF(M961="","",IF(ISNUMBER(M961),IF(M961&lt;=0,"CHYBA",""),"CHYBA"))</f>
        <v/>
      </c>
      <c r="Q961" s="14">
        <f>IF(OR(V961=0,B961="",K961=""),"",IFERROR(IF(X961=0,IF(AND(COUNTIFS('Vozidlá'!$A$6:$A$6,B961&amp;"",'Vozidlá'!$L$6:$L$6,"&lt;&gt;")=1,ROUND(K961,1)=ROUND(INDEX('Vozidlá'!$L$6:$L$6,MATCH(B961,'Vozidlá'!$A$6:$A$6,0)),1)),"","CHYBA"),IF(AND(INDEX($L$1:$L$1505,X961)&lt;&gt;"",ROUND(K961,1)=ROUND(INDEX($L$1:$L$1505,X961),1)),"","CHYBA")),"CHYBA"))</f>
        <v/>
      </c>
      <c r="R961" s="14">
        <f>IF(V961=0,"",IF(OR(NOT(ISNUMBER(A961)),B961="",C961="",NOT(ISNUMBER(D961)),NOT(ISNUMBER(E961)),NOT(ISNUMBER(F961)),NOT(ISNUMBER(G961)),I961="",J961="",NOT(ISNUMBER(K961)),NOT(ISNUMBER(L961)),AND(N961&lt;&gt;"Podnikateľská",N961&lt;&gt;"Súkromná"),AND(N961="Podnikateľská",H961=""),COUNTIFS('Vodiči'!$C$6:$C$8,C961&amp;"")&lt;&gt;1,COUNTIFS('Vozidlá'!$A$6:$A$6,B961&amp;"",'Vozidlá'!$B$6:$B$6,"&lt;&gt;")&lt;&gt;1,COUNTIFS('Vozidlá'!$A$6:$A$6,B961&amp;"",'Vozidlá'!$C$6:$C$6,"&lt;&gt;")&lt;&gt;1,COUNTIFS('Vozidlá'!$A$6:$A$6,B961&amp;"",'Vozidlá'!$D$6:$D$6,"&lt;&gt;")&lt;&gt;1,COUNTIFS('Vozidlá'!$A$6:$A$6,B961&amp;"",'Vozidlá'!$E$6:$E$6,"&lt;&gt;")&lt;&gt;1,COUNTIFS('Vozidlá'!$A$6:$A$6,B961&amp;"",'Vozidlá'!$K$6:$K$6,"&lt;&gt;")&lt;&gt;1,COUNTIFS('Vozidlá'!$A$6:$A$6,B961&amp;"",'Vozidlá'!$L$6:$L$6,"&lt;&gt;")&lt;&gt;1),"CHYBA",""))</f>
        <v/>
      </c>
      <c r="S961" s="14">
        <f>IF(V961=0,"",IF(N961="Podnikateľská",IF(H961="","",IF(OR(LEN(TRIM(SUBSTITUTE(SUBSTITUTE(H961,".",""),",","")))&lt;12,ISNUMBER(MATCH(TRIM(SUBSTITUTE(SUBSTITUTE(H961,".",""),",","")),'Zoznamy'!$G$2:$G$41,0))),"PREVERIŤ","")),IF(AND(N961="Súkromná",IFERROR(INDEX('Vozidlá'!$O$6:$O$6,MATCH(B961,'Vozidlá'!$A$6:$A$6,0))="áno",FALSE)),"PREVERIŤ","")))</f>
        <v/>
      </c>
      <c r="T961" s="14">
        <f>IF(OR(D961="",E961="",F961="",G961=""),"",IFERROR(IF(OR(F961+G961&lt;D961+E961,D961&lt;DATE(2027,1,1),D961&gt;=DATE(2028,1,1)),"CHYBA",""),"CHYBA"))</f>
        <v/>
      </c>
      <c r="U961" s="14">
        <f>IF(OR(V961=0,A961=""),"",IF(COUNTIFS($A$6:$A$1505,A961&amp;"",$B$6:$B$1505,B961&amp;"")&gt;1,"CHYBA",IF(X961="","",IF(X961=0,"",IFERROR(IF(INDEX($A$1:$A$1505,X961)="","",IF(A961=INDEX($A$1:$A$1505,X961)+1,"","PREVERIŤ")),"PREVERIŤ")))))</f>
        <v/>
      </c>
      <c r="V961" s="14">
        <f>IF(OR(A961&lt;&gt;"",B961&lt;&gt;"",C961&lt;&gt;"",D961&lt;&gt;"",E961&lt;&gt;"",F961&lt;&gt;"",G961&lt;&gt;"",H961&lt;&gt;"",I961&lt;&gt;"",J961&lt;&gt;"",K961&lt;&gt;"",L961&lt;&gt;"",N961&lt;&gt;"",O961&lt;&gt;""),1,0)</f>
        <v/>
      </c>
      <c r="W961" s="14">
        <f>IF(OR(V961=0,B961=""),"",COUNTIFS($B$6:B961,B961&amp;""))</f>
        <v/>
      </c>
      <c r="X961" s="14">
        <f>IF(OR(V961=0,B961=""),"",IF(W961=1,0,SUMIFS($Y$5:Y960,$B$5:B960,B961&amp;"",$W$5:W960,W961-1)))</f>
        <v/>
      </c>
      <c r="Y961" s="14">
        <f>IF(V961=0,"",ROW($A961))</f>
        <v/>
      </c>
    </row>
    <row r="962">
      <c r="A962" s="10" t="n"/>
      <c r="B962" s="10" t="n"/>
      <c r="C962" s="10" t="n"/>
      <c r="D962" s="12" t="n"/>
      <c r="E962" s="18" t="n"/>
      <c r="F962" s="12" t="n"/>
      <c r="G962" s="18" t="n"/>
      <c r="H962" s="10" t="n"/>
      <c r="I962" s="10" t="n"/>
      <c r="J962" s="10" t="n"/>
      <c r="K962" s="13" t="n"/>
      <c r="L962" s="13" t="n"/>
      <c r="M962" s="19">
        <f>IF(OR(K962="",L962=""),"",IF(AND(ISNUMBER(K962),ISNUMBER(L962)),L962-K962,"CHYBA"))</f>
        <v/>
      </c>
      <c r="N962" s="10" t="n"/>
      <c r="O962" s="10" t="n"/>
      <c r="P962" s="14">
        <f>IF(M962="","",IF(ISNUMBER(M962),IF(M962&lt;=0,"CHYBA",""),"CHYBA"))</f>
        <v/>
      </c>
      <c r="Q962" s="14">
        <f>IF(OR(V962=0,B962="",K962=""),"",IFERROR(IF(X962=0,IF(AND(COUNTIFS('Vozidlá'!$A$6:$A$6,B962&amp;"",'Vozidlá'!$L$6:$L$6,"&lt;&gt;")=1,ROUND(K962,1)=ROUND(INDEX('Vozidlá'!$L$6:$L$6,MATCH(B962,'Vozidlá'!$A$6:$A$6,0)),1)),"","CHYBA"),IF(AND(INDEX($L$1:$L$1505,X962)&lt;&gt;"",ROUND(K962,1)=ROUND(INDEX($L$1:$L$1505,X962),1)),"","CHYBA")),"CHYBA"))</f>
        <v/>
      </c>
      <c r="R962" s="14">
        <f>IF(V962=0,"",IF(OR(NOT(ISNUMBER(A962)),B962="",C962="",NOT(ISNUMBER(D962)),NOT(ISNUMBER(E962)),NOT(ISNUMBER(F962)),NOT(ISNUMBER(G962)),I962="",J962="",NOT(ISNUMBER(K962)),NOT(ISNUMBER(L962)),AND(N962&lt;&gt;"Podnikateľská",N962&lt;&gt;"Súkromná"),AND(N962="Podnikateľská",H962=""),COUNTIFS('Vodiči'!$C$6:$C$8,C962&amp;"")&lt;&gt;1,COUNTIFS('Vozidlá'!$A$6:$A$6,B962&amp;"",'Vozidlá'!$B$6:$B$6,"&lt;&gt;")&lt;&gt;1,COUNTIFS('Vozidlá'!$A$6:$A$6,B962&amp;"",'Vozidlá'!$C$6:$C$6,"&lt;&gt;")&lt;&gt;1,COUNTIFS('Vozidlá'!$A$6:$A$6,B962&amp;"",'Vozidlá'!$D$6:$D$6,"&lt;&gt;")&lt;&gt;1,COUNTIFS('Vozidlá'!$A$6:$A$6,B962&amp;"",'Vozidlá'!$E$6:$E$6,"&lt;&gt;")&lt;&gt;1,COUNTIFS('Vozidlá'!$A$6:$A$6,B962&amp;"",'Vozidlá'!$K$6:$K$6,"&lt;&gt;")&lt;&gt;1,COUNTIFS('Vozidlá'!$A$6:$A$6,B962&amp;"",'Vozidlá'!$L$6:$L$6,"&lt;&gt;")&lt;&gt;1),"CHYBA",""))</f>
        <v/>
      </c>
      <c r="S962" s="14">
        <f>IF(V962=0,"",IF(N962="Podnikateľská",IF(H962="","",IF(OR(LEN(TRIM(SUBSTITUTE(SUBSTITUTE(H962,".",""),",","")))&lt;12,ISNUMBER(MATCH(TRIM(SUBSTITUTE(SUBSTITUTE(H962,".",""),",","")),'Zoznamy'!$G$2:$G$41,0))),"PREVERIŤ","")),IF(AND(N962="Súkromná",IFERROR(INDEX('Vozidlá'!$O$6:$O$6,MATCH(B962,'Vozidlá'!$A$6:$A$6,0))="áno",FALSE)),"PREVERIŤ","")))</f>
        <v/>
      </c>
      <c r="T962" s="14">
        <f>IF(OR(D962="",E962="",F962="",G962=""),"",IFERROR(IF(OR(F962+G962&lt;D962+E962,D962&lt;DATE(2027,1,1),D962&gt;=DATE(2028,1,1)),"CHYBA",""),"CHYBA"))</f>
        <v/>
      </c>
      <c r="U962" s="14">
        <f>IF(OR(V962=0,A962=""),"",IF(COUNTIFS($A$6:$A$1505,A962&amp;"",$B$6:$B$1505,B962&amp;"")&gt;1,"CHYBA",IF(X962="","",IF(X962=0,"",IFERROR(IF(INDEX($A$1:$A$1505,X962)="","",IF(A962=INDEX($A$1:$A$1505,X962)+1,"","PREVERIŤ")),"PREVERIŤ")))))</f>
        <v/>
      </c>
      <c r="V962" s="14">
        <f>IF(OR(A962&lt;&gt;"",B962&lt;&gt;"",C962&lt;&gt;"",D962&lt;&gt;"",E962&lt;&gt;"",F962&lt;&gt;"",G962&lt;&gt;"",H962&lt;&gt;"",I962&lt;&gt;"",J962&lt;&gt;"",K962&lt;&gt;"",L962&lt;&gt;"",N962&lt;&gt;"",O962&lt;&gt;""),1,0)</f>
        <v/>
      </c>
      <c r="W962" s="14">
        <f>IF(OR(V962=0,B962=""),"",COUNTIFS($B$6:B962,B962&amp;""))</f>
        <v/>
      </c>
      <c r="X962" s="14">
        <f>IF(OR(V962=0,B962=""),"",IF(W962=1,0,SUMIFS($Y$5:Y961,$B$5:B961,B962&amp;"",$W$5:W961,W962-1)))</f>
        <v/>
      </c>
      <c r="Y962" s="14">
        <f>IF(V962=0,"",ROW($A962))</f>
        <v/>
      </c>
    </row>
    <row r="963">
      <c r="A963" s="10" t="n"/>
      <c r="B963" s="10" t="n"/>
      <c r="C963" s="10" t="n"/>
      <c r="D963" s="12" t="n"/>
      <c r="E963" s="18" t="n"/>
      <c r="F963" s="12" t="n"/>
      <c r="G963" s="18" t="n"/>
      <c r="H963" s="10" t="n"/>
      <c r="I963" s="10" t="n"/>
      <c r="J963" s="10" t="n"/>
      <c r="K963" s="13" t="n"/>
      <c r="L963" s="13" t="n"/>
      <c r="M963" s="19">
        <f>IF(OR(K963="",L963=""),"",IF(AND(ISNUMBER(K963),ISNUMBER(L963)),L963-K963,"CHYBA"))</f>
        <v/>
      </c>
      <c r="N963" s="10" t="n"/>
      <c r="O963" s="10" t="n"/>
      <c r="P963" s="14">
        <f>IF(M963="","",IF(ISNUMBER(M963),IF(M963&lt;=0,"CHYBA",""),"CHYBA"))</f>
        <v/>
      </c>
      <c r="Q963" s="14">
        <f>IF(OR(V963=0,B963="",K963=""),"",IFERROR(IF(X963=0,IF(AND(COUNTIFS('Vozidlá'!$A$6:$A$6,B963&amp;"",'Vozidlá'!$L$6:$L$6,"&lt;&gt;")=1,ROUND(K963,1)=ROUND(INDEX('Vozidlá'!$L$6:$L$6,MATCH(B963,'Vozidlá'!$A$6:$A$6,0)),1)),"","CHYBA"),IF(AND(INDEX($L$1:$L$1505,X963)&lt;&gt;"",ROUND(K963,1)=ROUND(INDEX($L$1:$L$1505,X963),1)),"","CHYBA")),"CHYBA"))</f>
        <v/>
      </c>
      <c r="R963" s="14">
        <f>IF(V963=0,"",IF(OR(NOT(ISNUMBER(A963)),B963="",C963="",NOT(ISNUMBER(D963)),NOT(ISNUMBER(E963)),NOT(ISNUMBER(F963)),NOT(ISNUMBER(G963)),I963="",J963="",NOT(ISNUMBER(K963)),NOT(ISNUMBER(L963)),AND(N963&lt;&gt;"Podnikateľská",N963&lt;&gt;"Súkromná"),AND(N963="Podnikateľská",H963=""),COUNTIFS('Vodiči'!$C$6:$C$8,C963&amp;"")&lt;&gt;1,COUNTIFS('Vozidlá'!$A$6:$A$6,B963&amp;"",'Vozidlá'!$B$6:$B$6,"&lt;&gt;")&lt;&gt;1,COUNTIFS('Vozidlá'!$A$6:$A$6,B963&amp;"",'Vozidlá'!$C$6:$C$6,"&lt;&gt;")&lt;&gt;1,COUNTIFS('Vozidlá'!$A$6:$A$6,B963&amp;"",'Vozidlá'!$D$6:$D$6,"&lt;&gt;")&lt;&gt;1,COUNTIFS('Vozidlá'!$A$6:$A$6,B963&amp;"",'Vozidlá'!$E$6:$E$6,"&lt;&gt;")&lt;&gt;1,COUNTIFS('Vozidlá'!$A$6:$A$6,B963&amp;"",'Vozidlá'!$K$6:$K$6,"&lt;&gt;")&lt;&gt;1,COUNTIFS('Vozidlá'!$A$6:$A$6,B963&amp;"",'Vozidlá'!$L$6:$L$6,"&lt;&gt;")&lt;&gt;1),"CHYBA",""))</f>
        <v/>
      </c>
      <c r="S963" s="14">
        <f>IF(V963=0,"",IF(N963="Podnikateľská",IF(H963="","",IF(OR(LEN(TRIM(SUBSTITUTE(SUBSTITUTE(H963,".",""),",","")))&lt;12,ISNUMBER(MATCH(TRIM(SUBSTITUTE(SUBSTITUTE(H963,".",""),",","")),'Zoznamy'!$G$2:$G$41,0))),"PREVERIŤ","")),IF(AND(N963="Súkromná",IFERROR(INDEX('Vozidlá'!$O$6:$O$6,MATCH(B963,'Vozidlá'!$A$6:$A$6,0))="áno",FALSE)),"PREVERIŤ","")))</f>
        <v/>
      </c>
      <c r="T963" s="14">
        <f>IF(OR(D963="",E963="",F963="",G963=""),"",IFERROR(IF(OR(F963+G963&lt;D963+E963,D963&lt;DATE(2027,1,1),D963&gt;=DATE(2028,1,1)),"CHYBA",""),"CHYBA"))</f>
        <v/>
      </c>
      <c r="U963" s="14">
        <f>IF(OR(V963=0,A963=""),"",IF(COUNTIFS($A$6:$A$1505,A963&amp;"",$B$6:$B$1505,B963&amp;"")&gt;1,"CHYBA",IF(X963="","",IF(X963=0,"",IFERROR(IF(INDEX($A$1:$A$1505,X963)="","",IF(A963=INDEX($A$1:$A$1505,X963)+1,"","PREVERIŤ")),"PREVERIŤ")))))</f>
        <v/>
      </c>
      <c r="V963" s="14">
        <f>IF(OR(A963&lt;&gt;"",B963&lt;&gt;"",C963&lt;&gt;"",D963&lt;&gt;"",E963&lt;&gt;"",F963&lt;&gt;"",G963&lt;&gt;"",H963&lt;&gt;"",I963&lt;&gt;"",J963&lt;&gt;"",K963&lt;&gt;"",L963&lt;&gt;"",N963&lt;&gt;"",O963&lt;&gt;""),1,0)</f>
        <v/>
      </c>
      <c r="W963" s="14">
        <f>IF(OR(V963=0,B963=""),"",COUNTIFS($B$6:B963,B963&amp;""))</f>
        <v/>
      </c>
      <c r="X963" s="14">
        <f>IF(OR(V963=0,B963=""),"",IF(W963=1,0,SUMIFS($Y$5:Y962,$B$5:B962,B963&amp;"",$W$5:W962,W963-1)))</f>
        <v/>
      </c>
      <c r="Y963" s="14">
        <f>IF(V963=0,"",ROW($A963))</f>
        <v/>
      </c>
    </row>
    <row r="964">
      <c r="A964" s="10" t="n"/>
      <c r="B964" s="10" t="n"/>
      <c r="C964" s="10" t="n"/>
      <c r="D964" s="12" t="n"/>
      <c r="E964" s="18" t="n"/>
      <c r="F964" s="12" t="n"/>
      <c r="G964" s="18" t="n"/>
      <c r="H964" s="10" t="n"/>
      <c r="I964" s="10" t="n"/>
      <c r="J964" s="10" t="n"/>
      <c r="K964" s="13" t="n"/>
      <c r="L964" s="13" t="n"/>
      <c r="M964" s="19">
        <f>IF(OR(K964="",L964=""),"",IF(AND(ISNUMBER(K964),ISNUMBER(L964)),L964-K964,"CHYBA"))</f>
        <v/>
      </c>
      <c r="N964" s="10" t="n"/>
      <c r="O964" s="10" t="n"/>
      <c r="P964" s="14">
        <f>IF(M964="","",IF(ISNUMBER(M964),IF(M964&lt;=0,"CHYBA",""),"CHYBA"))</f>
        <v/>
      </c>
      <c r="Q964" s="14">
        <f>IF(OR(V964=0,B964="",K964=""),"",IFERROR(IF(X964=0,IF(AND(COUNTIFS('Vozidlá'!$A$6:$A$6,B964&amp;"",'Vozidlá'!$L$6:$L$6,"&lt;&gt;")=1,ROUND(K964,1)=ROUND(INDEX('Vozidlá'!$L$6:$L$6,MATCH(B964,'Vozidlá'!$A$6:$A$6,0)),1)),"","CHYBA"),IF(AND(INDEX($L$1:$L$1505,X964)&lt;&gt;"",ROUND(K964,1)=ROUND(INDEX($L$1:$L$1505,X964),1)),"","CHYBA")),"CHYBA"))</f>
        <v/>
      </c>
      <c r="R964" s="14">
        <f>IF(V964=0,"",IF(OR(NOT(ISNUMBER(A964)),B964="",C964="",NOT(ISNUMBER(D964)),NOT(ISNUMBER(E964)),NOT(ISNUMBER(F964)),NOT(ISNUMBER(G964)),I964="",J964="",NOT(ISNUMBER(K964)),NOT(ISNUMBER(L964)),AND(N964&lt;&gt;"Podnikateľská",N964&lt;&gt;"Súkromná"),AND(N964="Podnikateľská",H964=""),COUNTIFS('Vodiči'!$C$6:$C$8,C964&amp;"")&lt;&gt;1,COUNTIFS('Vozidlá'!$A$6:$A$6,B964&amp;"",'Vozidlá'!$B$6:$B$6,"&lt;&gt;")&lt;&gt;1,COUNTIFS('Vozidlá'!$A$6:$A$6,B964&amp;"",'Vozidlá'!$C$6:$C$6,"&lt;&gt;")&lt;&gt;1,COUNTIFS('Vozidlá'!$A$6:$A$6,B964&amp;"",'Vozidlá'!$D$6:$D$6,"&lt;&gt;")&lt;&gt;1,COUNTIFS('Vozidlá'!$A$6:$A$6,B964&amp;"",'Vozidlá'!$E$6:$E$6,"&lt;&gt;")&lt;&gt;1,COUNTIFS('Vozidlá'!$A$6:$A$6,B964&amp;"",'Vozidlá'!$K$6:$K$6,"&lt;&gt;")&lt;&gt;1,COUNTIFS('Vozidlá'!$A$6:$A$6,B964&amp;"",'Vozidlá'!$L$6:$L$6,"&lt;&gt;")&lt;&gt;1),"CHYBA",""))</f>
        <v/>
      </c>
      <c r="S964" s="14">
        <f>IF(V964=0,"",IF(N964="Podnikateľská",IF(H964="","",IF(OR(LEN(TRIM(SUBSTITUTE(SUBSTITUTE(H964,".",""),",","")))&lt;12,ISNUMBER(MATCH(TRIM(SUBSTITUTE(SUBSTITUTE(H964,".",""),",","")),'Zoznamy'!$G$2:$G$41,0))),"PREVERIŤ","")),IF(AND(N964="Súkromná",IFERROR(INDEX('Vozidlá'!$O$6:$O$6,MATCH(B964,'Vozidlá'!$A$6:$A$6,0))="áno",FALSE)),"PREVERIŤ","")))</f>
        <v/>
      </c>
      <c r="T964" s="14">
        <f>IF(OR(D964="",E964="",F964="",G964=""),"",IFERROR(IF(OR(F964+G964&lt;D964+E964,D964&lt;DATE(2027,1,1),D964&gt;=DATE(2028,1,1)),"CHYBA",""),"CHYBA"))</f>
        <v/>
      </c>
      <c r="U964" s="14">
        <f>IF(OR(V964=0,A964=""),"",IF(COUNTIFS($A$6:$A$1505,A964&amp;"",$B$6:$B$1505,B964&amp;"")&gt;1,"CHYBA",IF(X964="","",IF(X964=0,"",IFERROR(IF(INDEX($A$1:$A$1505,X964)="","",IF(A964=INDEX($A$1:$A$1505,X964)+1,"","PREVERIŤ")),"PREVERIŤ")))))</f>
        <v/>
      </c>
      <c r="V964" s="14">
        <f>IF(OR(A964&lt;&gt;"",B964&lt;&gt;"",C964&lt;&gt;"",D964&lt;&gt;"",E964&lt;&gt;"",F964&lt;&gt;"",G964&lt;&gt;"",H964&lt;&gt;"",I964&lt;&gt;"",J964&lt;&gt;"",K964&lt;&gt;"",L964&lt;&gt;"",N964&lt;&gt;"",O964&lt;&gt;""),1,0)</f>
        <v/>
      </c>
      <c r="W964" s="14">
        <f>IF(OR(V964=0,B964=""),"",COUNTIFS($B$6:B964,B964&amp;""))</f>
        <v/>
      </c>
      <c r="X964" s="14">
        <f>IF(OR(V964=0,B964=""),"",IF(W964=1,0,SUMIFS($Y$5:Y963,$B$5:B963,B964&amp;"",$W$5:W963,W964-1)))</f>
        <v/>
      </c>
      <c r="Y964" s="14">
        <f>IF(V964=0,"",ROW($A964))</f>
        <v/>
      </c>
    </row>
    <row r="965">
      <c r="A965" s="10" t="n"/>
      <c r="B965" s="10" t="n"/>
      <c r="C965" s="10" t="n"/>
      <c r="D965" s="12" t="n"/>
      <c r="E965" s="18" t="n"/>
      <c r="F965" s="12" t="n"/>
      <c r="G965" s="18" t="n"/>
      <c r="H965" s="10" t="n"/>
      <c r="I965" s="10" t="n"/>
      <c r="J965" s="10" t="n"/>
      <c r="K965" s="13" t="n"/>
      <c r="L965" s="13" t="n"/>
      <c r="M965" s="19">
        <f>IF(OR(K965="",L965=""),"",IF(AND(ISNUMBER(K965),ISNUMBER(L965)),L965-K965,"CHYBA"))</f>
        <v/>
      </c>
      <c r="N965" s="10" t="n"/>
      <c r="O965" s="10" t="n"/>
      <c r="P965" s="14">
        <f>IF(M965="","",IF(ISNUMBER(M965),IF(M965&lt;=0,"CHYBA",""),"CHYBA"))</f>
        <v/>
      </c>
      <c r="Q965" s="14">
        <f>IF(OR(V965=0,B965="",K965=""),"",IFERROR(IF(X965=0,IF(AND(COUNTIFS('Vozidlá'!$A$6:$A$6,B965&amp;"",'Vozidlá'!$L$6:$L$6,"&lt;&gt;")=1,ROUND(K965,1)=ROUND(INDEX('Vozidlá'!$L$6:$L$6,MATCH(B965,'Vozidlá'!$A$6:$A$6,0)),1)),"","CHYBA"),IF(AND(INDEX($L$1:$L$1505,X965)&lt;&gt;"",ROUND(K965,1)=ROUND(INDEX($L$1:$L$1505,X965),1)),"","CHYBA")),"CHYBA"))</f>
        <v/>
      </c>
      <c r="R965" s="14">
        <f>IF(V965=0,"",IF(OR(NOT(ISNUMBER(A965)),B965="",C965="",NOT(ISNUMBER(D965)),NOT(ISNUMBER(E965)),NOT(ISNUMBER(F965)),NOT(ISNUMBER(G965)),I965="",J965="",NOT(ISNUMBER(K965)),NOT(ISNUMBER(L965)),AND(N965&lt;&gt;"Podnikateľská",N965&lt;&gt;"Súkromná"),AND(N965="Podnikateľská",H965=""),COUNTIFS('Vodiči'!$C$6:$C$8,C965&amp;"")&lt;&gt;1,COUNTIFS('Vozidlá'!$A$6:$A$6,B965&amp;"",'Vozidlá'!$B$6:$B$6,"&lt;&gt;")&lt;&gt;1,COUNTIFS('Vozidlá'!$A$6:$A$6,B965&amp;"",'Vozidlá'!$C$6:$C$6,"&lt;&gt;")&lt;&gt;1,COUNTIFS('Vozidlá'!$A$6:$A$6,B965&amp;"",'Vozidlá'!$D$6:$D$6,"&lt;&gt;")&lt;&gt;1,COUNTIFS('Vozidlá'!$A$6:$A$6,B965&amp;"",'Vozidlá'!$E$6:$E$6,"&lt;&gt;")&lt;&gt;1,COUNTIFS('Vozidlá'!$A$6:$A$6,B965&amp;"",'Vozidlá'!$K$6:$K$6,"&lt;&gt;")&lt;&gt;1,COUNTIFS('Vozidlá'!$A$6:$A$6,B965&amp;"",'Vozidlá'!$L$6:$L$6,"&lt;&gt;")&lt;&gt;1),"CHYBA",""))</f>
        <v/>
      </c>
      <c r="S965" s="14">
        <f>IF(V965=0,"",IF(N965="Podnikateľská",IF(H965="","",IF(OR(LEN(TRIM(SUBSTITUTE(SUBSTITUTE(H965,".",""),",","")))&lt;12,ISNUMBER(MATCH(TRIM(SUBSTITUTE(SUBSTITUTE(H965,".",""),",","")),'Zoznamy'!$G$2:$G$41,0))),"PREVERIŤ","")),IF(AND(N965="Súkromná",IFERROR(INDEX('Vozidlá'!$O$6:$O$6,MATCH(B965,'Vozidlá'!$A$6:$A$6,0))="áno",FALSE)),"PREVERIŤ","")))</f>
        <v/>
      </c>
      <c r="T965" s="14">
        <f>IF(OR(D965="",E965="",F965="",G965=""),"",IFERROR(IF(OR(F965+G965&lt;D965+E965,D965&lt;DATE(2027,1,1),D965&gt;=DATE(2028,1,1)),"CHYBA",""),"CHYBA"))</f>
        <v/>
      </c>
      <c r="U965" s="14">
        <f>IF(OR(V965=0,A965=""),"",IF(COUNTIFS($A$6:$A$1505,A965&amp;"",$B$6:$B$1505,B965&amp;"")&gt;1,"CHYBA",IF(X965="","",IF(X965=0,"",IFERROR(IF(INDEX($A$1:$A$1505,X965)="","",IF(A965=INDEX($A$1:$A$1505,X965)+1,"","PREVERIŤ")),"PREVERIŤ")))))</f>
        <v/>
      </c>
      <c r="V965" s="14">
        <f>IF(OR(A965&lt;&gt;"",B965&lt;&gt;"",C965&lt;&gt;"",D965&lt;&gt;"",E965&lt;&gt;"",F965&lt;&gt;"",G965&lt;&gt;"",H965&lt;&gt;"",I965&lt;&gt;"",J965&lt;&gt;"",K965&lt;&gt;"",L965&lt;&gt;"",N965&lt;&gt;"",O965&lt;&gt;""),1,0)</f>
        <v/>
      </c>
      <c r="W965" s="14">
        <f>IF(OR(V965=0,B965=""),"",COUNTIFS($B$6:B965,B965&amp;""))</f>
        <v/>
      </c>
      <c r="X965" s="14">
        <f>IF(OR(V965=0,B965=""),"",IF(W965=1,0,SUMIFS($Y$5:Y964,$B$5:B964,B965&amp;"",$W$5:W964,W965-1)))</f>
        <v/>
      </c>
      <c r="Y965" s="14">
        <f>IF(V965=0,"",ROW($A965))</f>
        <v/>
      </c>
    </row>
    <row r="966">
      <c r="A966" s="10" t="n"/>
      <c r="B966" s="10" t="n"/>
      <c r="C966" s="10" t="n"/>
      <c r="D966" s="12" t="n"/>
      <c r="E966" s="18" t="n"/>
      <c r="F966" s="12" t="n"/>
      <c r="G966" s="18" t="n"/>
      <c r="H966" s="10" t="n"/>
      <c r="I966" s="10" t="n"/>
      <c r="J966" s="10" t="n"/>
      <c r="K966" s="13" t="n"/>
      <c r="L966" s="13" t="n"/>
      <c r="M966" s="19">
        <f>IF(OR(K966="",L966=""),"",IF(AND(ISNUMBER(K966),ISNUMBER(L966)),L966-K966,"CHYBA"))</f>
        <v/>
      </c>
      <c r="N966" s="10" t="n"/>
      <c r="O966" s="10" t="n"/>
      <c r="P966" s="14">
        <f>IF(M966="","",IF(ISNUMBER(M966),IF(M966&lt;=0,"CHYBA",""),"CHYBA"))</f>
        <v/>
      </c>
      <c r="Q966" s="14">
        <f>IF(OR(V966=0,B966="",K966=""),"",IFERROR(IF(X966=0,IF(AND(COUNTIFS('Vozidlá'!$A$6:$A$6,B966&amp;"",'Vozidlá'!$L$6:$L$6,"&lt;&gt;")=1,ROUND(K966,1)=ROUND(INDEX('Vozidlá'!$L$6:$L$6,MATCH(B966,'Vozidlá'!$A$6:$A$6,0)),1)),"","CHYBA"),IF(AND(INDEX($L$1:$L$1505,X966)&lt;&gt;"",ROUND(K966,1)=ROUND(INDEX($L$1:$L$1505,X966),1)),"","CHYBA")),"CHYBA"))</f>
        <v/>
      </c>
      <c r="R966" s="14">
        <f>IF(V966=0,"",IF(OR(NOT(ISNUMBER(A966)),B966="",C966="",NOT(ISNUMBER(D966)),NOT(ISNUMBER(E966)),NOT(ISNUMBER(F966)),NOT(ISNUMBER(G966)),I966="",J966="",NOT(ISNUMBER(K966)),NOT(ISNUMBER(L966)),AND(N966&lt;&gt;"Podnikateľská",N966&lt;&gt;"Súkromná"),AND(N966="Podnikateľská",H966=""),COUNTIFS('Vodiči'!$C$6:$C$8,C966&amp;"")&lt;&gt;1,COUNTIFS('Vozidlá'!$A$6:$A$6,B966&amp;"",'Vozidlá'!$B$6:$B$6,"&lt;&gt;")&lt;&gt;1,COUNTIFS('Vozidlá'!$A$6:$A$6,B966&amp;"",'Vozidlá'!$C$6:$C$6,"&lt;&gt;")&lt;&gt;1,COUNTIFS('Vozidlá'!$A$6:$A$6,B966&amp;"",'Vozidlá'!$D$6:$D$6,"&lt;&gt;")&lt;&gt;1,COUNTIFS('Vozidlá'!$A$6:$A$6,B966&amp;"",'Vozidlá'!$E$6:$E$6,"&lt;&gt;")&lt;&gt;1,COUNTIFS('Vozidlá'!$A$6:$A$6,B966&amp;"",'Vozidlá'!$K$6:$K$6,"&lt;&gt;")&lt;&gt;1,COUNTIFS('Vozidlá'!$A$6:$A$6,B966&amp;"",'Vozidlá'!$L$6:$L$6,"&lt;&gt;")&lt;&gt;1),"CHYBA",""))</f>
        <v/>
      </c>
      <c r="S966" s="14">
        <f>IF(V966=0,"",IF(N966="Podnikateľská",IF(H966="","",IF(OR(LEN(TRIM(SUBSTITUTE(SUBSTITUTE(H966,".",""),",","")))&lt;12,ISNUMBER(MATCH(TRIM(SUBSTITUTE(SUBSTITUTE(H966,".",""),",","")),'Zoznamy'!$G$2:$G$41,0))),"PREVERIŤ","")),IF(AND(N966="Súkromná",IFERROR(INDEX('Vozidlá'!$O$6:$O$6,MATCH(B966,'Vozidlá'!$A$6:$A$6,0))="áno",FALSE)),"PREVERIŤ","")))</f>
        <v/>
      </c>
      <c r="T966" s="14">
        <f>IF(OR(D966="",E966="",F966="",G966=""),"",IFERROR(IF(OR(F966+G966&lt;D966+E966,D966&lt;DATE(2027,1,1),D966&gt;=DATE(2028,1,1)),"CHYBA",""),"CHYBA"))</f>
        <v/>
      </c>
      <c r="U966" s="14">
        <f>IF(OR(V966=0,A966=""),"",IF(COUNTIFS($A$6:$A$1505,A966&amp;"",$B$6:$B$1505,B966&amp;"")&gt;1,"CHYBA",IF(X966="","",IF(X966=0,"",IFERROR(IF(INDEX($A$1:$A$1505,X966)="","",IF(A966=INDEX($A$1:$A$1505,X966)+1,"","PREVERIŤ")),"PREVERIŤ")))))</f>
        <v/>
      </c>
      <c r="V966" s="14">
        <f>IF(OR(A966&lt;&gt;"",B966&lt;&gt;"",C966&lt;&gt;"",D966&lt;&gt;"",E966&lt;&gt;"",F966&lt;&gt;"",G966&lt;&gt;"",H966&lt;&gt;"",I966&lt;&gt;"",J966&lt;&gt;"",K966&lt;&gt;"",L966&lt;&gt;"",N966&lt;&gt;"",O966&lt;&gt;""),1,0)</f>
        <v/>
      </c>
      <c r="W966" s="14">
        <f>IF(OR(V966=0,B966=""),"",COUNTIFS($B$6:B966,B966&amp;""))</f>
        <v/>
      </c>
      <c r="X966" s="14">
        <f>IF(OR(V966=0,B966=""),"",IF(W966=1,0,SUMIFS($Y$5:Y965,$B$5:B965,B966&amp;"",$W$5:W965,W966-1)))</f>
        <v/>
      </c>
      <c r="Y966" s="14">
        <f>IF(V966=0,"",ROW($A966))</f>
        <v/>
      </c>
    </row>
    <row r="967">
      <c r="A967" s="10" t="n"/>
      <c r="B967" s="10" t="n"/>
      <c r="C967" s="10" t="n"/>
      <c r="D967" s="12" t="n"/>
      <c r="E967" s="18" t="n"/>
      <c r="F967" s="12" t="n"/>
      <c r="G967" s="18" t="n"/>
      <c r="H967" s="10" t="n"/>
      <c r="I967" s="10" t="n"/>
      <c r="J967" s="10" t="n"/>
      <c r="K967" s="13" t="n"/>
      <c r="L967" s="13" t="n"/>
      <c r="M967" s="19">
        <f>IF(OR(K967="",L967=""),"",IF(AND(ISNUMBER(K967),ISNUMBER(L967)),L967-K967,"CHYBA"))</f>
        <v/>
      </c>
      <c r="N967" s="10" t="n"/>
      <c r="O967" s="10" t="n"/>
      <c r="P967" s="14">
        <f>IF(M967="","",IF(ISNUMBER(M967),IF(M967&lt;=0,"CHYBA",""),"CHYBA"))</f>
        <v/>
      </c>
      <c r="Q967" s="14">
        <f>IF(OR(V967=0,B967="",K967=""),"",IFERROR(IF(X967=0,IF(AND(COUNTIFS('Vozidlá'!$A$6:$A$6,B967&amp;"",'Vozidlá'!$L$6:$L$6,"&lt;&gt;")=1,ROUND(K967,1)=ROUND(INDEX('Vozidlá'!$L$6:$L$6,MATCH(B967,'Vozidlá'!$A$6:$A$6,0)),1)),"","CHYBA"),IF(AND(INDEX($L$1:$L$1505,X967)&lt;&gt;"",ROUND(K967,1)=ROUND(INDEX($L$1:$L$1505,X967),1)),"","CHYBA")),"CHYBA"))</f>
        <v/>
      </c>
      <c r="R967" s="14">
        <f>IF(V967=0,"",IF(OR(NOT(ISNUMBER(A967)),B967="",C967="",NOT(ISNUMBER(D967)),NOT(ISNUMBER(E967)),NOT(ISNUMBER(F967)),NOT(ISNUMBER(G967)),I967="",J967="",NOT(ISNUMBER(K967)),NOT(ISNUMBER(L967)),AND(N967&lt;&gt;"Podnikateľská",N967&lt;&gt;"Súkromná"),AND(N967="Podnikateľská",H967=""),COUNTIFS('Vodiči'!$C$6:$C$8,C967&amp;"")&lt;&gt;1,COUNTIFS('Vozidlá'!$A$6:$A$6,B967&amp;"",'Vozidlá'!$B$6:$B$6,"&lt;&gt;")&lt;&gt;1,COUNTIFS('Vozidlá'!$A$6:$A$6,B967&amp;"",'Vozidlá'!$C$6:$C$6,"&lt;&gt;")&lt;&gt;1,COUNTIFS('Vozidlá'!$A$6:$A$6,B967&amp;"",'Vozidlá'!$D$6:$D$6,"&lt;&gt;")&lt;&gt;1,COUNTIFS('Vozidlá'!$A$6:$A$6,B967&amp;"",'Vozidlá'!$E$6:$E$6,"&lt;&gt;")&lt;&gt;1,COUNTIFS('Vozidlá'!$A$6:$A$6,B967&amp;"",'Vozidlá'!$K$6:$K$6,"&lt;&gt;")&lt;&gt;1,COUNTIFS('Vozidlá'!$A$6:$A$6,B967&amp;"",'Vozidlá'!$L$6:$L$6,"&lt;&gt;")&lt;&gt;1),"CHYBA",""))</f>
        <v/>
      </c>
      <c r="S967" s="14">
        <f>IF(V967=0,"",IF(N967="Podnikateľská",IF(H967="","",IF(OR(LEN(TRIM(SUBSTITUTE(SUBSTITUTE(H967,".",""),",","")))&lt;12,ISNUMBER(MATCH(TRIM(SUBSTITUTE(SUBSTITUTE(H967,".",""),",","")),'Zoznamy'!$G$2:$G$41,0))),"PREVERIŤ","")),IF(AND(N967="Súkromná",IFERROR(INDEX('Vozidlá'!$O$6:$O$6,MATCH(B967,'Vozidlá'!$A$6:$A$6,0))="áno",FALSE)),"PREVERIŤ","")))</f>
        <v/>
      </c>
      <c r="T967" s="14">
        <f>IF(OR(D967="",E967="",F967="",G967=""),"",IFERROR(IF(OR(F967+G967&lt;D967+E967,D967&lt;DATE(2027,1,1),D967&gt;=DATE(2028,1,1)),"CHYBA",""),"CHYBA"))</f>
        <v/>
      </c>
      <c r="U967" s="14">
        <f>IF(OR(V967=0,A967=""),"",IF(COUNTIFS($A$6:$A$1505,A967&amp;"",$B$6:$B$1505,B967&amp;"")&gt;1,"CHYBA",IF(X967="","",IF(X967=0,"",IFERROR(IF(INDEX($A$1:$A$1505,X967)="","",IF(A967=INDEX($A$1:$A$1505,X967)+1,"","PREVERIŤ")),"PREVERIŤ")))))</f>
        <v/>
      </c>
      <c r="V967" s="14">
        <f>IF(OR(A967&lt;&gt;"",B967&lt;&gt;"",C967&lt;&gt;"",D967&lt;&gt;"",E967&lt;&gt;"",F967&lt;&gt;"",G967&lt;&gt;"",H967&lt;&gt;"",I967&lt;&gt;"",J967&lt;&gt;"",K967&lt;&gt;"",L967&lt;&gt;"",N967&lt;&gt;"",O967&lt;&gt;""),1,0)</f>
        <v/>
      </c>
      <c r="W967" s="14">
        <f>IF(OR(V967=0,B967=""),"",COUNTIFS($B$6:B967,B967&amp;""))</f>
        <v/>
      </c>
      <c r="X967" s="14">
        <f>IF(OR(V967=0,B967=""),"",IF(W967=1,0,SUMIFS($Y$5:Y966,$B$5:B966,B967&amp;"",$W$5:W966,W967-1)))</f>
        <v/>
      </c>
      <c r="Y967" s="14">
        <f>IF(V967=0,"",ROW($A967))</f>
        <v/>
      </c>
    </row>
    <row r="968">
      <c r="A968" s="10" t="n"/>
      <c r="B968" s="10" t="n"/>
      <c r="C968" s="10" t="n"/>
      <c r="D968" s="12" t="n"/>
      <c r="E968" s="18" t="n"/>
      <c r="F968" s="12" t="n"/>
      <c r="G968" s="18" t="n"/>
      <c r="H968" s="10" t="n"/>
      <c r="I968" s="10" t="n"/>
      <c r="J968" s="10" t="n"/>
      <c r="K968" s="13" t="n"/>
      <c r="L968" s="13" t="n"/>
      <c r="M968" s="19">
        <f>IF(OR(K968="",L968=""),"",IF(AND(ISNUMBER(K968),ISNUMBER(L968)),L968-K968,"CHYBA"))</f>
        <v/>
      </c>
      <c r="N968" s="10" t="n"/>
      <c r="O968" s="10" t="n"/>
      <c r="P968" s="14">
        <f>IF(M968="","",IF(ISNUMBER(M968),IF(M968&lt;=0,"CHYBA",""),"CHYBA"))</f>
        <v/>
      </c>
      <c r="Q968" s="14">
        <f>IF(OR(V968=0,B968="",K968=""),"",IFERROR(IF(X968=0,IF(AND(COUNTIFS('Vozidlá'!$A$6:$A$6,B968&amp;"",'Vozidlá'!$L$6:$L$6,"&lt;&gt;")=1,ROUND(K968,1)=ROUND(INDEX('Vozidlá'!$L$6:$L$6,MATCH(B968,'Vozidlá'!$A$6:$A$6,0)),1)),"","CHYBA"),IF(AND(INDEX($L$1:$L$1505,X968)&lt;&gt;"",ROUND(K968,1)=ROUND(INDEX($L$1:$L$1505,X968),1)),"","CHYBA")),"CHYBA"))</f>
        <v/>
      </c>
      <c r="R968" s="14">
        <f>IF(V968=0,"",IF(OR(NOT(ISNUMBER(A968)),B968="",C968="",NOT(ISNUMBER(D968)),NOT(ISNUMBER(E968)),NOT(ISNUMBER(F968)),NOT(ISNUMBER(G968)),I968="",J968="",NOT(ISNUMBER(K968)),NOT(ISNUMBER(L968)),AND(N968&lt;&gt;"Podnikateľská",N968&lt;&gt;"Súkromná"),AND(N968="Podnikateľská",H968=""),COUNTIFS('Vodiči'!$C$6:$C$8,C968&amp;"")&lt;&gt;1,COUNTIFS('Vozidlá'!$A$6:$A$6,B968&amp;"",'Vozidlá'!$B$6:$B$6,"&lt;&gt;")&lt;&gt;1,COUNTIFS('Vozidlá'!$A$6:$A$6,B968&amp;"",'Vozidlá'!$C$6:$C$6,"&lt;&gt;")&lt;&gt;1,COUNTIFS('Vozidlá'!$A$6:$A$6,B968&amp;"",'Vozidlá'!$D$6:$D$6,"&lt;&gt;")&lt;&gt;1,COUNTIFS('Vozidlá'!$A$6:$A$6,B968&amp;"",'Vozidlá'!$E$6:$E$6,"&lt;&gt;")&lt;&gt;1,COUNTIFS('Vozidlá'!$A$6:$A$6,B968&amp;"",'Vozidlá'!$K$6:$K$6,"&lt;&gt;")&lt;&gt;1,COUNTIFS('Vozidlá'!$A$6:$A$6,B968&amp;"",'Vozidlá'!$L$6:$L$6,"&lt;&gt;")&lt;&gt;1),"CHYBA",""))</f>
        <v/>
      </c>
      <c r="S968" s="14">
        <f>IF(V968=0,"",IF(N968="Podnikateľská",IF(H968="","",IF(OR(LEN(TRIM(SUBSTITUTE(SUBSTITUTE(H968,".",""),",","")))&lt;12,ISNUMBER(MATCH(TRIM(SUBSTITUTE(SUBSTITUTE(H968,".",""),",","")),'Zoznamy'!$G$2:$G$41,0))),"PREVERIŤ","")),IF(AND(N968="Súkromná",IFERROR(INDEX('Vozidlá'!$O$6:$O$6,MATCH(B968,'Vozidlá'!$A$6:$A$6,0))="áno",FALSE)),"PREVERIŤ","")))</f>
        <v/>
      </c>
      <c r="T968" s="14">
        <f>IF(OR(D968="",E968="",F968="",G968=""),"",IFERROR(IF(OR(F968+G968&lt;D968+E968,D968&lt;DATE(2027,1,1),D968&gt;=DATE(2028,1,1)),"CHYBA",""),"CHYBA"))</f>
        <v/>
      </c>
      <c r="U968" s="14">
        <f>IF(OR(V968=0,A968=""),"",IF(COUNTIFS($A$6:$A$1505,A968&amp;"",$B$6:$B$1505,B968&amp;"")&gt;1,"CHYBA",IF(X968="","",IF(X968=0,"",IFERROR(IF(INDEX($A$1:$A$1505,X968)="","",IF(A968=INDEX($A$1:$A$1505,X968)+1,"","PREVERIŤ")),"PREVERIŤ")))))</f>
        <v/>
      </c>
      <c r="V968" s="14">
        <f>IF(OR(A968&lt;&gt;"",B968&lt;&gt;"",C968&lt;&gt;"",D968&lt;&gt;"",E968&lt;&gt;"",F968&lt;&gt;"",G968&lt;&gt;"",H968&lt;&gt;"",I968&lt;&gt;"",J968&lt;&gt;"",K968&lt;&gt;"",L968&lt;&gt;"",N968&lt;&gt;"",O968&lt;&gt;""),1,0)</f>
        <v/>
      </c>
      <c r="W968" s="14">
        <f>IF(OR(V968=0,B968=""),"",COUNTIFS($B$6:B968,B968&amp;""))</f>
        <v/>
      </c>
      <c r="X968" s="14">
        <f>IF(OR(V968=0,B968=""),"",IF(W968=1,0,SUMIFS($Y$5:Y967,$B$5:B967,B968&amp;"",$W$5:W967,W968-1)))</f>
        <v/>
      </c>
      <c r="Y968" s="14">
        <f>IF(V968=0,"",ROW($A968))</f>
        <v/>
      </c>
    </row>
    <row r="969">
      <c r="A969" s="10" t="n"/>
      <c r="B969" s="10" t="n"/>
      <c r="C969" s="10" t="n"/>
      <c r="D969" s="12" t="n"/>
      <c r="E969" s="18" t="n"/>
      <c r="F969" s="12" t="n"/>
      <c r="G969" s="18" t="n"/>
      <c r="H969" s="10" t="n"/>
      <c r="I969" s="10" t="n"/>
      <c r="J969" s="10" t="n"/>
      <c r="K969" s="13" t="n"/>
      <c r="L969" s="13" t="n"/>
      <c r="M969" s="19">
        <f>IF(OR(K969="",L969=""),"",IF(AND(ISNUMBER(K969),ISNUMBER(L969)),L969-K969,"CHYBA"))</f>
        <v/>
      </c>
      <c r="N969" s="10" t="n"/>
      <c r="O969" s="10" t="n"/>
      <c r="P969" s="14">
        <f>IF(M969="","",IF(ISNUMBER(M969),IF(M969&lt;=0,"CHYBA",""),"CHYBA"))</f>
        <v/>
      </c>
      <c r="Q969" s="14">
        <f>IF(OR(V969=0,B969="",K969=""),"",IFERROR(IF(X969=0,IF(AND(COUNTIFS('Vozidlá'!$A$6:$A$6,B969&amp;"",'Vozidlá'!$L$6:$L$6,"&lt;&gt;")=1,ROUND(K969,1)=ROUND(INDEX('Vozidlá'!$L$6:$L$6,MATCH(B969,'Vozidlá'!$A$6:$A$6,0)),1)),"","CHYBA"),IF(AND(INDEX($L$1:$L$1505,X969)&lt;&gt;"",ROUND(K969,1)=ROUND(INDEX($L$1:$L$1505,X969),1)),"","CHYBA")),"CHYBA"))</f>
        <v/>
      </c>
      <c r="R969" s="14">
        <f>IF(V969=0,"",IF(OR(NOT(ISNUMBER(A969)),B969="",C969="",NOT(ISNUMBER(D969)),NOT(ISNUMBER(E969)),NOT(ISNUMBER(F969)),NOT(ISNUMBER(G969)),I969="",J969="",NOT(ISNUMBER(K969)),NOT(ISNUMBER(L969)),AND(N969&lt;&gt;"Podnikateľská",N969&lt;&gt;"Súkromná"),AND(N969="Podnikateľská",H969=""),COUNTIFS('Vodiči'!$C$6:$C$8,C969&amp;"")&lt;&gt;1,COUNTIFS('Vozidlá'!$A$6:$A$6,B969&amp;"",'Vozidlá'!$B$6:$B$6,"&lt;&gt;")&lt;&gt;1,COUNTIFS('Vozidlá'!$A$6:$A$6,B969&amp;"",'Vozidlá'!$C$6:$C$6,"&lt;&gt;")&lt;&gt;1,COUNTIFS('Vozidlá'!$A$6:$A$6,B969&amp;"",'Vozidlá'!$D$6:$D$6,"&lt;&gt;")&lt;&gt;1,COUNTIFS('Vozidlá'!$A$6:$A$6,B969&amp;"",'Vozidlá'!$E$6:$E$6,"&lt;&gt;")&lt;&gt;1,COUNTIFS('Vozidlá'!$A$6:$A$6,B969&amp;"",'Vozidlá'!$K$6:$K$6,"&lt;&gt;")&lt;&gt;1,COUNTIFS('Vozidlá'!$A$6:$A$6,B969&amp;"",'Vozidlá'!$L$6:$L$6,"&lt;&gt;")&lt;&gt;1),"CHYBA",""))</f>
        <v/>
      </c>
      <c r="S969" s="14">
        <f>IF(V969=0,"",IF(N969="Podnikateľská",IF(H969="","",IF(OR(LEN(TRIM(SUBSTITUTE(SUBSTITUTE(H969,".",""),",","")))&lt;12,ISNUMBER(MATCH(TRIM(SUBSTITUTE(SUBSTITUTE(H969,".",""),",","")),'Zoznamy'!$G$2:$G$41,0))),"PREVERIŤ","")),IF(AND(N969="Súkromná",IFERROR(INDEX('Vozidlá'!$O$6:$O$6,MATCH(B969,'Vozidlá'!$A$6:$A$6,0))="áno",FALSE)),"PREVERIŤ","")))</f>
        <v/>
      </c>
      <c r="T969" s="14">
        <f>IF(OR(D969="",E969="",F969="",G969=""),"",IFERROR(IF(OR(F969+G969&lt;D969+E969,D969&lt;DATE(2027,1,1),D969&gt;=DATE(2028,1,1)),"CHYBA",""),"CHYBA"))</f>
        <v/>
      </c>
      <c r="U969" s="14">
        <f>IF(OR(V969=0,A969=""),"",IF(COUNTIFS($A$6:$A$1505,A969&amp;"",$B$6:$B$1505,B969&amp;"")&gt;1,"CHYBA",IF(X969="","",IF(X969=0,"",IFERROR(IF(INDEX($A$1:$A$1505,X969)="","",IF(A969=INDEX($A$1:$A$1505,X969)+1,"","PREVERIŤ")),"PREVERIŤ")))))</f>
        <v/>
      </c>
      <c r="V969" s="14">
        <f>IF(OR(A969&lt;&gt;"",B969&lt;&gt;"",C969&lt;&gt;"",D969&lt;&gt;"",E969&lt;&gt;"",F969&lt;&gt;"",G969&lt;&gt;"",H969&lt;&gt;"",I969&lt;&gt;"",J969&lt;&gt;"",K969&lt;&gt;"",L969&lt;&gt;"",N969&lt;&gt;"",O969&lt;&gt;""),1,0)</f>
        <v/>
      </c>
      <c r="W969" s="14">
        <f>IF(OR(V969=0,B969=""),"",COUNTIFS($B$6:B969,B969&amp;""))</f>
        <v/>
      </c>
      <c r="X969" s="14">
        <f>IF(OR(V969=0,B969=""),"",IF(W969=1,0,SUMIFS($Y$5:Y968,$B$5:B968,B969&amp;"",$W$5:W968,W969-1)))</f>
        <v/>
      </c>
      <c r="Y969" s="14">
        <f>IF(V969=0,"",ROW($A969))</f>
        <v/>
      </c>
    </row>
    <row r="970">
      <c r="A970" s="10" t="n"/>
      <c r="B970" s="10" t="n"/>
      <c r="C970" s="10" t="n"/>
      <c r="D970" s="12" t="n"/>
      <c r="E970" s="18" t="n"/>
      <c r="F970" s="12" t="n"/>
      <c r="G970" s="18" t="n"/>
      <c r="H970" s="10" t="n"/>
      <c r="I970" s="10" t="n"/>
      <c r="J970" s="10" t="n"/>
      <c r="K970" s="13" t="n"/>
      <c r="L970" s="13" t="n"/>
      <c r="M970" s="19">
        <f>IF(OR(K970="",L970=""),"",IF(AND(ISNUMBER(K970),ISNUMBER(L970)),L970-K970,"CHYBA"))</f>
        <v/>
      </c>
      <c r="N970" s="10" t="n"/>
      <c r="O970" s="10" t="n"/>
      <c r="P970" s="14">
        <f>IF(M970="","",IF(ISNUMBER(M970),IF(M970&lt;=0,"CHYBA",""),"CHYBA"))</f>
        <v/>
      </c>
      <c r="Q970" s="14">
        <f>IF(OR(V970=0,B970="",K970=""),"",IFERROR(IF(X970=0,IF(AND(COUNTIFS('Vozidlá'!$A$6:$A$6,B970&amp;"",'Vozidlá'!$L$6:$L$6,"&lt;&gt;")=1,ROUND(K970,1)=ROUND(INDEX('Vozidlá'!$L$6:$L$6,MATCH(B970,'Vozidlá'!$A$6:$A$6,0)),1)),"","CHYBA"),IF(AND(INDEX($L$1:$L$1505,X970)&lt;&gt;"",ROUND(K970,1)=ROUND(INDEX($L$1:$L$1505,X970),1)),"","CHYBA")),"CHYBA"))</f>
        <v/>
      </c>
      <c r="R970" s="14">
        <f>IF(V970=0,"",IF(OR(NOT(ISNUMBER(A970)),B970="",C970="",NOT(ISNUMBER(D970)),NOT(ISNUMBER(E970)),NOT(ISNUMBER(F970)),NOT(ISNUMBER(G970)),I970="",J970="",NOT(ISNUMBER(K970)),NOT(ISNUMBER(L970)),AND(N970&lt;&gt;"Podnikateľská",N970&lt;&gt;"Súkromná"),AND(N970="Podnikateľská",H970=""),COUNTIFS('Vodiči'!$C$6:$C$8,C970&amp;"")&lt;&gt;1,COUNTIFS('Vozidlá'!$A$6:$A$6,B970&amp;"",'Vozidlá'!$B$6:$B$6,"&lt;&gt;")&lt;&gt;1,COUNTIFS('Vozidlá'!$A$6:$A$6,B970&amp;"",'Vozidlá'!$C$6:$C$6,"&lt;&gt;")&lt;&gt;1,COUNTIFS('Vozidlá'!$A$6:$A$6,B970&amp;"",'Vozidlá'!$D$6:$D$6,"&lt;&gt;")&lt;&gt;1,COUNTIFS('Vozidlá'!$A$6:$A$6,B970&amp;"",'Vozidlá'!$E$6:$E$6,"&lt;&gt;")&lt;&gt;1,COUNTIFS('Vozidlá'!$A$6:$A$6,B970&amp;"",'Vozidlá'!$K$6:$K$6,"&lt;&gt;")&lt;&gt;1,COUNTIFS('Vozidlá'!$A$6:$A$6,B970&amp;"",'Vozidlá'!$L$6:$L$6,"&lt;&gt;")&lt;&gt;1),"CHYBA",""))</f>
        <v/>
      </c>
      <c r="S970" s="14">
        <f>IF(V970=0,"",IF(N970="Podnikateľská",IF(H970="","",IF(OR(LEN(TRIM(SUBSTITUTE(SUBSTITUTE(H970,".",""),",","")))&lt;12,ISNUMBER(MATCH(TRIM(SUBSTITUTE(SUBSTITUTE(H970,".",""),",","")),'Zoznamy'!$G$2:$G$41,0))),"PREVERIŤ","")),IF(AND(N970="Súkromná",IFERROR(INDEX('Vozidlá'!$O$6:$O$6,MATCH(B970,'Vozidlá'!$A$6:$A$6,0))="áno",FALSE)),"PREVERIŤ","")))</f>
        <v/>
      </c>
      <c r="T970" s="14">
        <f>IF(OR(D970="",E970="",F970="",G970=""),"",IFERROR(IF(OR(F970+G970&lt;D970+E970,D970&lt;DATE(2027,1,1),D970&gt;=DATE(2028,1,1)),"CHYBA",""),"CHYBA"))</f>
        <v/>
      </c>
      <c r="U970" s="14">
        <f>IF(OR(V970=0,A970=""),"",IF(COUNTIFS($A$6:$A$1505,A970&amp;"",$B$6:$B$1505,B970&amp;"")&gt;1,"CHYBA",IF(X970="","",IF(X970=0,"",IFERROR(IF(INDEX($A$1:$A$1505,X970)="","",IF(A970=INDEX($A$1:$A$1505,X970)+1,"","PREVERIŤ")),"PREVERIŤ")))))</f>
        <v/>
      </c>
      <c r="V970" s="14">
        <f>IF(OR(A970&lt;&gt;"",B970&lt;&gt;"",C970&lt;&gt;"",D970&lt;&gt;"",E970&lt;&gt;"",F970&lt;&gt;"",G970&lt;&gt;"",H970&lt;&gt;"",I970&lt;&gt;"",J970&lt;&gt;"",K970&lt;&gt;"",L970&lt;&gt;"",N970&lt;&gt;"",O970&lt;&gt;""),1,0)</f>
        <v/>
      </c>
      <c r="W970" s="14">
        <f>IF(OR(V970=0,B970=""),"",COUNTIFS($B$6:B970,B970&amp;""))</f>
        <v/>
      </c>
      <c r="X970" s="14">
        <f>IF(OR(V970=0,B970=""),"",IF(W970=1,0,SUMIFS($Y$5:Y969,$B$5:B969,B970&amp;"",$W$5:W969,W970-1)))</f>
        <v/>
      </c>
      <c r="Y970" s="14">
        <f>IF(V970=0,"",ROW($A970))</f>
        <v/>
      </c>
    </row>
    <row r="971">
      <c r="A971" s="10" t="n"/>
      <c r="B971" s="10" t="n"/>
      <c r="C971" s="10" t="n"/>
      <c r="D971" s="12" t="n"/>
      <c r="E971" s="18" t="n"/>
      <c r="F971" s="12" t="n"/>
      <c r="G971" s="18" t="n"/>
      <c r="H971" s="10" t="n"/>
      <c r="I971" s="10" t="n"/>
      <c r="J971" s="10" t="n"/>
      <c r="K971" s="13" t="n"/>
      <c r="L971" s="13" t="n"/>
      <c r="M971" s="19">
        <f>IF(OR(K971="",L971=""),"",IF(AND(ISNUMBER(K971),ISNUMBER(L971)),L971-K971,"CHYBA"))</f>
        <v/>
      </c>
      <c r="N971" s="10" t="n"/>
      <c r="O971" s="10" t="n"/>
      <c r="P971" s="14">
        <f>IF(M971="","",IF(ISNUMBER(M971),IF(M971&lt;=0,"CHYBA",""),"CHYBA"))</f>
        <v/>
      </c>
      <c r="Q971" s="14">
        <f>IF(OR(V971=0,B971="",K971=""),"",IFERROR(IF(X971=0,IF(AND(COUNTIFS('Vozidlá'!$A$6:$A$6,B971&amp;"",'Vozidlá'!$L$6:$L$6,"&lt;&gt;")=1,ROUND(K971,1)=ROUND(INDEX('Vozidlá'!$L$6:$L$6,MATCH(B971,'Vozidlá'!$A$6:$A$6,0)),1)),"","CHYBA"),IF(AND(INDEX($L$1:$L$1505,X971)&lt;&gt;"",ROUND(K971,1)=ROUND(INDEX($L$1:$L$1505,X971),1)),"","CHYBA")),"CHYBA"))</f>
        <v/>
      </c>
      <c r="R971" s="14">
        <f>IF(V971=0,"",IF(OR(NOT(ISNUMBER(A971)),B971="",C971="",NOT(ISNUMBER(D971)),NOT(ISNUMBER(E971)),NOT(ISNUMBER(F971)),NOT(ISNUMBER(G971)),I971="",J971="",NOT(ISNUMBER(K971)),NOT(ISNUMBER(L971)),AND(N971&lt;&gt;"Podnikateľská",N971&lt;&gt;"Súkromná"),AND(N971="Podnikateľská",H971=""),COUNTIFS('Vodiči'!$C$6:$C$8,C971&amp;"")&lt;&gt;1,COUNTIFS('Vozidlá'!$A$6:$A$6,B971&amp;"",'Vozidlá'!$B$6:$B$6,"&lt;&gt;")&lt;&gt;1,COUNTIFS('Vozidlá'!$A$6:$A$6,B971&amp;"",'Vozidlá'!$C$6:$C$6,"&lt;&gt;")&lt;&gt;1,COUNTIFS('Vozidlá'!$A$6:$A$6,B971&amp;"",'Vozidlá'!$D$6:$D$6,"&lt;&gt;")&lt;&gt;1,COUNTIFS('Vozidlá'!$A$6:$A$6,B971&amp;"",'Vozidlá'!$E$6:$E$6,"&lt;&gt;")&lt;&gt;1,COUNTIFS('Vozidlá'!$A$6:$A$6,B971&amp;"",'Vozidlá'!$K$6:$K$6,"&lt;&gt;")&lt;&gt;1,COUNTIFS('Vozidlá'!$A$6:$A$6,B971&amp;"",'Vozidlá'!$L$6:$L$6,"&lt;&gt;")&lt;&gt;1),"CHYBA",""))</f>
        <v/>
      </c>
      <c r="S971" s="14">
        <f>IF(V971=0,"",IF(N971="Podnikateľská",IF(H971="","",IF(OR(LEN(TRIM(SUBSTITUTE(SUBSTITUTE(H971,".",""),",","")))&lt;12,ISNUMBER(MATCH(TRIM(SUBSTITUTE(SUBSTITUTE(H971,".",""),",","")),'Zoznamy'!$G$2:$G$41,0))),"PREVERIŤ","")),IF(AND(N971="Súkromná",IFERROR(INDEX('Vozidlá'!$O$6:$O$6,MATCH(B971,'Vozidlá'!$A$6:$A$6,0))="áno",FALSE)),"PREVERIŤ","")))</f>
        <v/>
      </c>
      <c r="T971" s="14">
        <f>IF(OR(D971="",E971="",F971="",G971=""),"",IFERROR(IF(OR(F971+G971&lt;D971+E971,D971&lt;DATE(2027,1,1),D971&gt;=DATE(2028,1,1)),"CHYBA",""),"CHYBA"))</f>
        <v/>
      </c>
      <c r="U971" s="14">
        <f>IF(OR(V971=0,A971=""),"",IF(COUNTIFS($A$6:$A$1505,A971&amp;"",$B$6:$B$1505,B971&amp;"")&gt;1,"CHYBA",IF(X971="","",IF(X971=0,"",IFERROR(IF(INDEX($A$1:$A$1505,X971)="","",IF(A971=INDEX($A$1:$A$1505,X971)+1,"","PREVERIŤ")),"PREVERIŤ")))))</f>
        <v/>
      </c>
      <c r="V971" s="14">
        <f>IF(OR(A971&lt;&gt;"",B971&lt;&gt;"",C971&lt;&gt;"",D971&lt;&gt;"",E971&lt;&gt;"",F971&lt;&gt;"",G971&lt;&gt;"",H971&lt;&gt;"",I971&lt;&gt;"",J971&lt;&gt;"",K971&lt;&gt;"",L971&lt;&gt;"",N971&lt;&gt;"",O971&lt;&gt;""),1,0)</f>
        <v/>
      </c>
      <c r="W971" s="14">
        <f>IF(OR(V971=0,B971=""),"",COUNTIFS($B$6:B971,B971&amp;""))</f>
        <v/>
      </c>
      <c r="X971" s="14">
        <f>IF(OR(V971=0,B971=""),"",IF(W971=1,0,SUMIFS($Y$5:Y970,$B$5:B970,B971&amp;"",$W$5:W970,W971-1)))</f>
        <v/>
      </c>
      <c r="Y971" s="14">
        <f>IF(V971=0,"",ROW($A971))</f>
        <v/>
      </c>
    </row>
    <row r="972">
      <c r="A972" s="10" t="n"/>
      <c r="B972" s="10" t="n"/>
      <c r="C972" s="10" t="n"/>
      <c r="D972" s="12" t="n"/>
      <c r="E972" s="18" t="n"/>
      <c r="F972" s="12" t="n"/>
      <c r="G972" s="18" t="n"/>
      <c r="H972" s="10" t="n"/>
      <c r="I972" s="10" t="n"/>
      <c r="J972" s="10" t="n"/>
      <c r="K972" s="13" t="n"/>
      <c r="L972" s="13" t="n"/>
      <c r="M972" s="19">
        <f>IF(OR(K972="",L972=""),"",IF(AND(ISNUMBER(K972),ISNUMBER(L972)),L972-K972,"CHYBA"))</f>
        <v/>
      </c>
      <c r="N972" s="10" t="n"/>
      <c r="O972" s="10" t="n"/>
      <c r="P972" s="14">
        <f>IF(M972="","",IF(ISNUMBER(M972),IF(M972&lt;=0,"CHYBA",""),"CHYBA"))</f>
        <v/>
      </c>
      <c r="Q972" s="14">
        <f>IF(OR(V972=0,B972="",K972=""),"",IFERROR(IF(X972=0,IF(AND(COUNTIFS('Vozidlá'!$A$6:$A$6,B972&amp;"",'Vozidlá'!$L$6:$L$6,"&lt;&gt;")=1,ROUND(K972,1)=ROUND(INDEX('Vozidlá'!$L$6:$L$6,MATCH(B972,'Vozidlá'!$A$6:$A$6,0)),1)),"","CHYBA"),IF(AND(INDEX($L$1:$L$1505,X972)&lt;&gt;"",ROUND(K972,1)=ROUND(INDEX($L$1:$L$1505,X972),1)),"","CHYBA")),"CHYBA"))</f>
        <v/>
      </c>
      <c r="R972" s="14">
        <f>IF(V972=0,"",IF(OR(NOT(ISNUMBER(A972)),B972="",C972="",NOT(ISNUMBER(D972)),NOT(ISNUMBER(E972)),NOT(ISNUMBER(F972)),NOT(ISNUMBER(G972)),I972="",J972="",NOT(ISNUMBER(K972)),NOT(ISNUMBER(L972)),AND(N972&lt;&gt;"Podnikateľská",N972&lt;&gt;"Súkromná"),AND(N972="Podnikateľská",H972=""),COUNTIFS('Vodiči'!$C$6:$C$8,C972&amp;"")&lt;&gt;1,COUNTIFS('Vozidlá'!$A$6:$A$6,B972&amp;"",'Vozidlá'!$B$6:$B$6,"&lt;&gt;")&lt;&gt;1,COUNTIFS('Vozidlá'!$A$6:$A$6,B972&amp;"",'Vozidlá'!$C$6:$C$6,"&lt;&gt;")&lt;&gt;1,COUNTIFS('Vozidlá'!$A$6:$A$6,B972&amp;"",'Vozidlá'!$D$6:$D$6,"&lt;&gt;")&lt;&gt;1,COUNTIFS('Vozidlá'!$A$6:$A$6,B972&amp;"",'Vozidlá'!$E$6:$E$6,"&lt;&gt;")&lt;&gt;1,COUNTIFS('Vozidlá'!$A$6:$A$6,B972&amp;"",'Vozidlá'!$K$6:$K$6,"&lt;&gt;")&lt;&gt;1,COUNTIFS('Vozidlá'!$A$6:$A$6,B972&amp;"",'Vozidlá'!$L$6:$L$6,"&lt;&gt;")&lt;&gt;1),"CHYBA",""))</f>
        <v/>
      </c>
      <c r="S972" s="14">
        <f>IF(V972=0,"",IF(N972="Podnikateľská",IF(H972="","",IF(OR(LEN(TRIM(SUBSTITUTE(SUBSTITUTE(H972,".",""),",","")))&lt;12,ISNUMBER(MATCH(TRIM(SUBSTITUTE(SUBSTITUTE(H972,".",""),",","")),'Zoznamy'!$G$2:$G$41,0))),"PREVERIŤ","")),IF(AND(N972="Súkromná",IFERROR(INDEX('Vozidlá'!$O$6:$O$6,MATCH(B972,'Vozidlá'!$A$6:$A$6,0))="áno",FALSE)),"PREVERIŤ","")))</f>
        <v/>
      </c>
      <c r="T972" s="14">
        <f>IF(OR(D972="",E972="",F972="",G972=""),"",IFERROR(IF(OR(F972+G972&lt;D972+E972,D972&lt;DATE(2027,1,1),D972&gt;=DATE(2028,1,1)),"CHYBA",""),"CHYBA"))</f>
        <v/>
      </c>
      <c r="U972" s="14">
        <f>IF(OR(V972=0,A972=""),"",IF(COUNTIFS($A$6:$A$1505,A972&amp;"",$B$6:$B$1505,B972&amp;"")&gt;1,"CHYBA",IF(X972="","",IF(X972=0,"",IFERROR(IF(INDEX($A$1:$A$1505,X972)="","",IF(A972=INDEX($A$1:$A$1505,X972)+1,"","PREVERIŤ")),"PREVERIŤ")))))</f>
        <v/>
      </c>
      <c r="V972" s="14">
        <f>IF(OR(A972&lt;&gt;"",B972&lt;&gt;"",C972&lt;&gt;"",D972&lt;&gt;"",E972&lt;&gt;"",F972&lt;&gt;"",G972&lt;&gt;"",H972&lt;&gt;"",I972&lt;&gt;"",J972&lt;&gt;"",K972&lt;&gt;"",L972&lt;&gt;"",N972&lt;&gt;"",O972&lt;&gt;""),1,0)</f>
        <v/>
      </c>
      <c r="W972" s="14">
        <f>IF(OR(V972=0,B972=""),"",COUNTIFS($B$6:B972,B972&amp;""))</f>
        <v/>
      </c>
      <c r="X972" s="14">
        <f>IF(OR(V972=0,B972=""),"",IF(W972=1,0,SUMIFS($Y$5:Y971,$B$5:B971,B972&amp;"",$W$5:W971,W972-1)))</f>
        <v/>
      </c>
      <c r="Y972" s="14">
        <f>IF(V972=0,"",ROW($A972))</f>
        <v/>
      </c>
    </row>
    <row r="973">
      <c r="A973" s="10" t="n"/>
      <c r="B973" s="10" t="n"/>
      <c r="C973" s="10" t="n"/>
      <c r="D973" s="12" t="n"/>
      <c r="E973" s="18" t="n"/>
      <c r="F973" s="12" t="n"/>
      <c r="G973" s="18" t="n"/>
      <c r="H973" s="10" t="n"/>
      <c r="I973" s="10" t="n"/>
      <c r="J973" s="10" t="n"/>
      <c r="K973" s="13" t="n"/>
      <c r="L973" s="13" t="n"/>
      <c r="M973" s="19">
        <f>IF(OR(K973="",L973=""),"",IF(AND(ISNUMBER(K973),ISNUMBER(L973)),L973-K973,"CHYBA"))</f>
        <v/>
      </c>
      <c r="N973" s="10" t="n"/>
      <c r="O973" s="10" t="n"/>
      <c r="P973" s="14">
        <f>IF(M973="","",IF(ISNUMBER(M973),IF(M973&lt;=0,"CHYBA",""),"CHYBA"))</f>
        <v/>
      </c>
      <c r="Q973" s="14">
        <f>IF(OR(V973=0,B973="",K973=""),"",IFERROR(IF(X973=0,IF(AND(COUNTIFS('Vozidlá'!$A$6:$A$6,B973&amp;"",'Vozidlá'!$L$6:$L$6,"&lt;&gt;")=1,ROUND(K973,1)=ROUND(INDEX('Vozidlá'!$L$6:$L$6,MATCH(B973,'Vozidlá'!$A$6:$A$6,0)),1)),"","CHYBA"),IF(AND(INDEX($L$1:$L$1505,X973)&lt;&gt;"",ROUND(K973,1)=ROUND(INDEX($L$1:$L$1505,X973),1)),"","CHYBA")),"CHYBA"))</f>
        <v/>
      </c>
      <c r="R973" s="14">
        <f>IF(V973=0,"",IF(OR(NOT(ISNUMBER(A973)),B973="",C973="",NOT(ISNUMBER(D973)),NOT(ISNUMBER(E973)),NOT(ISNUMBER(F973)),NOT(ISNUMBER(G973)),I973="",J973="",NOT(ISNUMBER(K973)),NOT(ISNUMBER(L973)),AND(N973&lt;&gt;"Podnikateľská",N973&lt;&gt;"Súkromná"),AND(N973="Podnikateľská",H973=""),COUNTIFS('Vodiči'!$C$6:$C$8,C973&amp;"")&lt;&gt;1,COUNTIFS('Vozidlá'!$A$6:$A$6,B973&amp;"",'Vozidlá'!$B$6:$B$6,"&lt;&gt;")&lt;&gt;1,COUNTIFS('Vozidlá'!$A$6:$A$6,B973&amp;"",'Vozidlá'!$C$6:$C$6,"&lt;&gt;")&lt;&gt;1,COUNTIFS('Vozidlá'!$A$6:$A$6,B973&amp;"",'Vozidlá'!$D$6:$D$6,"&lt;&gt;")&lt;&gt;1,COUNTIFS('Vozidlá'!$A$6:$A$6,B973&amp;"",'Vozidlá'!$E$6:$E$6,"&lt;&gt;")&lt;&gt;1,COUNTIFS('Vozidlá'!$A$6:$A$6,B973&amp;"",'Vozidlá'!$K$6:$K$6,"&lt;&gt;")&lt;&gt;1,COUNTIFS('Vozidlá'!$A$6:$A$6,B973&amp;"",'Vozidlá'!$L$6:$L$6,"&lt;&gt;")&lt;&gt;1),"CHYBA",""))</f>
        <v/>
      </c>
      <c r="S973" s="14">
        <f>IF(V973=0,"",IF(N973="Podnikateľská",IF(H973="","",IF(OR(LEN(TRIM(SUBSTITUTE(SUBSTITUTE(H973,".",""),",","")))&lt;12,ISNUMBER(MATCH(TRIM(SUBSTITUTE(SUBSTITUTE(H973,".",""),",","")),'Zoznamy'!$G$2:$G$41,0))),"PREVERIŤ","")),IF(AND(N973="Súkromná",IFERROR(INDEX('Vozidlá'!$O$6:$O$6,MATCH(B973,'Vozidlá'!$A$6:$A$6,0))="áno",FALSE)),"PREVERIŤ","")))</f>
        <v/>
      </c>
      <c r="T973" s="14">
        <f>IF(OR(D973="",E973="",F973="",G973=""),"",IFERROR(IF(OR(F973+G973&lt;D973+E973,D973&lt;DATE(2027,1,1),D973&gt;=DATE(2028,1,1)),"CHYBA",""),"CHYBA"))</f>
        <v/>
      </c>
      <c r="U973" s="14">
        <f>IF(OR(V973=0,A973=""),"",IF(COUNTIFS($A$6:$A$1505,A973&amp;"",$B$6:$B$1505,B973&amp;"")&gt;1,"CHYBA",IF(X973="","",IF(X973=0,"",IFERROR(IF(INDEX($A$1:$A$1505,X973)="","",IF(A973=INDEX($A$1:$A$1505,X973)+1,"","PREVERIŤ")),"PREVERIŤ")))))</f>
        <v/>
      </c>
      <c r="V973" s="14">
        <f>IF(OR(A973&lt;&gt;"",B973&lt;&gt;"",C973&lt;&gt;"",D973&lt;&gt;"",E973&lt;&gt;"",F973&lt;&gt;"",G973&lt;&gt;"",H973&lt;&gt;"",I973&lt;&gt;"",J973&lt;&gt;"",K973&lt;&gt;"",L973&lt;&gt;"",N973&lt;&gt;"",O973&lt;&gt;""),1,0)</f>
        <v/>
      </c>
      <c r="W973" s="14">
        <f>IF(OR(V973=0,B973=""),"",COUNTIFS($B$6:B973,B973&amp;""))</f>
        <v/>
      </c>
      <c r="X973" s="14">
        <f>IF(OR(V973=0,B973=""),"",IF(W973=1,0,SUMIFS($Y$5:Y972,$B$5:B972,B973&amp;"",$W$5:W972,W973-1)))</f>
        <v/>
      </c>
      <c r="Y973" s="14">
        <f>IF(V973=0,"",ROW($A973))</f>
        <v/>
      </c>
    </row>
    <row r="974">
      <c r="A974" s="10" t="n"/>
      <c r="B974" s="10" t="n"/>
      <c r="C974" s="10" t="n"/>
      <c r="D974" s="12" t="n"/>
      <c r="E974" s="18" t="n"/>
      <c r="F974" s="12" t="n"/>
      <c r="G974" s="18" t="n"/>
      <c r="H974" s="10" t="n"/>
      <c r="I974" s="10" t="n"/>
      <c r="J974" s="10" t="n"/>
      <c r="K974" s="13" t="n"/>
      <c r="L974" s="13" t="n"/>
      <c r="M974" s="19">
        <f>IF(OR(K974="",L974=""),"",IF(AND(ISNUMBER(K974),ISNUMBER(L974)),L974-K974,"CHYBA"))</f>
        <v/>
      </c>
      <c r="N974" s="10" t="n"/>
      <c r="O974" s="10" t="n"/>
      <c r="P974" s="14">
        <f>IF(M974="","",IF(ISNUMBER(M974),IF(M974&lt;=0,"CHYBA",""),"CHYBA"))</f>
        <v/>
      </c>
      <c r="Q974" s="14">
        <f>IF(OR(V974=0,B974="",K974=""),"",IFERROR(IF(X974=0,IF(AND(COUNTIFS('Vozidlá'!$A$6:$A$6,B974&amp;"",'Vozidlá'!$L$6:$L$6,"&lt;&gt;")=1,ROUND(K974,1)=ROUND(INDEX('Vozidlá'!$L$6:$L$6,MATCH(B974,'Vozidlá'!$A$6:$A$6,0)),1)),"","CHYBA"),IF(AND(INDEX($L$1:$L$1505,X974)&lt;&gt;"",ROUND(K974,1)=ROUND(INDEX($L$1:$L$1505,X974),1)),"","CHYBA")),"CHYBA"))</f>
        <v/>
      </c>
      <c r="R974" s="14">
        <f>IF(V974=0,"",IF(OR(NOT(ISNUMBER(A974)),B974="",C974="",NOT(ISNUMBER(D974)),NOT(ISNUMBER(E974)),NOT(ISNUMBER(F974)),NOT(ISNUMBER(G974)),I974="",J974="",NOT(ISNUMBER(K974)),NOT(ISNUMBER(L974)),AND(N974&lt;&gt;"Podnikateľská",N974&lt;&gt;"Súkromná"),AND(N974="Podnikateľská",H974=""),COUNTIFS('Vodiči'!$C$6:$C$8,C974&amp;"")&lt;&gt;1,COUNTIFS('Vozidlá'!$A$6:$A$6,B974&amp;"",'Vozidlá'!$B$6:$B$6,"&lt;&gt;")&lt;&gt;1,COUNTIFS('Vozidlá'!$A$6:$A$6,B974&amp;"",'Vozidlá'!$C$6:$C$6,"&lt;&gt;")&lt;&gt;1,COUNTIFS('Vozidlá'!$A$6:$A$6,B974&amp;"",'Vozidlá'!$D$6:$D$6,"&lt;&gt;")&lt;&gt;1,COUNTIFS('Vozidlá'!$A$6:$A$6,B974&amp;"",'Vozidlá'!$E$6:$E$6,"&lt;&gt;")&lt;&gt;1,COUNTIFS('Vozidlá'!$A$6:$A$6,B974&amp;"",'Vozidlá'!$K$6:$K$6,"&lt;&gt;")&lt;&gt;1,COUNTIFS('Vozidlá'!$A$6:$A$6,B974&amp;"",'Vozidlá'!$L$6:$L$6,"&lt;&gt;")&lt;&gt;1),"CHYBA",""))</f>
        <v/>
      </c>
      <c r="S974" s="14">
        <f>IF(V974=0,"",IF(N974="Podnikateľská",IF(H974="","",IF(OR(LEN(TRIM(SUBSTITUTE(SUBSTITUTE(H974,".",""),",","")))&lt;12,ISNUMBER(MATCH(TRIM(SUBSTITUTE(SUBSTITUTE(H974,".",""),",","")),'Zoznamy'!$G$2:$G$41,0))),"PREVERIŤ","")),IF(AND(N974="Súkromná",IFERROR(INDEX('Vozidlá'!$O$6:$O$6,MATCH(B974,'Vozidlá'!$A$6:$A$6,0))="áno",FALSE)),"PREVERIŤ","")))</f>
        <v/>
      </c>
      <c r="T974" s="14">
        <f>IF(OR(D974="",E974="",F974="",G974=""),"",IFERROR(IF(OR(F974+G974&lt;D974+E974,D974&lt;DATE(2027,1,1),D974&gt;=DATE(2028,1,1)),"CHYBA",""),"CHYBA"))</f>
        <v/>
      </c>
      <c r="U974" s="14">
        <f>IF(OR(V974=0,A974=""),"",IF(COUNTIFS($A$6:$A$1505,A974&amp;"",$B$6:$B$1505,B974&amp;"")&gt;1,"CHYBA",IF(X974="","",IF(X974=0,"",IFERROR(IF(INDEX($A$1:$A$1505,X974)="","",IF(A974=INDEX($A$1:$A$1505,X974)+1,"","PREVERIŤ")),"PREVERIŤ")))))</f>
        <v/>
      </c>
      <c r="V974" s="14">
        <f>IF(OR(A974&lt;&gt;"",B974&lt;&gt;"",C974&lt;&gt;"",D974&lt;&gt;"",E974&lt;&gt;"",F974&lt;&gt;"",G974&lt;&gt;"",H974&lt;&gt;"",I974&lt;&gt;"",J974&lt;&gt;"",K974&lt;&gt;"",L974&lt;&gt;"",N974&lt;&gt;"",O974&lt;&gt;""),1,0)</f>
        <v/>
      </c>
      <c r="W974" s="14">
        <f>IF(OR(V974=0,B974=""),"",COUNTIFS($B$6:B974,B974&amp;""))</f>
        <v/>
      </c>
      <c r="X974" s="14">
        <f>IF(OR(V974=0,B974=""),"",IF(W974=1,0,SUMIFS($Y$5:Y973,$B$5:B973,B974&amp;"",$W$5:W973,W974-1)))</f>
        <v/>
      </c>
      <c r="Y974" s="14">
        <f>IF(V974=0,"",ROW($A974))</f>
        <v/>
      </c>
    </row>
    <row r="975">
      <c r="A975" s="10" t="n"/>
      <c r="B975" s="10" t="n"/>
      <c r="C975" s="10" t="n"/>
      <c r="D975" s="12" t="n"/>
      <c r="E975" s="18" t="n"/>
      <c r="F975" s="12" t="n"/>
      <c r="G975" s="18" t="n"/>
      <c r="H975" s="10" t="n"/>
      <c r="I975" s="10" t="n"/>
      <c r="J975" s="10" t="n"/>
      <c r="K975" s="13" t="n"/>
      <c r="L975" s="13" t="n"/>
      <c r="M975" s="19">
        <f>IF(OR(K975="",L975=""),"",IF(AND(ISNUMBER(K975),ISNUMBER(L975)),L975-K975,"CHYBA"))</f>
        <v/>
      </c>
      <c r="N975" s="10" t="n"/>
      <c r="O975" s="10" t="n"/>
      <c r="P975" s="14">
        <f>IF(M975="","",IF(ISNUMBER(M975),IF(M975&lt;=0,"CHYBA",""),"CHYBA"))</f>
        <v/>
      </c>
      <c r="Q975" s="14">
        <f>IF(OR(V975=0,B975="",K975=""),"",IFERROR(IF(X975=0,IF(AND(COUNTIFS('Vozidlá'!$A$6:$A$6,B975&amp;"",'Vozidlá'!$L$6:$L$6,"&lt;&gt;")=1,ROUND(K975,1)=ROUND(INDEX('Vozidlá'!$L$6:$L$6,MATCH(B975,'Vozidlá'!$A$6:$A$6,0)),1)),"","CHYBA"),IF(AND(INDEX($L$1:$L$1505,X975)&lt;&gt;"",ROUND(K975,1)=ROUND(INDEX($L$1:$L$1505,X975),1)),"","CHYBA")),"CHYBA"))</f>
        <v/>
      </c>
      <c r="R975" s="14">
        <f>IF(V975=0,"",IF(OR(NOT(ISNUMBER(A975)),B975="",C975="",NOT(ISNUMBER(D975)),NOT(ISNUMBER(E975)),NOT(ISNUMBER(F975)),NOT(ISNUMBER(G975)),I975="",J975="",NOT(ISNUMBER(K975)),NOT(ISNUMBER(L975)),AND(N975&lt;&gt;"Podnikateľská",N975&lt;&gt;"Súkromná"),AND(N975="Podnikateľská",H975=""),COUNTIFS('Vodiči'!$C$6:$C$8,C975&amp;"")&lt;&gt;1,COUNTIFS('Vozidlá'!$A$6:$A$6,B975&amp;"",'Vozidlá'!$B$6:$B$6,"&lt;&gt;")&lt;&gt;1,COUNTIFS('Vozidlá'!$A$6:$A$6,B975&amp;"",'Vozidlá'!$C$6:$C$6,"&lt;&gt;")&lt;&gt;1,COUNTIFS('Vozidlá'!$A$6:$A$6,B975&amp;"",'Vozidlá'!$D$6:$D$6,"&lt;&gt;")&lt;&gt;1,COUNTIFS('Vozidlá'!$A$6:$A$6,B975&amp;"",'Vozidlá'!$E$6:$E$6,"&lt;&gt;")&lt;&gt;1,COUNTIFS('Vozidlá'!$A$6:$A$6,B975&amp;"",'Vozidlá'!$K$6:$K$6,"&lt;&gt;")&lt;&gt;1,COUNTIFS('Vozidlá'!$A$6:$A$6,B975&amp;"",'Vozidlá'!$L$6:$L$6,"&lt;&gt;")&lt;&gt;1),"CHYBA",""))</f>
        <v/>
      </c>
      <c r="S975" s="14">
        <f>IF(V975=0,"",IF(N975="Podnikateľská",IF(H975="","",IF(OR(LEN(TRIM(SUBSTITUTE(SUBSTITUTE(H975,".",""),",","")))&lt;12,ISNUMBER(MATCH(TRIM(SUBSTITUTE(SUBSTITUTE(H975,".",""),",","")),'Zoznamy'!$G$2:$G$41,0))),"PREVERIŤ","")),IF(AND(N975="Súkromná",IFERROR(INDEX('Vozidlá'!$O$6:$O$6,MATCH(B975,'Vozidlá'!$A$6:$A$6,0))="áno",FALSE)),"PREVERIŤ","")))</f>
        <v/>
      </c>
      <c r="T975" s="14">
        <f>IF(OR(D975="",E975="",F975="",G975=""),"",IFERROR(IF(OR(F975+G975&lt;D975+E975,D975&lt;DATE(2027,1,1),D975&gt;=DATE(2028,1,1)),"CHYBA",""),"CHYBA"))</f>
        <v/>
      </c>
      <c r="U975" s="14">
        <f>IF(OR(V975=0,A975=""),"",IF(COUNTIFS($A$6:$A$1505,A975&amp;"",$B$6:$B$1505,B975&amp;"")&gt;1,"CHYBA",IF(X975="","",IF(X975=0,"",IFERROR(IF(INDEX($A$1:$A$1505,X975)="","",IF(A975=INDEX($A$1:$A$1505,X975)+1,"","PREVERIŤ")),"PREVERIŤ")))))</f>
        <v/>
      </c>
      <c r="V975" s="14">
        <f>IF(OR(A975&lt;&gt;"",B975&lt;&gt;"",C975&lt;&gt;"",D975&lt;&gt;"",E975&lt;&gt;"",F975&lt;&gt;"",G975&lt;&gt;"",H975&lt;&gt;"",I975&lt;&gt;"",J975&lt;&gt;"",K975&lt;&gt;"",L975&lt;&gt;"",N975&lt;&gt;"",O975&lt;&gt;""),1,0)</f>
        <v/>
      </c>
      <c r="W975" s="14">
        <f>IF(OR(V975=0,B975=""),"",COUNTIFS($B$6:B975,B975&amp;""))</f>
        <v/>
      </c>
      <c r="X975" s="14">
        <f>IF(OR(V975=0,B975=""),"",IF(W975=1,0,SUMIFS($Y$5:Y974,$B$5:B974,B975&amp;"",$W$5:W974,W975-1)))</f>
        <v/>
      </c>
      <c r="Y975" s="14">
        <f>IF(V975=0,"",ROW($A975))</f>
        <v/>
      </c>
    </row>
    <row r="976">
      <c r="A976" s="10" t="n"/>
      <c r="B976" s="10" t="n"/>
      <c r="C976" s="10" t="n"/>
      <c r="D976" s="12" t="n"/>
      <c r="E976" s="18" t="n"/>
      <c r="F976" s="12" t="n"/>
      <c r="G976" s="18" t="n"/>
      <c r="H976" s="10" t="n"/>
      <c r="I976" s="10" t="n"/>
      <c r="J976" s="10" t="n"/>
      <c r="K976" s="13" t="n"/>
      <c r="L976" s="13" t="n"/>
      <c r="M976" s="19">
        <f>IF(OR(K976="",L976=""),"",IF(AND(ISNUMBER(K976),ISNUMBER(L976)),L976-K976,"CHYBA"))</f>
        <v/>
      </c>
      <c r="N976" s="10" t="n"/>
      <c r="O976" s="10" t="n"/>
      <c r="P976" s="14">
        <f>IF(M976="","",IF(ISNUMBER(M976),IF(M976&lt;=0,"CHYBA",""),"CHYBA"))</f>
        <v/>
      </c>
      <c r="Q976" s="14">
        <f>IF(OR(V976=0,B976="",K976=""),"",IFERROR(IF(X976=0,IF(AND(COUNTIFS('Vozidlá'!$A$6:$A$6,B976&amp;"",'Vozidlá'!$L$6:$L$6,"&lt;&gt;")=1,ROUND(K976,1)=ROUND(INDEX('Vozidlá'!$L$6:$L$6,MATCH(B976,'Vozidlá'!$A$6:$A$6,0)),1)),"","CHYBA"),IF(AND(INDEX($L$1:$L$1505,X976)&lt;&gt;"",ROUND(K976,1)=ROUND(INDEX($L$1:$L$1505,X976),1)),"","CHYBA")),"CHYBA"))</f>
        <v/>
      </c>
      <c r="R976" s="14">
        <f>IF(V976=0,"",IF(OR(NOT(ISNUMBER(A976)),B976="",C976="",NOT(ISNUMBER(D976)),NOT(ISNUMBER(E976)),NOT(ISNUMBER(F976)),NOT(ISNUMBER(G976)),I976="",J976="",NOT(ISNUMBER(K976)),NOT(ISNUMBER(L976)),AND(N976&lt;&gt;"Podnikateľská",N976&lt;&gt;"Súkromná"),AND(N976="Podnikateľská",H976=""),COUNTIFS('Vodiči'!$C$6:$C$8,C976&amp;"")&lt;&gt;1,COUNTIFS('Vozidlá'!$A$6:$A$6,B976&amp;"",'Vozidlá'!$B$6:$B$6,"&lt;&gt;")&lt;&gt;1,COUNTIFS('Vozidlá'!$A$6:$A$6,B976&amp;"",'Vozidlá'!$C$6:$C$6,"&lt;&gt;")&lt;&gt;1,COUNTIFS('Vozidlá'!$A$6:$A$6,B976&amp;"",'Vozidlá'!$D$6:$D$6,"&lt;&gt;")&lt;&gt;1,COUNTIFS('Vozidlá'!$A$6:$A$6,B976&amp;"",'Vozidlá'!$E$6:$E$6,"&lt;&gt;")&lt;&gt;1,COUNTIFS('Vozidlá'!$A$6:$A$6,B976&amp;"",'Vozidlá'!$K$6:$K$6,"&lt;&gt;")&lt;&gt;1,COUNTIFS('Vozidlá'!$A$6:$A$6,B976&amp;"",'Vozidlá'!$L$6:$L$6,"&lt;&gt;")&lt;&gt;1),"CHYBA",""))</f>
        <v/>
      </c>
      <c r="S976" s="14">
        <f>IF(V976=0,"",IF(N976="Podnikateľská",IF(H976="","",IF(OR(LEN(TRIM(SUBSTITUTE(SUBSTITUTE(H976,".",""),",","")))&lt;12,ISNUMBER(MATCH(TRIM(SUBSTITUTE(SUBSTITUTE(H976,".",""),",","")),'Zoznamy'!$G$2:$G$41,0))),"PREVERIŤ","")),IF(AND(N976="Súkromná",IFERROR(INDEX('Vozidlá'!$O$6:$O$6,MATCH(B976,'Vozidlá'!$A$6:$A$6,0))="áno",FALSE)),"PREVERIŤ","")))</f>
        <v/>
      </c>
      <c r="T976" s="14">
        <f>IF(OR(D976="",E976="",F976="",G976=""),"",IFERROR(IF(OR(F976+G976&lt;D976+E976,D976&lt;DATE(2027,1,1),D976&gt;=DATE(2028,1,1)),"CHYBA",""),"CHYBA"))</f>
        <v/>
      </c>
      <c r="U976" s="14">
        <f>IF(OR(V976=0,A976=""),"",IF(COUNTIFS($A$6:$A$1505,A976&amp;"",$B$6:$B$1505,B976&amp;"")&gt;1,"CHYBA",IF(X976="","",IF(X976=0,"",IFERROR(IF(INDEX($A$1:$A$1505,X976)="","",IF(A976=INDEX($A$1:$A$1505,X976)+1,"","PREVERIŤ")),"PREVERIŤ")))))</f>
        <v/>
      </c>
      <c r="V976" s="14">
        <f>IF(OR(A976&lt;&gt;"",B976&lt;&gt;"",C976&lt;&gt;"",D976&lt;&gt;"",E976&lt;&gt;"",F976&lt;&gt;"",G976&lt;&gt;"",H976&lt;&gt;"",I976&lt;&gt;"",J976&lt;&gt;"",K976&lt;&gt;"",L976&lt;&gt;"",N976&lt;&gt;"",O976&lt;&gt;""),1,0)</f>
        <v/>
      </c>
      <c r="W976" s="14">
        <f>IF(OR(V976=0,B976=""),"",COUNTIFS($B$6:B976,B976&amp;""))</f>
        <v/>
      </c>
      <c r="X976" s="14">
        <f>IF(OR(V976=0,B976=""),"",IF(W976=1,0,SUMIFS($Y$5:Y975,$B$5:B975,B976&amp;"",$W$5:W975,W976-1)))</f>
        <v/>
      </c>
      <c r="Y976" s="14">
        <f>IF(V976=0,"",ROW($A976))</f>
        <v/>
      </c>
    </row>
    <row r="977">
      <c r="A977" s="10" t="n"/>
      <c r="B977" s="10" t="n"/>
      <c r="C977" s="10" t="n"/>
      <c r="D977" s="12" t="n"/>
      <c r="E977" s="18" t="n"/>
      <c r="F977" s="12" t="n"/>
      <c r="G977" s="18" t="n"/>
      <c r="H977" s="10" t="n"/>
      <c r="I977" s="10" t="n"/>
      <c r="J977" s="10" t="n"/>
      <c r="K977" s="13" t="n"/>
      <c r="L977" s="13" t="n"/>
      <c r="M977" s="19">
        <f>IF(OR(K977="",L977=""),"",IF(AND(ISNUMBER(K977),ISNUMBER(L977)),L977-K977,"CHYBA"))</f>
        <v/>
      </c>
      <c r="N977" s="10" t="n"/>
      <c r="O977" s="10" t="n"/>
      <c r="P977" s="14">
        <f>IF(M977="","",IF(ISNUMBER(M977),IF(M977&lt;=0,"CHYBA",""),"CHYBA"))</f>
        <v/>
      </c>
      <c r="Q977" s="14">
        <f>IF(OR(V977=0,B977="",K977=""),"",IFERROR(IF(X977=0,IF(AND(COUNTIFS('Vozidlá'!$A$6:$A$6,B977&amp;"",'Vozidlá'!$L$6:$L$6,"&lt;&gt;")=1,ROUND(K977,1)=ROUND(INDEX('Vozidlá'!$L$6:$L$6,MATCH(B977,'Vozidlá'!$A$6:$A$6,0)),1)),"","CHYBA"),IF(AND(INDEX($L$1:$L$1505,X977)&lt;&gt;"",ROUND(K977,1)=ROUND(INDEX($L$1:$L$1505,X977),1)),"","CHYBA")),"CHYBA"))</f>
        <v/>
      </c>
      <c r="R977" s="14">
        <f>IF(V977=0,"",IF(OR(NOT(ISNUMBER(A977)),B977="",C977="",NOT(ISNUMBER(D977)),NOT(ISNUMBER(E977)),NOT(ISNUMBER(F977)),NOT(ISNUMBER(G977)),I977="",J977="",NOT(ISNUMBER(K977)),NOT(ISNUMBER(L977)),AND(N977&lt;&gt;"Podnikateľská",N977&lt;&gt;"Súkromná"),AND(N977="Podnikateľská",H977=""),COUNTIFS('Vodiči'!$C$6:$C$8,C977&amp;"")&lt;&gt;1,COUNTIFS('Vozidlá'!$A$6:$A$6,B977&amp;"",'Vozidlá'!$B$6:$B$6,"&lt;&gt;")&lt;&gt;1,COUNTIFS('Vozidlá'!$A$6:$A$6,B977&amp;"",'Vozidlá'!$C$6:$C$6,"&lt;&gt;")&lt;&gt;1,COUNTIFS('Vozidlá'!$A$6:$A$6,B977&amp;"",'Vozidlá'!$D$6:$D$6,"&lt;&gt;")&lt;&gt;1,COUNTIFS('Vozidlá'!$A$6:$A$6,B977&amp;"",'Vozidlá'!$E$6:$E$6,"&lt;&gt;")&lt;&gt;1,COUNTIFS('Vozidlá'!$A$6:$A$6,B977&amp;"",'Vozidlá'!$K$6:$K$6,"&lt;&gt;")&lt;&gt;1,COUNTIFS('Vozidlá'!$A$6:$A$6,B977&amp;"",'Vozidlá'!$L$6:$L$6,"&lt;&gt;")&lt;&gt;1),"CHYBA",""))</f>
        <v/>
      </c>
      <c r="S977" s="14">
        <f>IF(V977=0,"",IF(N977="Podnikateľská",IF(H977="","",IF(OR(LEN(TRIM(SUBSTITUTE(SUBSTITUTE(H977,".",""),",","")))&lt;12,ISNUMBER(MATCH(TRIM(SUBSTITUTE(SUBSTITUTE(H977,".",""),",","")),'Zoznamy'!$G$2:$G$41,0))),"PREVERIŤ","")),IF(AND(N977="Súkromná",IFERROR(INDEX('Vozidlá'!$O$6:$O$6,MATCH(B977,'Vozidlá'!$A$6:$A$6,0))="áno",FALSE)),"PREVERIŤ","")))</f>
        <v/>
      </c>
      <c r="T977" s="14">
        <f>IF(OR(D977="",E977="",F977="",G977=""),"",IFERROR(IF(OR(F977+G977&lt;D977+E977,D977&lt;DATE(2027,1,1),D977&gt;=DATE(2028,1,1)),"CHYBA",""),"CHYBA"))</f>
        <v/>
      </c>
      <c r="U977" s="14">
        <f>IF(OR(V977=0,A977=""),"",IF(COUNTIFS($A$6:$A$1505,A977&amp;"",$B$6:$B$1505,B977&amp;"")&gt;1,"CHYBA",IF(X977="","",IF(X977=0,"",IFERROR(IF(INDEX($A$1:$A$1505,X977)="","",IF(A977=INDEX($A$1:$A$1505,X977)+1,"","PREVERIŤ")),"PREVERIŤ")))))</f>
        <v/>
      </c>
      <c r="V977" s="14">
        <f>IF(OR(A977&lt;&gt;"",B977&lt;&gt;"",C977&lt;&gt;"",D977&lt;&gt;"",E977&lt;&gt;"",F977&lt;&gt;"",G977&lt;&gt;"",H977&lt;&gt;"",I977&lt;&gt;"",J977&lt;&gt;"",K977&lt;&gt;"",L977&lt;&gt;"",N977&lt;&gt;"",O977&lt;&gt;""),1,0)</f>
        <v/>
      </c>
      <c r="W977" s="14">
        <f>IF(OR(V977=0,B977=""),"",COUNTIFS($B$6:B977,B977&amp;""))</f>
        <v/>
      </c>
      <c r="X977" s="14">
        <f>IF(OR(V977=0,B977=""),"",IF(W977=1,0,SUMIFS($Y$5:Y976,$B$5:B976,B977&amp;"",$W$5:W976,W977-1)))</f>
        <v/>
      </c>
      <c r="Y977" s="14">
        <f>IF(V977=0,"",ROW($A977))</f>
        <v/>
      </c>
    </row>
    <row r="978">
      <c r="A978" s="10" t="n"/>
      <c r="B978" s="10" t="n"/>
      <c r="C978" s="10" t="n"/>
      <c r="D978" s="12" t="n"/>
      <c r="E978" s="18" t="n"/>
      <c r="F978" s="12" t="n"/>
      <c r="G978" s="18" t="n"/>
      <c r="H978" s="10" t="n"/>
      <c r="I978" s="10" t="n"/>
      <c r="J978" s="10" t="n"/>
      <c r="K978" s="13" t="n"/>
      <c r="L978" s="13" t="n"/>
      <c r="M978" s="19">
        <f>IF(OR(K978="",L978=""),"",IF(AND(ISNUMBER(K978),ISNUMBER(L978)),L978-K978,"CHYBA"))</f>
        <v/>
      </c>
      <c r="N978" s="10" t="n"/>
      <c r="O978" s="10" t="n"/>
      <c r="P978" s="14">
        <f>IF(M978="","",IF(ISNUMBER(M978),IF(M978&lt;=0,"CHYBA",""),"CHYBA"))</f>
        <v/>
      </c>
      <c r="Q978" s="14">
        <f>IF(OR(V978=0,B978="",K978=""),"",IFERROR(IF(X978=0,IF(AND(COUNTIFS('Vozidlá'!$A$6:$A$6,B978&amp;"",'Vozidlá'!$L$6:$L$6,"&lt;&gt;")=1,ROUND(K978,1)=ROUND(INDEX('Vozidlá'!$L$6:$L$6,MATCH(B978,'Vozidlá'!$A$6:$A$6,0)),1)),"","CHYBA"),IF(AND(INDEX($L$1:$L$1505,X978)&lt;&gt;"",ROUND(K978,1)=ROUND(INDEX($L$1:$L$1505,X978),1)),"","CHYBA")),"CHYBA"))</f>
        <v/>
      </c>
      <c r="R978" s="14">
        <f>IF(V978=0,"",IF(OR(NOT(ISNUMBER(A978)),B978="",C978="",NOT(ISNUMBER(D978)),NOT(ISNUMBER(E978)),NOT(ISNUMBER(F978)),NOT(ISNUMBER(G978)),I978="",J978="",NOT(ISNUMBER(K978)),NOT(ISNUMBER(L978)),AND(N978&lt;&gt;"Podnikateľská",N978&lt;&gt;"Súkromná"),AND(N978="Podnikateľská",H978=""),COUNTIFS('Vodiči'!$C$6:$C$8,C978&amp;"")&lt;&gt;1,COUNTIFS('Vozidlá'!$A$6:$A$6,B978&amp;"",'Vozidlá'!$B$6:$B$6,"&lt;&gt;")&lt;&gt;1,COUNTIFS('Vozidlá'!$A$6:$A$6,B978&amp;"",'Vozidlá'!$C$6:$C$6,"&lt;&gt;")&lt;&gt;1,COUNTIFS('Vozidlá'!$A$6:$A$6,B978&amp;"",'Vozidlá'!$D$6:$D$6,"&lt;&gt;")&lt;&gt;1,COUNTIFS('Vozidlá'!$A$6:$A$6,B978&amp;"",'Vozidlá'!$E$6:$E$6,"&lt;&gt;")&lt;&gt;1,COUNTIFS('Vozidlá'!$A$6:$A$6,B978&amp;"",'Vozidlá'!$K$6:$K$6,"&lt;&gt;")&lt;&gt;1,COUNTIFS('Vozidlá'!$A$6:$A$6,B978&amp;"",'Vozidlá'!$L$6:$L$6,"&lt;&gt;")&lt;&gt;1),"CHYBA",""))</f>
        <v/>
      </c>
      <c r="S978" s="14">
        <f>IF(V978=0,"",IF(N978="Podnikateľská",IF(H978="","",IF(OR(LEN(TRIM(SUBSTITUTE(SUBSTITUTE(H978,".",""),",","")))&lt;12,ISNUMBER(MATCH(TRIM(SUBSTITUTE(SUBSTITUTE(H978,".",""),",","")),'Zoznamy'!$G$2:$G$41,0))),"PREVERIŤ","")),IF(AND(N978="Súkromná",IFERROR(INDEX('Vozidlá'!$O$6:$O$6,MATCH(B978,'Vozidlá'!$A$6:$A$6,0))="áno",FALSE)),"PREVERIŤ","")))</f>
        <v/>
      </c>
      <c r="T978" s="14">
        <f>IF(OR(D978="",E978="",F978="",G978=""),"",IFERROR(IF(OR(F978+G978&lt;D978+E978,D978&lt;DATE(2027,1,1),D978&gt;=DATE(2028,1,1)),"CHYBA",""),"CHYBA"))</f>
        <v/>
      </c>
      <c r="U978" s="14">
        <f>IF(OR(V978=0,A978=""),"",IF(COUNTIFS($A$6:$A$1505,A978&amp;"",$B$6:$B$1505,B978&amp;"")&gt;1,"CHYBA",IF(X978="","",IF(X978=0,"",IFERROR(IF(INDEX($A$1:$A$1505,X978)="","",IF(A978=INDEX($A$1:$A$1505,X978)+1,"","PREVERIŤ")),"PREVERIŤ")))))</f>
        <v/>
      </c>
      <c r="V978" s="14">
        <f>IF(OR(A978&lt;&gt;"",B978&lt;&gt;"",C978&lt;&gt;"",D978&lt;&gt;"",E978&lt;&gt;"",F978&lt;&gt;"",G978&lt;&gt;"",H978&lt;&gt;"",I978&lt;&gt;"",J978&lt;&gt;"",K978&lt;&gt;"",L978&lt;&gt;"",N978&lt;&gt;"",O978&lt;&gt;""),1,0)</f>
        <v/>
      </c>
      <c r="W978" s="14">
        <f>IF(OR(V978=0,B978=""),"",COUNTIFS($B$6:B978,B978&amp;""))</f>
        <v/>
      </c>
      <c r="X978" s="14">
        <f>IF(OR(V978=0,B978=""),"",IF(W978=1,0,SUMIFS($Y$5:Y977,$B$5:B977,B978&amp;"",$W$5:W977,W978-1)))</f>
        <v/>
      </c>
      <c r="Y978" s="14">
        <f>IF(V978=0,"",ROW($A978))</f>
        <v/>
      </c>
    </row>
    <row r="979">
      <c r="A979" s="10" t="n"/>
      <c r="B979" s="10" t="n"/>
      <c r="C979" s="10" t="n"/>
      <c r="D979" s="12" t="n"/>
      <c r="E979" s="18" t="n"/>
      <c r="F979" s="12" t="n"/>
      <c r="G979" s="18" t="n"/>
      <c r="H979" s="10" t="n"/>
      <c r="I979" s="10" t="n"/>
      <c r="J979" s="10" t="n"/>
      <c r="K979" s="13" t="n"/>
      <c r="L979" s="13" t="n"/>
      <c r="M979" s="19">
        <f>IF(OR(K979="",L979=""),"",IF(AND(ISNUMBER(K979),ISNUMBER(L979)),L979-K979,"CHYBA"))</f>
        <v/>
      </c>
      <c r="N979" s="10" t="n"/>
      <c r="O979" s="10" t="n"/>
      <c r="P979" s="14">
        <f>IF(M979="","",IF(ISNUMBER(M979),IF(M979&lt;=0,"CHYBA",""),"CHYBA"))</f>
        <v/>
      </c>
      <c r="Q979" s="14">
        <f>IF(OR(V979=0,B979="",K979=""),"",IFERROR(IF(X979=0,IF(AND(COUNTIFS('Vozidlá'!$A$6:$A$6,B979&amp;"",'Vozidlá'!$L$6:$L$6,"&lt;&gt;")=1,ROUND(K979,1)=ROUND(INDEX('Vozidlá'!$L$6:$L$6,MATCH(B979,'Vozidlá'!$A$6:$A$6,0)),1)),"","CHYBA"),IF(AND(INDEX($L$1:$L$1505,X979)&lt;&gt;"",ROUND(K979,1)=ROUND(INDEX($L$1:$L$1505,X979),1)),"","CHYBA")),"CHYBA"))</f>
        <v/>
      </c>
      <c r="R979" s="14">
        <f>IF(V979=0,"",IF(OR(NOT(ISNUMBER(A979)),B979="",C979="",NOT(ISNUMBER(D979)),NOT(ISNUMBER(E979)),NOT(ISNUMBER(F979)),NOT(ISNUMBER(G979)),I979="",J979="",NOT(ISNUMBER(K979)),NOT(ISNUMBER(L979)),AND(N979&lt;&gt;"Podnikateľská",N979&lt;&gt;"Súkromná"),AND(N979="Podnikateľská",H979=""),COUNTIFS('Vodiči'!$C$6:$C$8,C979&amp;"")&lt;&gt;1,COUNTIFS('Vozidlá'!$A$6:$A$6,B979&amp;"",'Vozidlá'!$B$6:$B$6,"&lt;&gt;")&lt;&gt;1,COUNTIFS('Vozidlá'!$A$6:$A$6,B979&amp;"",'Vozidlá'!$C$6:$C$6,"&lt;&gt;")&lt;&gt;1,COUNTIFS('Vozidlá'!$A$6:$A$6,B979&amp;"",'Vozidlá'!$D$6:$D$6,"&lt;&gt;")&lt;&gt;1,COUNTIFS('Vozidlá'!$A$6:$A$6,B979&amp;"",'Vozidlá'!$E$6:$E$6,"&lt;&gt;")&lt;&gt;1,COUNTIFS('Vozidlá'!$A$6:$A$6,B979&amp;"",'Vozidlá'!$K$6:$K$6,"&lt;&gt;")&lt;&gt;1,COUNTIFS('Vozidlá'!$A$6:$A$6,B979&amp;"",'Vozidlá'!$L$6:$L$6,"&lt;&gt;")&lt;&gt;1),"CHYBA",""))</f>
        <v/>
      </c>
      <c r="S979" s="14">
        <f>IF(V979=0,"",IF(N979="Podnikateľská",IF(H979="","",IF(OR(LEN(TRIM(SUBSTITUTE(SUBSTITUTE(H979,".",""),",","")))&lt;12,ISNUMBER(MATCH(TRIM(SUBSTITUTE(SUBSTITUTE(H979,".",""),",","")),'Zoznamy'!$G$2:$G$41,0))),"PREVERIŤ","")),IF(AND(N979="Súkromná",IFERROR(INDEX('Vozidlá'!$O$6:$O$6,MATCH(B979,'Vozidlá'!$A$6:$A$6,0))="áno",FALSE)),"PREVERIŤ","")))</f>
        <v/>
      </c>
      <c r="T979" s="14">
        <f>IF(OR(D979="",E979="",F979="",G979=""),"",IFERROR(IF(OR(F979+G979&lt;D979+E979,D979&lt;DATE(2027,1,1),D979&gt;=DATE(2028,1,1)),"CHYBA",""),"CHYBA"))</f>
        <v/>
      </c>
      <c r="U979" s="14">
        <f>IF(OR(V979=0,A979=""),"",IF(COUNTIFS($A$6:$A$1505,A979&amp;"",$B$6:$B$1505,B979&amp;"")&gt;1,"CHYBA",IF(X979="","",IF(X979=0,"",IFERROR(IF(INDEX($A$1:$A$1505,X979)="","",IF(A979=INDEX($A$1:$A$1505,X979)+1,"","PREVERIŤ")),"PREVERIŤ")))))</f>
        <v/>
      </c>
      <c r="V979" s="14">
        <f>IF(OR(A979&lt;&gt;"",B979&lt;&gt;"",C979&lt;&gt;"",D979&lt;&gt;"",E979&lt;&gt;"",F979&lt;&gt;"",G979&lt;&gt;"",H979&lt;&gt;"",I979&lt;&gt;"",J979&lt;&gt;"",K979&lt;&gt;"",L979&lt;&gt;"",N979&lt;&gt;"",O979&lt;&gt;""),1,0)</f>
        <v/>
      </c>
      <c r="W979" s="14">
        <f>IF(OR(V979=0,B979=""),"",COUNTIFS($B$6:B979,B979&amp;""))</f>
        <v/>
      </c>
      <c r="X979" s="14">
        <f>IF(OR(V979=0,B979=""),"",IF(W979=1,0,SUMIFS($Y$5:Y978,$B$5:B978,B979&amp;"",$W$5:W978,W979-1)))</f>
        <v/>
      </c>
      <c r="Y979" s="14">
        <f>IF(V979=0,"",ROW($A979))</f>
        <v/>
      </c>
    </row>
    <row r="980">
      <c r="A980" s="10" t="n"/>
      <c r="B980" s="10" t="n"/>
      <c r="C980" s="10" t="n"/>
      <c r="D980" s="12" t="n"/>
      <c r="E980" s="18" t="n"/>
      <c r="F980" s="12" t="n"/>
      <c r="G980" s="18" t="n"/>
      <c r="H980" s="10" t="n"/>
      <c r="I980" s="10" t="n"/>
      <c r="J980" s="10" t="n"/>
      <c r="K980" s="13" t="n"/>
      <c r="L980" s="13" t="n"/>
      <c r="M980" s="19">
        <f>IF(OR(K980="",L980=""),"",IF(AND(ISNUMBER(K980),ISNUMBER(L980)),L980-K980,"CHYBA"))</f>
        <v/>
      </c>
      <c r="N980" s="10" t="n"/>
      <c r="O980" s="10" t="n"/>
      <c r="P980" s="14">
        <f>IF(M980="","",IF(ISNUMBER(M980),IF(M980&lt;=0,"CHYBA",""),"CHYBA"))</f>
        <v/>
      </c>
      <c r="Q980" s="14">
        <f>IF(OR(V980=0,B980="",K980=""),"",IFERROR(IF(X980=0,IF(AND(COUNTIFS('Vozidlá'!$A$6:$A$6,B980&amp;"",'Vozidlá'!$L$6:$L$6,"&lt;&gt;")=1,ROUND(K980,1)=ROUND(INDEX('Vozidlá'!$L$6:$L$6,MATCH(B980,'Vozidlá'!$A$6:$A$6,0)),1)),"","CHYBA"),IF(AND(INDEX($L$1:$L$1505,X980)&lt;&gt;"",ROUND(K980,1)=ROUND(INDEX($L$1:$L$1505,X980),1)),"","CHYBA")),"CHYBA"))</f>
        <v/>
      </c>
      <c r="R980" s="14">
        <f>IF(V980=0,"",IF(OR(NOT(ISNUMBER(A980)),B980="",C980="",NOT(ISNUMBER(D980)),NOT(ISNUMBER(E980)),NOT(ISNUMBER(F980)),NOT(ISNUMBER(G980)),I980="",J980="",NOT(ISNUMBER(K980)),NOT(ISNUMBER(L980)),AND(N980&lt;&gt;"Podnikateľská",N980&lt;&gt;"Súkromná"),AND(N980="Podnikateľská",H980=""),COUNTIFS('Vodiči'!$C$6:$C$8,C980&amp;"")&lt;&gt;1,COUNTIFS('Vozidlá'!$A$6:$A$6,B980&amp;"",'Vozidlá'!$B$6:$B$6,"&lt;&gt;")&lt;&gt;1,COUNTIFS('Vozidlá'!$A$6:$A$6,B980&amp;"",'Vozidlá'!$C$6:$C$6,"&lt;&gt;")&lt;&gt;1,COUNTIFS('Vozidlá'!$A$6:$A$6,B980&amp;"",'Vozidlá'!$D$6:$D$6,"&lt;&gt;")&lt;&gt;1,COUNTIFS('Vozidlá'!$A$6:$A$6,B980&amp;"",'Vozidlá'!$E$6:$E$6,"&lt;&gt;")&lt;&gt;1,COUNTIFS('Vozidlá'!$A$6:$A$6,B980&amp;"",'Vozidlá'!$K$6:$K$6,"&lt;&gt;")&lt;&gt;1,COUNTIFS('Vozidlá'!$A$6:$A$6,B980&amp;"",'Vozidlá'!$L$6:$L$6,"&lt;&gt;")&lt;&gt;1),"CHYBA",""))</f>
        <v/>
      </c>
      <c r="S980" s="14">
        <f>IF(V980=0,"",IF(N980="Podnikateľská",IF(H980="","",IF(OR(LEN(TRIM(SUBSTITUTE(SUBSTITUTE(H980,".",""),",","")))&lt;12,ISNUMBER(MATCH(TRIM(SUBSTITUTE(SUBSTITUTE(H980,".",""),",","")),'Zoznamy'!$G$2:$G$41,0))),"PREVERIŤ","")),IF(AND(N980="Súkromná",IFERROR(INDEX('Vozidlá'!$O$6:$O$6,MATCH(B980,'Vozidlá'!$A$6:$A$6,0))="áno",FALSE)),"PREVERIŤ","")))</f>
        <v/>
      </c>
      <c r="T980" s="14">
        <f>IF(OR(D980="",E980="",F980="",G980=""),"",IFERROR(IF(OR(F980+G980&lt;D980+E980,D980&lt;DATE(2027,1,1),D980&gt;=DATE(2028,1,1)),"CHYBA",""),"CHYBA"))</f>
        <v/>
      </c>
      <c r="U980" s="14">
        <f>IF(OR(V980=0,A980=""),"",IF(COUNTIFS($A$6:$A$1505,A980&amp;"",$B$6:$B$1505,B980&amp;"")&gt;1,"CHYBA",IF(X980="","",IF(X980=0,"",IFERROR(IF(INDEX($A$1:$A$1505,X980)="","",IF(A980=INDEX($A$1:$A$1505,X980)+1,"","PREVERIŤ")),"PREVERIŤ")))))</f>
        <v/>
      </c>
      <c r="V980" s="14">
        <f>IF(OR(A980&lt;&gt;"",B980&lt;&gt;"",C980&lt;&gt;"",D980&lt;&gt;"",E980&lt;&gt;"",F980&lt;&gt;"",G980&lt;&gt;"",H980&lt;&gt;"",I980&lt;&gt;"",J980&lt;&gt;"",K980&lt;&gt;"",L980&lt;&gt;"",N980&lt;&gt;"",O980&lt;&gt;""),1,0)</f>
        <v/>
      </c>
      <c r="W980" s="14">
        <f>IF(OR(V980=0,B980=""),"",COUNTIFS($B$6:B980,B980&amp;""))</f>
        <v/>
      </c>
      <c r="X980" s="14">
        <f>IF(OR(V980=0,B980=""),"",IF(W980=1,0,SUMIFS($Y$5:Y979,$B$5:B979,B980&amp;"",$W$5:W979,W980-1)))</f>
        <v/>
      </c>
      <c r="Y980" s="14">
        <f>IF(V980=0,"",ROW($A980))</f>
        <v/>
      </c>
    </row>
    <row r="981">
      <c r="A981" s="10" t="n"/>
      <c r="B981" s="10" t="n"/>
      <c r="C981" s="10" t="n"/>
      <c r="D981" s="12" t="n"/>
      <c r="E981" s="18" t="n"/>
      <c r="F981" s="12" t="n"/>
      <c r="G981" s="18" t="n"/>
      <c r="H981" s="10" t="n"/>
      <c r="I981" s="10" t="n"/>
      <c r="J981" s="10" t="n"/>
      <c r="K981" s="13" t="n"/>
      <c r="L981" s="13" t="n"/>
      <c r="M981" s="19">
        <f>IF(OR(K981="",L981=""),"",IF(AND(ISNUMBER(K981),ISNUMBER(L981)),L981-K981,"CHYBA"))</f>
        <v/>
      </c>
      <c r="N981" s="10" t="n"/>
      <c r="O981" s="10" t="n"/>
      <c r="P981" s="14">
        <f>IF(M981="","",IF(ISNUMBER(M981),IF(M981&lt;=0,"CHYBA",""),"CHYBA"))</f>
        <v/>
      </c>
      <c r="Q981" s="14">
        <f>IF(OR(V981=0,B981="",K981=""),"",IFERROR(IF(X981=0,IF(AND(COUNTIFS('Vozidlá'!$A$6:$A$6,B981&amp;"",'Vozidlá'!$L$6:$L$6,"&lt;&gt;")=1,ROUND(K981,1)=ROUND(INDEX('Vozidlá'!$L$6:$L$6,MATCH(B981,'Vozidlá'!$A$6:$A$6,0)),1)),"","CHYBA"),IF(AND(INDEX($L$1:$L$1505,X981)&lt;&gt;"",ROUND(K981,1)=ROUND(INDEX($L$1:$L$1505,X981),1)),"","CHYBA")),"CHYBA"))</f>
        <v/>
      </c>
      <c r="R981" s="14">
        <f>IF(V981=0,"",IF(OR(NOT(ISNUMBER(A981)),B981="",C981="",NOT(ISNUMBER(D981)),NOT(ISNUMBER(E981)),NOT(ISNUMBER(F981)),NOT(ISNUMBER(G981)),I981="",J981="",NOT(ISNUMBER(K981)),NOT(ISNUMBER(L981)),AND(N981&lt;&gt;"Podnikateľská",N981&lt;&gt;"Súkromná"),AND(N981="Podnikateľská",H981=""),COUNTIFS('Vodiči'!$C$6:$C$8,C981&amp;"")&lt;&gt;1,COUNTIFS('Vozidlá'!$A$6:$A$6,B981&amp;"",'Vozidlá'!$B$6:$B$6,"&lt;&gt;")&lt;&gt;1,COUNTIFS('Vozidlá'!$A$6:$A$6,B981&amp;"",'Vozidlá'!$C$6:$C$6,"&lt;&gt;")&lt;&gt;1,COUNTIFS('Vozidlá'!$A$6:$A$6,B981&amp;"",'Vozidlá'!$D$6:$D$6,"&lt;&gt;")&lt;&gt;1,COUNTIFS('Vozidlá'!$A$6:$A$6,B981&amp;"",'Vozidlá'!$E$6:$E$6,"&lt;&gt;")&lt;&gt;1,COUNTIFS('Vozidlá'!$A$6:$A$6,B981&amp;"",'Vozidlá'!$K$6:$K$6,"&lt;&gt;")&lt;&gt;1,COUNTIFS('Vozidlá'!$A$6:$A$6,B981&amp;"",'Vozidlá'!$L$6:$L$6,"&lt;&gt;")&lt;&gt;1),"CHYBA",""))</f>
        <v/>
      </c>
      <c r="S981" s="14">
        <f>IF(V981=0,"",IF(N981="Podnikateľská",IF(H981="","",IF(OR(LEN(TRIM(SUBSTITUTE(SUBSTITUTE(H981,".",""),",","")))&lt;12,ISNUMBER(MATCH(TRIM(SUBSTITUTE(SUBSTITUTE(H981,".",""),",","")),'Zoznamy'!$G$2:$G$41,0))),"PREVERIŤ","")),IF(AND(N981="Súkromná",IFERROR(INDEX('Vozidlá'!$O$6:$O$6,MATCH(B981,'Vozidlá'!$A$6:$A$6,0))="áno",FALSE)),"PREVERIŤ","")))</f>
        <v/>
      </c>
      <c r="T981" s="14">
        <f>IF(OR(D981="",E981="",F981="",G981=""),"",IFERROR(IF(OR(F981+G981&lt;D981+E981,D981&lt;DATE(2027,1,1),D981&gt;=DATE(2028,1,1)),"CHYBA",""),"CHYBA"))</f>
        <v/>
      </c>
      <c r="U981" s="14">
        <f>IF(OR(V981=0,A981=""),"",IF(COUNTIFS($A$6:$A$1505,A981&amp;"",$B$6:$B$1505,B981&amp;"")&gt;1,"CHYBA",IF(X981="","",IF(X981=0,"",IFERROR(IF(INDEX($A$1:$A$1505,X981)="","",IF(A981=INDEX($A$1:$A$1505,X981)+1,"","PREVERIŤ")),"PREVERIŤ")))))</f>
        <v/>
      </c>
      <c r="V981" s="14">
        <f>IF(OR(A981&lt;&gt;"",B981&lt;&gt;"",C981&lt;&gt;"",D981&lt;&gt;"",E981&lt;&gt;"",F981&lt;&gt;"",G981&lt;&gt;"",H981&lt;&gt;"",I981&lt;&gt;"",J981&lt;&gt;"",K981&lt;&gt;"",L981&lt;&gt;"",N981&lt;&gt;"",O981&lt;&gt;""),1,0)</f>
        <v/>
      </c>
      <c r="W981" s="14">
        <f>IF(OR(V981=0,B981=""),"",COUNTIFS($B$6:B981,B981&amp;""))</f>
        <v/>
      </c>
      <c r="X981" s="14">
        <f>IF(OR(V981=0,B981=""),"",IF(W981=1,0,SUMIFS($Y$5:Y980,$B$5:B980,B981&amp;"",$W$5:W980,W981-1)))</f>
        <v/>
      </c>
      <c r="Y981" s="14">
        <f>IF(V981=0,"",ROW($A981))</f>
        <v/>
      </c>
    </row>
    <row r="982">
      <c r="A982" s="10" t="n"/>
      <c r="B982" s="10" t="n"/>
      <c r="C982" s="10" t="n"/>
      <c r="D982" s="12" t="n"/>
      <c r="E982" s="18" t="n"/>
      <c r="F982" s="12" t="n"/>
      <c r="G982" s="18" t="n"/>
      <c r="H982" s="10" t="n"/>
      <c r="I982" s="10" t="n"/>
      <c r="J982" s="10" t="n"/>
      <c r="K982" s="13" t="n"/>
      <c r="L982" s="13" t="n"/>
      <c r="M982" s="19">
        <f>IF(OR(K982="",L982=""),"",IF(AND(ISNUMBER(K982),ISNUMBER(L982)),L982-K982,"CHYBA"))</f>
        <v/>
      </c>
      <c r="N982" s="10" t="n"/>
      <c r="O982" s="10" t="n"/>
      <c r="P982" s="14">
        <f>IF(M982="","",IF(ISNUMBER(M982),IF(M982&lt;=0,"CHYBA",""),"CHYBA"))</f>
        <v/>
      </c>
      <c r="Q982" s="14">
        <f>IF(OR(V982=0,B982="",K982=""),"",IFERROR(IF(X982=0,IF(AND(COUNTIFS('Vozidlá'!$A$6:$A$6,B982&amp;"",'Vozidlá'!$L$6:$L$6,"&lt;&gt;")=1,ROUND(K982,1)=ROUND(INDEX('Vozidlá'!$L$6:$L$6,MATCH(B982,'Vozidlá'!$A$6:$A$6,0)),1)),"","CHYBA"),IF(AND(INDEX($L$1:$L$1505,X982)&lt;&gt;"",ROUND(K982,1)=ROUND(INDEX($L$1:$L$1505,X982),1)),"","CHYBA")),"CHYBA"))</f>
        <v/>
      </c>
      <c r="R982" s="14">
        <f>IF(V982=0,"",IF(OR(NOT(ISNUMBER(A982)),B982="",C982="",NOT(ISNUMBER(D982)),NOT(ISNUMBER(E982)),NOT(ISNUMBER(F982)),NOT(ISNUMBER(G982)),I982="",J982="",NOT(ISNUMBER(K982)),NOT(ISNUMBER(L982)),AND(N982&lt;&gt;"Podnikateľská",N982&lt;&gt;"Súkromná"),AND(N982="Podnikateľská",H982=""),COUNTIFS('Vodiči'!$C$6:$C$8,C982&amp;"")&lt;&gt;1,COUNTIFS('Vozidlá'!$A$6:$A$6,B982&amp;"",'Vozidlá'!$B$6:$B$6,"&lt;&gt;")&lt;&gt;1,COUNTIFS('Vozidlá'!$A$6:$A$6,B982&amp;"",'Vozidlá'!$C$6:$C$6,"&lt;&gt;")&lt;&gt;1,COUNTIFS('Vozidlá'!$A$6:$A$6,B982&amp;"",'Vozidlá'!$D$6:$D$6,"&lt;&gt;")&lt;&gt;1,COUNTIFS('Vozidlá'!$A$6:$A$6,B982&amp;"",'Vozidlá'!$E$6:$E$6,"&lt;&gt;")&lt;&gt;1,COUNTIFS('Vozidlá'!$A$6:$A$6,B982&amp;"",'Vozidlá'!$K$6:$K$6,"&lt;&gt;")&lt;&gt;1,COUNTIFS('Vozidlá'!$A$6:$A$6,B982&amp;"",'Vozidlá'!$L$6:$L$6,"&lt;&gt;")&lt;&gt;1),"CHYBA",""))</f>
        <v/>
      </c>
      <c r="S982" s="14">
        <f>IF(V982=0,"",IF(N982="Podnikateľská",IF(H982="","",IF(OR(LEN(TRIM(SUBSTITUTE(SUBSTITUTE(H982,".",""),",","")))&lt;12,ISNUMBER(MATCH(TRIM(SUBSTITUTE(SUBSTITUTE(H982,".",""),",","")),'Zoznamy'!$G$2:$G$41,0))),"PREVERIŤ","")),IF(AND(N982="Súkromná",IFERROR(INDEX('Vozidlá'!$O$6:$O$6,MATCH(B982,'Vozidlá'!$A$6:$A$6,0))="áno",FALSE)),"PREVERIŤ","")))</f>
        <v/>
      </c>
      <c r="T982" s="14">
        <f>IF(OR(D982="",E982="",F982="",G982=""),"",IFERROR(IF(OR(F982+G982&lt;D982+E982,D982&lt;DATE(2027,1,1),D982&gt;=DATE(2028,1,1)),"CHYBA",""),"CHYBA"))</f>
        <v/>
      </c>
      <c r="U982" s="14">
        <f>IF(OR(V982=0,A982=""),"",IF(COUNTIFS($A$6:$A$1505,A982&amp;"",$B$6:$B$1505,B982&amp;"")&gt;1,"CHYBA",IF(X982="","",IF(X982=0,"",IFERROR(IF(INDEX($A$1:$A$1505,X982)="","",IF(A982=INDEX($A$1:$A$1505,X982)+1,"","PREVERIŤ")),"PREVERIŤ")))))</f>
        <v/>
      </c>
      <c r="V982" s="14">
        <f>IF(OR(A982&lt;&gt;"",B982&lt;&gt;"",C982&lt;&gt;"",D982&lt;&gt;"",E982&lt;&gt;"",F982&lt;&gt;"",G982&lt;&gt;"",H982&lt;&gt;"",I982&lt;&gt;"",J982&lt;&gt;"",K982&lt;&gt;"",L982&lt;&gt;"",N982&lt;&gt;"",O982&lt;&gt;""),1,0)</f>
        <v/>
      </c>
      <c r="W982" s="14">
        <f>IF(OR(V982=0,B982=""),"",COUNTIFS($B$6:B982,B982&amp;""))</f>
        <v/>
      </c>
      <c r="X982" s="14">
        <f>IF(OR(V982=0,B982=""),"",IF(W982=1,0,SUMIFS($Y$5:Y981,$B$5:B981,B982&amp;"",$W$5:W981,W982-1)))</f>
        <v/>
      </c>
      <c r="Y982" s="14">
        <f>IF(V982=0,"",ROW($A982))</f>
        <v/>
      </c>
    </row>
    <row r="983">
      <c r="A983" s="10" t="n"/>
      <c r="B983" s="10" t="n"/>
      <c r="C983" s="10" t="n"/>
      <c r="D983" s="12" t="n"/>
      <c r="E983" s="18" t="n"/>
      <c r="F983" s="12" t="n"/>
      <c r="G983" s="18" t="n"/>
      <c r="H983" s="10" t="n"/>
      <c r="I983" s="10" t="n"/>
      <c r="J983" s="10" t="n"/>
      <c r="K983" s="13" t="n"/>
      <c r="L983" s="13" t="n"/>
      <c r="M983" s="19">
        <f>IF(OR(K983="",L983=""),"",IF(AND(ISNUMBER(K983),ISNUMBER(L983)),L983-K983,"CHYBA"))</f>
        <v/>
      </c>
      <c r="N983" s="10" t="n"/>
      <c r="O983" s="10" t="n"/>
      <c r="P983" s="14">
        <f>IF(M983="","",IF(ISNUMBER(M983),IF(M983&lt;=0,"CHYBA",""),"CHYBA"))</f>
        <v/>
      </c>
      <c r="Q983" s="14">
        <f>IF(OR(V983=0,B983="",K983=""),"",IFERROR(IF(X983=0,IF(AND(COUNTIFS('Vozidlá'!$A$6:$A$6,B983&amp;"",'Vozidlá'!$L$6:$L$6,"&lt;&gt;")=1,ROUND(K983,1)=ROUND(INDEX('Vozidlá'!$L$6:$L$6,MATCH(B983,'Vozidlá'!$A$6:$A$6,0)),1)),"","CHYBA"),IF(AND(INDEX($L$1:$L$1505,X983)&lt;&gt;"",ROUND(K983,1)=ROUND(INDEX($L$1:$L$1505,X983),1)),"","CHYBA")),"CHYBA"))</f>
        <v/>
      </c>
      <c r="R983" s="14">
        <f>IF(V983=0,"",IF(OR(NOT(ISNUMBER(A983)),B983="",C983="",NOT(ISNUMBER(D983)),NOT(ISNUMBER(E983)),NOT(ISNUMBER(F983)),NOT(ISNUMBER(G983)),I983="",J983="",NOT(ISNUMBER(K983)),NOT(ISNUMBER(L983)),AND(N983&lt;&gt;"Podnikateľská",N983&lt;&gt;"Súkromná"),AND(N983="Podnikateľská",H983=""),COUNTIFS('Vodiči'!$C$6:$C$8,C983&amp;"")&lt;&gt;1,COUNTIFS('Vozidlá'!$A$6:$A$6,B983&amp;"",'Vozidlá'!$B$6:$B$6,"&lt;&gt;")&lt;&gt;1,COUNTIFS('Vozidlá'!$A$6:$A$6,B983&amp;"",'Vozidlá'!$C$6:$C$6,"&lt;&gt;")&lt;&gt;1,COUNTIFS('Vozidlá'!$A$6:$A$6,B983&amp;"",'Vozidlá'!$D$6:$D$6,"&lt;&gt;")&lt;&gt;1,COUNTIFS('Vozidlá'!$A$6:$A$6,B983&amp;"",'Vozidlá'!$E$6:$E$6,"&lt;&gt;")&lt;&gt;1,COUNTIFS('Vozidlá'!$A$6:$A$6,B983&amp;"",'Vozidlá'!$K$6:$K$6,"&lt;&gt;")&lt;&gt;1,COUNTIFS('Vozidlá'!$A$6:$A$6,B983&amp;"",'Vozidlá'!$L$6:$L$6,"&lt;&gt;")&lt;&gt;1),"CHYBA",""))</f>
        <v/>
      </c>
      <c r="S983" s="14">
        <f>IF(V983=0,"",IF(N983="Podnikateľská",IF(H983="","",IF(OR(LEN(TRIM(SUBSTITUTE(SUBSTITUTE(H983,".",""),",","")))&lt;12,ISNUMBER(MATCH(TRIM(SUBSTITUTE(SUBSTITUTE(H983,".",""),",","")),'Zoznamy'!$G$2:$G$41,0))),"PREVERIŤ","")),IF(AND(N983="Súkromná",IFERROR(INDEX('Vozidlá'!$O$6:$O$6,MATCH(B983,'Vozidlá'!$A$6:$A$6,0))="áno",FALSE)),"PREVERIŤ","")))</f>
        <v/>
      </c>
      <c r="T983" s="14">
        <f>IF(OR(D983="",E983="",F983="",G983=""),"",IFERROR(IF(OR(F983+G983&lt;D983+E983,D983&lt;DATE(2027,1,1),D983&gt;=DATE(2028,1,1)),"CHYBA",""),"CHYBA"))</f>
        <v/>
      </c>
      <c r="U983" s="14">
        <f>IF(OR(V983=0,A983=""),"",IF(COUNTIFS($A$6:$A$1505,A983&amp;"",$B$6:$B$1505,B983&amp;"")&gt;1,"CHYBA",IF(X983="","",IF(X983=0,"",IFERROR(IF(INDEX($A$1:$A$1505,X983)="","",IF(A983=INDEX($A$1:$A$1505,X983)+1,"","PREVERIŤ")),"PREVERIŤ")))))</f>
        <v/>
      </c>
      <c r="V983" s="14">
        <f>IF(OR(A983&lt;&gt;"",B983&lt;&gt;"",C983&lt;&gt;"",D983&lt;&gt;"",E983&lt;&gt;"",F983&lt;&gt;"",G983&lt;&gt;"",H983&lt;&gt;"",I983&lt;&gt;"",J983&lt;&gt;"",K983&lt;&gt;"",L983&lt;&gt;"",N983&lt;&gt;"",O983&lt;&gt;""),1,0)</f>
        <v/>
      </c>
      <c r="W983" s="14">
        <f>IF(OR(V983=0,B983=""),"",COUNTIFS($B$6:B983,B983&amp;""))</f>
        <v/>
      </c>
      <c r="X983" s="14">
        <f>IF(OR(V983=0,B983=""),"",IF(W983=1,0,SUMIFS($Y$5:Y982,$B$5:B982,B983&amp;"",$W$5:W982,W983-1)))</f>
        <v/>
      </c>
      <c r="Y983" s="14">
        <f>IF(V983=0,"",ROW($A983))</f>
        <v/>
      </c>
    </row>
    <row r="984">
      <c r="A984" s="10" t="n"/>
      <c r="B984" s="10" t="n"/>
      <c r="C984" s="10" t="n"/>
      <c r="D984" s="12" t="n"/>
      <c r="E984" s="18" t="n"/>
      <c r="F984" s="12" t="n"/>
      <c r="G984" s="18" t="n"/>
      <c r="H984" s="10" t="n"/>
      <c r="I984" s="10" t="n"/>
      <c r="J984" s="10" t="n"/>
      <c r="K984" s="13" t="n"/>
      <c r="L984" s="13" t="n"/>
      <c r="M984" s="19">
        <f>IF(OR(K984="",L984=""),"",IF(AND(ISNUMBER(K984),ISNUMBER(L984)),L984-K984,"CHYBA"))</f>
        <v/>
      </c>
      <c r="N984" s="10" t="n"/>
      <c r="O984" s="10" t="n"/>
      <c r="P984" s="14">
        <f>IF(M984="","",IF(ISNUMBER(M984),IF(M984&lt;=0,"CHYBA",""),"CHYBA"))</f>
        <v/>
      </c>
      <c r="Q984" s="14">
        <f>IF(OR(V984=0,B984="",K984=""),"",IFERROR(IF(X984=0,IF(AND(COUNTIFS('Vozidlá'!$A$6:$A$6,B984&amp;"",'Vozidlá'!$L$6:$L$6,"&lt;&gt;")=1,ROUND(K984,1)=ROUND(INDEX('Vozidlá'!$L$6:$L$6,MATCH(B984,'Vozidlá'!$A$6:$A$6,0)),1)),"","CHYBA"),IF(AND(INDEX($L$1:$L$1505,X984)&lt;&gt;"",ROUND(K984,1)=ROUND(INDEX($L$1:$L$1505,X984),1)),"","CHYBA")),"CHYBA"))</f>
        <v/>
      </c>
      <c r="R984" s="14">
        <f>IF(V984=0,"",IF(OR(NOT(ISNUMBER(A984)),B984="",C984="",NOT(ISNUMBER(D984)),NOT(ISNUMBER(E984)),NOT(ISNUMBER(F984)),NOT(ISNUMBER(G984)),I984="",J984="",NOT(ISNUMBER(K984)),NOT(ISNUMBER(L984)),AND(N984&lt;&gt;"Podnikateľská",N984&lt;&gt;"Súkromná"),AND(N984="Podnikateľská",H984=""),COUNTIFS('Vodiči'!$C$6:$C$8,C984&amp;"")&lt;&gt;1,COUNTIFS('Vozidlá'!$A$6:$A$6,B984&amp;"",'Vozidlá'!$B$6:$B$6,"&lt;&gt;")&lt;&gt;1,COUNTIFS('Vozidlá'!$A$6:$A$6,B984&amp;"",'Vozidlá'!$C$6:$C$6,"&lt;&gt;")&lt;&gt;1,COUNTIFS('Vozidlá'!$A$6:$A$6,B984&amp;"",'Vozidlá'!$D$6:$D$6,"&lt;&gt;")&lt;&gt;1,COUNTIFS('Vozidlá'!$A$6:$A$6,B984&amp;"",'Vozidlá'!$E$6:$E$6,"&lt;&gt;")&lt;&gt;1,COUNTIFS('Vozidlá'!$A$6:$A$6,B984&amp;"",'Vozidlá'!$K$6:$K$6,"&lt;&gt;")&lt;&gt;1,COUNTIFS('Vozidlá'!$A$6:$A$6,B984&amp;"",'Vozidlá'!$L$6:$L$6,"&lt;&gt;")&lt;&gt;1),"CHYBA",""))</f>
        <v/>
      </c>
      <c r="S984" s="14">
        <f>IF(V984=0,"",IF(N984="Podnikateľská",IF(H984="","",IF(OR(LEN(TRIM(SUBSTITUTE(SUBSTITUTE(H984,".",""),",","")))&lt;12,ISNUMBER(MATCH(TRIM(SUBSTITUTE(SUBSTITUTE(H984,".",""),",","")),'Zoznamy'!$G$2:$G$41,0))),"PREVERIŤ","")),IF(AND(N984="Súkromná",IFERROR(INDEX('Vozidlá'!$O$6:$O$6,MATCH(B984,'Vozidlá'!$A$6:$A$6,0))="áno",FALSE)),"PREVERIŤ","")))</f>
        <v/>
      </c>
      <c r="T984" s="14">
        <f>IF(OR(D984="",E984="",F984="",G984=""),"",IFERROR(IF(OR(F984+G984&lt;D984+E984,D984&lt;DATE(2027,1,1),D984&gt;=DATE(2028,1,1)),"CHYBA",""),"CHYBA"))</f>
        <v/>
      </c>
      <c r="U984" s="14">
        <f>IF(OR(V984=0,A984=""),"",IF(COUNTIFS($A$6:$A$1505,A984&amp;"",$B$6:$B$1505,B984&amp;"")&gt;1,"CHYBA",IF(X984="","",IF(X984=0,"",IFERROR(IF(INDEX($A$1:$A$1505,X984)="","",IF(A984=INDEX($A$1:$A$1505,X984)+1,"","PREVERIŤ")),"PREVERIŤ")))))</f>
        <v/>
      </c>
      <c r="V984" s="14">
        <f>IF(OR(A984&lt;&gt;"",B984&lt;&gt;"",C984&lt;&gt;"",D984&lt;&gt;"",E984&lt;&gt;"",F984&lt;&gt;"",G984&lt;&gt;"",H984&lt;&gt;"",I984&lt;&gt;"",J984&lt;&gt;"",K984&lt;&gt;"",L984&lt;&gt;"",N984&lt;&gt;"",O984&lt;&gt;""),1,0)</f>
        <v/>
      </c>
      <c r="W984" s="14">
        <f>IF(OR(V984=0,B984=""),"",COUNTIFS($B$6:B984,B984&amp;""))</f>
        <v/>
      </c>
      <c r="X984" s="14">
        <f>IF(OR(V984=0,B984=""),"",IF(W984=1,0,SUMIFS($Y$5:Y983,$B$5:B983,B984&amp;"",$W$5:W983,W984-1)))</f>
        <v/>
      </c>
      <c r="Y984" s="14">
        <f>IF(V984=0,"",ROW($A984))</f>
        <v/>
      </c>
    </row>
    <row r="985">
      <c r="A985" s="10" t="n"/>
      <c r="B985" s="10" t="n"/>
      <c r="C985" s="10" t="n"/>
      <c r="D985" s="12" t="n"/>
      <c r="E985" s="18" t="n"/>
      <c r="F985" s="12" t="n"/>
      <c r="G985" s="18" t="n"/>
      <c r="H985" s="10" t="n"/>
      <c r="I985" s="10" t="n"/>
      <c r="J985" s="10" t="n"/>
      <c r="K985" s="13" t="n"/>
      <c r="L985" s="13" t="n"/>
      <c r="M985" s="19">
        <f>IF(OR(K985="",L985=""),"",IF(AND(ISNUMBER(K985),ISNUMBER(L985)),L985-K985,"CHYBA"))</f>
        <v/>
      </c>
      <c r="N985" s="10" t="n"/>
      <c r="O985" s="10" t="n"/>
      <c r="P985" s="14">
        <f>IF(M985="","",IF(ISNUMBER(M985),IF(M985&lt;=0,"CHYBA",""),"CHYBA"))</f>
        <v/>
      </c>
      <c r="Q985" s="14">
        <f>IF(OR(V985=0,B985="",K985=""),"",IFERROR(IF(X985=0,IF(AND(COUNTIFS('Vozidlá'!$A$6:$A$6,B985&amp;"",'Vozidlá'!$L$6:$L$6,"&lt;&gt;")=1,ROUND(K985,1)=ROUND(INDEX('Vozidlá'!$L$6:$L$6,MATCH(B985,'Vozidlá'!$A$6:$A$6,0)),1)),"","CHYBA"),IF(AND(INDEX($L$1:$L$1505,X985)&lt;&gt;"",ROUND(K985,1)=ROUND(INDEX($L$1:$L$1505,X985),1)),"","CHYBA")),"CHYBA"))</f>
        <v/>
      </c>
      <c r="R985" s="14">
        <f>IF(V985=0,"",IF(OR(NOT(ISNUMBER(A985)),B985="",C985="",NOT(ISNUMBER(D985)),NOT(ISNUMBER(E985)),NOT(ISNUMBER(F985)),NOT(ISNUMBER(G985)),I985="",J985="",NOT(ISNUMBER(K985)),NOT(ISNUMBER(L985)),AND(N985&lt;&gt;"Podnikateľská",N985&lt;&gt;"Súkromná"),AND(N985="Podnikateľská",H985=""),COUNTIFS('Vodiči'!$C$6:$C$8,C985&amp;"")&lt;&gt;1,COUNTIFS('Vozidlá'!$A$6:$A$6,B985&amp;"",'Vozidlá'!$B$6:$B$6,"&lt;&gt;")&lt;&gt;1,COUNTIFS('Vozidlá'!$A$6:$A$6,B985&amp;"",'Vozidlá'!$C$6:$C$6,"&lt;&gt;")&lt;&gt;1,COUNTIFS('Vozidlá'!$A$6:$A$6,B985&amp;"",'Vozidlá'!$D$6:$D$6,"&lt;&gt;")&lt;&gt;1,COUNTIFS('Vozidlá'!$A$6:$A$6,B985&amp;"",'Vozidlá'!$E$6:$E$6,"&lt;&gt;")&lt;&gt;1,COUNTIFS('Vozidlá'!$A$6:$A$6,B985&amp;"",'Vozidlá'!$K$6:$K$6,"&lt;&gt;")&lt;&gt;1,COUNTIFS('Vozidlá'!$A$6:$A$6,B985&amp;"",'Vozidlá'!$L$6:$L$6,"&lt;&gt;")&lt;&gt;1),"CHYBA",""))</f>
        <v/>
      </c>
      <c r="S985" s="14">
        <f>IF(V985=0,"",IF(N985="Podnikateľská",IF(H985="","",IF(OR(LEN(TRIM(SUBSTITUTE(SUBSTITUTE(H985,".",""),",","")))&lt;12,ISNUMBER(MATCH(TRIM(SUBSTITUTE(SUBSTITUTE(H985,".",""),",","")),'Zoznamy'!$G$2:$G$41,0))),"PREVERIŤ","")),IF(AND(N985="Súkromná",IFERROR(INDEX('Vozidlá'!$O$6:$O$6,MATCH(B985,'Vozidlá'!$A$6:$A$6,0))="áno",FALSE)),"PREVERIŤ","")))</f>
        <v/>
      </c>
      <c r="T985" s="14">
        <f>IF(OR(D985="",E985="",F985="",G985=""),"",IFERROR(IF(OR(F985+G985&lt;D985+E985,D985&lt;DATE(2027,1,1),D985&gt;=DATE(2028,1,1)),"CHYBA",""),"CHYBA"))</f>
        <v/>
      </c>
      <c r="U985" s="14">
        <f>IF(OR(V985=0,A985=""),"",IF(COUNTIFS($A$6:$A$1505,A985&amp;"",$B$6:$B$1505,B985&amp;"")&gt;1,"CHYBA",IF(X985="","",IF(X985=0,"",IFERROR(IF(INDEX($A$1:$A$1505,X985)="","",IF(A985=INDEX($A$1:$A$1505,X985)+1,"","PREVERIŤ")),"PREVERIŤ")))))</f>
        <v/>
      </c>
      <c r="V985" s="14">
        <f>IF(OR(A985&lt;&gt;"",B985&lt;&gt;"",C985&lt;&gt;"",D985&lt;&gt;"",E985&lt;&gt;"",F985&lt;&gt;"",G985&lt;&gt;"",H985&lt;&gt;"",I985&lt;&gt;"",J985&lt;&gt;"",K985&lt;&gt;"",L985&lt;&gt;"",N985&lt;&gt;"",O985&lt;&gt;""),1,0)</f>
        <v/>
      </c>
      <c r="W985" s="14">
        <f>IF(OR(V985=0,B985=""),"",COUNTIFS($B$6:B985,B985&amp;""))</f>
        <v/>
      </c>
      <c r="X985" s="14">
        <f>IF(OR(V985=0,B985=""),"",IF(W985=1,0,SUMIFS($Y$5:Y984,$B$5:B984,B985&amp;"",$W$5:W984,W985-1)))</f>
        <v/>
      </c>
      <c r="Y985" s="14">
        <f>IF(V985=0,"",ROW($A985))</f>
        <v/>
      </c>
    </row>
    <row r="986">
      <c r="A986" s="10" t="n"/>
      <c r="B986" s="10" t="n"/>
      <c r="C986" s="10" t="n"/>
      <c r="D986" s="12" t="n"/>
      <c r="E986" s="18" t="n"/>
      <c r="F986" s="12" t="n"/>
      <c r="G986" s="18" t="n"/>
      <c r="H986" s="10" t="n"/>
      <c r="I986" s="10" t="n"/>
      <c r="J986" s="10" t="n"/>
      <c r="K986" s="13" t="n"/>
      <c r="L986" s="13" t="n"/>
      <c r="M986" s="19">
        <f>IF(OR(K986="",L986=""),"",IF(AND(ISNUMBER(K986),ISNUMBER(L986)),L986-K986,"CHYBA"))</f>
        <v/>
      </c>
      <c r="N986" s="10" t="n"/>
      <c r="O986" s="10" t="n"/>
      <c r="P986" s="14">
        <f>IF(M986="","",IF(ISNUMBER(M986),IF(M986&lt;=0,"CHYBA",""),"CHYBA"))</f>
        <v/>
      </c>
      <c r="Q986" s="14">
        <f>IF(OR(V986=0,B986="",K986=""),"",IFERROR(IF(X986=0,IF(AND(COUNTIFS('Vozidlá'!$A$6:$A$6,B986&amp;"",'Vozidlá'!$L$6:$L$6,"&lt;&gt;")=1,ROUND(K986,1)=ROUND(INDEX('Vozidlá'!$L$6:$L$6,MATCH(B986,'Vozidlá'!$A$6:$A$6,0)),1)),"","CHYBA"),IF(AND(INDEX($L$1:$L$1505,X986)&lt;&gt;"",ROUND(K986,1)=ROUND(INDEX($L$1:$L$1505,X986),1)),"","CHYBA")),"CHYBA"))</f>
        <v/>
      </c>
      <c r="R986" s="14">
        <f>IF(V986=0,"",IF(OR(NOT(ISNUMBER(A986)),B986="",C986="",NOT(ISNUMBER(D986)),NOT(ISNUMBER(E986)),NOT(ISNUMBER(F986)),NOT(ISNUMBER(G986)),I986="",J986="",NOT(ISNUMBER(K986)),NOT(ISNUMBER(L986)),AND(N986&lt;&gt;"Podnikateľská",N986&lt;&gt;"Súkromná"),AND(N986="Podnikateľská",H986=""),COUNTIFS('Vodiči'!$C$6:$C$8,C986&amp;"")&lt;&gt;1,COUNTIFS('Vozidlá'!$A$6:$A$6,B986&amp;"",'Vozidlá'!$B$6:$B$6,"&lt;&gt;")&lt;&gt;1,COUNTIFS('Vozidlá'!$A$6:$A$6,B986&amp;"",'Vozidlá'!$C$6:$C$6,"&lt;&gt;")&lt;&gt;1,COUNTIFS('Vozidlá'!$A$6:$A$6,B986&amp;"",'Vozidlá'!$D$6:$D$6,"&lt;&gt;")&lt;&gt;1,COUNTIFS('Vozidlá'!$A$6:$A$6,B986&amp;"",'Vozidlá'!$E$6:$E$6,"&lt;&gt;")&lt;&gt;1,COUNTIFS('Vozidlá'!$A$6:$A$6,B986&amp;"",'Vozidlá'!$K$6:$K$6,"&lt;&gt;")&lt;&gt;1,COUNTIFS('Vozidlá'!$A$6:$A$6,B986&amp;"",'Vozidlá'!$L$6:$L$6,"&lt;&gt;")&lt;&gt;1),"CHYBA",""))</f>
        <v/>
      </c>
      <c r="S986" s="14">
        <f>IF(V986=0,"",IF(N986="Podnikateľská",IF(H986="","",IF(OR(LEN(TRIM(SUBSTITUTE(SUBSTITUTE(H986,".",""),",","")))&lt;12,ISNUMBER(MATCH(TRIM(SUBSTITUTE(SUBSTITUTE(H986,".",""),",","")),'Zoznamy'!$G$2:$G$41,0))),"PREVERIŤ","")),IF(AND(N986="Súkromná",IFERROR(INDEX('Vozidlá'!$O$6:$O$6,MATCH(B986,'Vozidlá'!$A$6:$A$6,0))="áno",FALSE)),"PREVERIŤ","")))</f>
        <v/>
      </c>
      <c r="T986" s="14">
        <f>IF(OR(D986="",E986="",F986="",G986=""),"",IFERROR(IF(OR(F986+G986&lt;D986+E986,D986&lt;DATE(2027,1,1),D986&gt;=DATE(2028,1,1)),"CHYBA",""),"CHYBA"))</f>
        <v/>
      </c>
      <c r="U986" s="14">
        <f>IF(OR(V986=0,A986=""),"",IF(COUNTIFS($A$6:$A$1505,A986&amp;"",$B$6:$B$1505,B986&amp;"")&gt;1,"CHYBA",IF(X986="","",IF(X986=0,"",IFERROR(IF(INDEX($A$1:$A$1505,X986)="","",IF(A986=INDEX($A$1:$A$1505,X986)+1,"","PREVERIŤ")),"PREVERIŤ")))))</f>
        <v/>
      </c>
      <c r="V986" s="14">
        <f>IF(OR(A986&lt;&gt;"",B986&lt;&gt;"",C986&lt;&gt;"",D986&lt;&gt;"",E986&lt;&gt;"",F986&lt;&gt;"",G986&lt;&gt;"",H986&lt;&gt;"",I986&lt;&gt;"",J986&lt;&gt;"",K986&lt;&gt;"",L986&lt;&gt;"",N986&lt;&gt;"",O986&lt;&gt;""),1,0)</f>
        <v/>
      </c>
      <c r="W986" s="14">
        <f>IF(OR(V986=0,B986=""),"",COUNTIFS($B$6:B986,B986&amp;""))</f>
        <v/>
      </c>
      <c r="X986" s="14">
        <f>IF(OR(V986=0,B986=""),"",IF(W986=1,0,SUMIFS($Y$5:Y985,$B$5:B985,B986&amp;"",$W$5:W985,W986-1)))</f>
        <v/>
      </c>
      <c r="Y986" s="14">
        <f>IF(V986=0,"",ROW($A986))</f>
        <v/>
      </c>
    </row>
    <row r="987">
      <c r="A987" s="10" t="n"/>
      <c r="B987" s="10" t="n"/>
      <c r="C987" s="10" t="n"/>
      <c r="D987" s="12" t="n"/>
      <c r="E987" s="18" t="n"/>
      <c r="F987" s="12" t="n"/>
      <c r="G987" s="18" t="n"/>
      <c r="H987" s="10" t="n"/>
      <c r="I987" s="10" t="n"/>
      <c r="J987" s="10" t="n"/>
      <c r="K987" s="13" t="n"/>
      <c r="L987" s="13" t="n"/>
      <c r="M987" s="19">
        <f>IF(OR(K987="",L987=""),"",IF(AND(ISNUMBER(K987),ISNUMBER(L987)),L987-K987,"CHYBA"))</f>
        <v/>
      </c>
      <c r="N987" s="10" t="n"/>
      <c r="O987" s="10" t="n"/>
      <c r="P987" s="14">
        <f>IF(M987="","",IF(ISNUMBER(M987),IF(M987&lt;=0,"CHYBA",""),"CHYBA"))</f>
        <v/>
      </c>
      <c r="Q987" s="14">
        <f>IF(OR(V987=0,B987="",K987=""),"",IFERROR(IF(X987=0,IF(AND(COUNTIFS('Vozidlá'!$A$6:$A$6,B987&amp;"",'Vozidlá'!$L$6:$L$6,"&lt;&gt;")=1,ROUND(K987,1)=ROUND(INDEX('Vozidlá'!$L$6:$L$6,MATCH(B987,'Vozidlá'!$A$6:$A$6,0)),1)),"","CHYBA"),IF(AND(INDEX($L$1:$L$1505,X987)&lt;&gt;"",ROUND(K987,1)=ROUND(INDEX($L$1:$L$1505,X987),1)),"","CHYBA")),"CHYBA"))</f>
        <v/>
      </c>
      <c r="R987" s="14">
        <f>IF(V987=0,"",IF(OR(NOT(ISNUMBER(A987)),B987="",C987="",NOT(ISNUMBER(D987)),NOT(ISNUMBER(E987)),NOT(ISNUMBER(F987)),NOT(ISNUMBER(G987)),I987="",J987="",NOT(ISNUMBER(K987)),NOT(ISNUMBER(L987)),AND(N987&lt;&gt;"Podnikateľská",N987&lt;&gt;"Súkromná"),AND(N987="Podnikateľská",H987=""),COUNTIFS('Vodiči'!$C$6:$C$8,C987&amp;"")&lt;&gt;1,COUNTIFS('Vozidlá'!$A$6:$A$6,B987&amp;"",'Vozidlá'!$B$6:$B$6,"&lt;&gt;")&lt;&gt;1,COUNTIFS('Vozidlá'!$A$6:$A$6,B987&amp;"",'Vozidlá'!$C$6:$C$6,"&lt;&gt;")&lt;&gt;1,COUNTIFS('Vozidlá'!$A$6:$A$6,B987&amp;"",'Vozidlá'!$D$6:$D$6,"&lt;&gt;")&lt;&gt;1,COUNTIFS('Vozidlá'!$A$6:$A$6,B987&amp;"",'Vozidlá'!$E$6:$E$6,"&lt;&gt;")&lt;&gt;1,COUNTIFS('Vozidlá'!$A$6:$A$6,B987&amp;"",'Vozidlá'!$K$6:$K$6,"&lt;&gt;")&lt;&gt;1,COUNTIFS('Vozidlá'!$A$6:$A$6,B987&amp;"",'Vozidlá'!$L$6:$L$6,"&lt;&gt;")&lt;&gt;1),"CHYBA",""))</f>
        <v/>
      </c>
      <c r="S987" s="14">
        <f>IF(V987=0,"",IF(N987="Podnikateľská",IF(H987="","",IF(OR(LEN(TRIM(SUBSTITUTE(SUBSTITUTE(H987,".",""),",","")))&lt;12,ISNUMBER(MATCH(TRIM(SUBSTITUTE(SUBSTITUTE(H987,".",""),",","")),'Zoznamy'!$G$2:$G$41,0))),"PREVERIŤ","")),IF(AND(N987="Súkromná",IFERROR(INDEX('Vozidlá'!$O$6:$O$6,MATCH(B987,'Vozidlá'!$A$6:$A$6,0))="áno",FALSE)),"PREVERIŤ","")))</f>
        <v/>
      </c>
      <c r="T987" s="14">
        <f>IF(OR(D987="",E987="",F987="",G987=""),"",IFERROR(IF(OR(F987+G987&lt;D987+E987,D987&lt;DATE(2027,1,1),D987&gt;=DATE(2028,1,1)),"CHYBA",""),"CHYBA"))</f>
        <v/>
      </c>
      <c r="U987" s="14">
        <f>IF(OR(V987=0,A987=""),"",IF(COUNTIFS($A$6:$A$1505,A987&amp;"",$B$6:$B$1505,B987&amp;"")&gt;1,"CHYBA",IF(X987="","",IF(X987=0,"",IFERROR(IF(INDEX($A$1:$A$1505,X987)="","",IF(A987=INDEX($A$1:$A$1505,X987)+1,"","PREVERIŤ")),"PREVERIŤ")))))</f>
        <v/>
      </c>
      <c r="V987" s="14">
        <f>IF(OR(A987&lt;&gt;"",B987&lt;&gt;"",C987&lt;&gt;"",D987&lt;&gt;"",E987&lt;&gt;"",F987&lt;&gt;"",G987&lt;&gt;"",H987&lt;&gt;"",I987&lt;&gt;"",J987&lt;&gt;"",K987&lt;&gt;"",L987&lt;&gt;"",N987&lt;&gt;"",O987&lt;&gt;""),1,0)</f>
        <v/>
      </c>
      <c r="W987" s="14">
        <f>IF(OR(V987=0,B987=""),"",COUNTIFS($B$6:B987,B987&amp;""))</f>
        <v/>
      </c>
      <c r="X987" s="14">
        <f>IF(OR(V987=0,B987=""),"",IF(W987=1,0,SUMIFS($Y$5:Y986,$B$5:B986,B987&amp;"",$W$5:W986,W987-1)))</f>
        <v/>
      </c>
      <c r="Y987" s="14">
        <f>IF(V987=0,"",ROW($A987))</f>
        <v/>
      </c>
    </row>
    <row r="988">
      <c r="A988" s="10" t="n"/>
      <c r="B988" s="10" t="n"/>
      <c r="C988" s="10" t="n"/>
      <c r="D988" s="12" t="n"/>
      <c r="E988" s="18" t="n"/>
      <c r="F988" s="12" t="n"/>
      <c r="G988" s="18" t="n"/>
      <c r="H988" s="10" t="n"/>
      <c r="I988" s="10" t="n"/>
      <c r="J988" s="10" t="n"/>
      <c r="K988" s="13" t="n"/>
      <c r="L988" s="13" t="n"/>
      <c r="M988" s="19">
        <f>IF(OR(K988="",L988=""),"",IF(AND(ISNUMBER(K988),ISNUMBER(L988)),L988-K988,"CHYBA"))</f>
        <v/>
      </c>
      <c r="N988" s="10" t="n"/>
      <c r="O988" s="10" t="n"/>
      <c r="P988" s="14">
        <f>IF(M988="","",IF(ISNUMBER(M988),IF(M988&lt;=0,"CHYBA",""),"CHYBA"))</f>
        <v/>
      </c>
      <c r="Q988" s="14">
        <f>IF(OR(V988=0,B988="",K988=""),"",IFERROR(IF(X988=0,IF(AND(COUNTIFS('Vozidlá'!$A$6:$A$6,B988&amp;"",'Vozidlá'!$L$6:$L$6,"&lt;&gt;")=1,ROUND(K988,1)=ROUND(INDEX('Vozidlá'!$L$6:$L$6,MATCH(B988,'Vozidlá'!$A$6:$A$6,0)),1)),"","CHYBA"),IF(AND(INDEX($L$1:$L$1505,X988)&lt;&gt;"",ROUND(K988,1)=ROUND(INDEX($L$1:$L$1505,X988),1)),"","CHYBA")),"CHYBA"))</f>
        <v/>
      </c>
      <c r="R988" s="14">
        <f>IF(V988=0,"",IF(OR(NOT(ISNUMBER(A988)),B988="",C988="",NOT(ISNUMBER(D988)),NOT(ISNUMBER(E988)),NOT(ISNUMBER(F988)),NOT(ISNUMBER(G988)),I988="",J988="",NOT(ISNUMBER(K988)),NOT(ISNUMBER(L988)),AND(N988&lt;&gt;"Podnikateľská",N988&lt;&gt;"Súkromná"),AND(N988="Podnikateľská",H988=""),COUNTIFS('Vodiči'!$C$6:$C$8,C988&amp;"")&lt;&gt;1,COUNTIFS('Vozidlá'!$A$6:$A$6,B988&amp;"",'Vozidlá'!$B$6:$B$6,"&lt;&gt;")&lt;&gt;1,COUNTIFS('Vozidlá'!$A$6:$A$6,B988&amp;"",'Vozidlá'!$C$6:$C$6,"&lt;&gt;")&lt;&gt;1,COUNTIFS('Vozidlá'!$A$6:$A$6,B988&amp;"",'Vozidlá'!$D$6:$D$6,"&lt;&gt;")&lt;&gt;1,COUNTIFS('Vozidlá'!$A$6:$A$6,B988&amp;"",'Vozidlá'!$E$6:$E$6,"&lt;&gt;")&lt;&gt;1,COUNTIFS('Vozidlá'!$A$6:$A$6,B988&amp;"",'Vozidlá'!$K$6:$K$6,"&lt;&gt;")&lt;&gt;1,COUNTIFS('Vozidlá'!$A$6:$A$6,B988&amp;"",'Vozidlá'!$L$6:$L$6,"&lt;&gt;")&lt;&gt;1),"CHYBA",""))</f>
        <v/>
      </c>
      <c r="S988" s="14">
        <f>IF(V988=0,"",IF(N988="Podnikateľská",IF(H988="","",IF(OR(LEN(TRIM(SUBSTITUTE(SUBSTITUTE(H988,".",""),",","")))&lt;12,ISNUMBER(MATCH(TRIM(SUBSTITUTE(SUBSTITUTE(H988,".",""),",","")),'Zoznamy'!$G$2:$G$41,0))),"PREVERIŤ","")),IF(AND(N988="Súkromná",IFERROR(INDEX('Vozidlá'!$O$6:$O$6,MATCH(B988,'Vozidlá'!$A$6:$A$6,0))="áno",FALSE)),"PREVERIŤ","")))</f>
        <v/>
      </c>
      <c r="T988" s="14">
        <f>IF(OR(D988="",E988="",F988="",G988=""),"",IFERROR(IF(OR(F988+G988&lt;D988+E988,D988&lt;DATE(2027,1,1),D988&gt;=DATE(2028,1,1)),"CHYBA",""),"CHYBA"))</f>
        <v/>
      </c>
      <c r="U988" s="14">
        <f>IF(OR(V988=0,A988=""),"",IF(COUNTIFS($A$6:$A$1505,A988&amp;"",$B$6:$B$1505,B988&amp;"")&gt;1,"CHYBA",IF(X988="","",IF(X988=0,"",IFERROR(IF(INDEX($A$1:$A$1505,X988)="","",IF(A988=INDEX($A$1:$A$1505,X988)+1,"","PREVERIŤ")),"PREVERIŤ")))))</f>
        <v/>
      </c>
      <c r="V988" s="14">
        <f>IF(OR(A988&lt;&gt;"",B988&lt;&gt;"",C988&lt;&gt;"",D988&lt;&gt;"",E988&lt;&gt;"",F988&lt;&gt;"",G988&lt;&gt;"",H988&lt;&gt;"",I988&lt;&gt;"",J988&lt;&gt;"",K988&lt;&gt;"",L988&lt;&gt;"",N988&lt;&gt;"",O988&lt;&gt;""),1,0)</f>
        <v/>
      </c>
      <c r="W988" s="14">
        <f>IF(OR(V988=0,B988=""),"",COUNTIFS($B$6:B988,B988&amp;""))</f>
        <v/>
      </c>
      <c r="X988" s="14">
        <f>IF(OR(V988=0,B988=""),"",IF(W988=1,0,SUMIFS($Y$5:Y987,$B$5:B987,B988&amp;"",$W$5:W987,W988-1)))</f>
        <v/>
      </c>
      <c r="Y988" s="14">
        <f>IF(V988=0,"",ROW($A988))</f>
        <v/>
      </c>
    </row>
    <row r="989">
      <c r="A989" s="10" t="n"/>
      <c r="B989" s="10" t="n"/>
      <c r="C989" s="10" t="n"/>
      <c r="D989" s="12" t="n"/>
      <c r="E989" s="18" t="n"/>
      <c r="F989" s="12" t="n"/>
      <c r="G989" s="18" t="n"/>
      <c r="H989" s="10" t="n"/>
      <c r="I989" s="10" t="n"/>
      <c r="J989" s="10" t="n"/>
      <c r="K989" s="13" t="n"/>
      <c r="L989" s="13" t="n"/>
      <c r="M989" s="19">
        <f>IF(OR(K989="",L989=""),"",IF(AND(ISNUMBER(K989),ISNUMBER(L989)),L989-K989,"CHYBA"))</f>
        <v/>
      </c>
      <c r="N989" s="10" t="n"/>
      <c r="O989" s="10" t="n"/>
      <c r="P989" s="14">
        <f>IF(M989="","",IF(ISNUMBER(M989),IF(M989&lt;=0,"CHYBA",""),"CHYBA"))</f>
        <v/>
      </c>
      <c r="Q989" s="14">
        <f>IF(OR(V989=0,B989="",K989=""),"",IFERROR(IF(X989=0,IF(AND(COUNTIFS('Vozidlá'!$A$6:$A$6,B989&amp;"",'Vozidlá'!$L$6:$L$6,"&lt;&gt;")=1,ROUND(K989,1)=ROUND(INDEX('Vozidlá'!$L$6:$L$6,MATCH(B989,'Vozidlá'!$A$6:$A$6,0)),1)),"","CHYBA"),IF(AND(INDEX($L$1:$L$1505,X989)&lt;&gt;"",ROUND(K989,1)=ROUND(INDEX($L$1:$L$1505,X989),1)),"","CHYBA")),"CHYBA"))</f>
        <v/>
      </c>
      <c r="R989" s="14">
        <f>IF(V989=0,"",IF(OR(NOT(ISNUMBER(A989)),B989="",C989="",NOT(ISNUMBER(D989)),NOT(ISNUMBER(E989)),NOT(ISNUMBER(F989)),NOT(ISNUMBER(G989)),I989="",J989="",NOT(ISNUMBER(K989)),NOT(ISNUMBER(L989)),AND(N989&lt;&gt;"Podnikateľská",N989&lt;&gt;"Súkromná"),AND(N989="Podnikateľská",H989=""),COUNTIFS('Vodiči'!$C$6:$C$8,C989&amp;"")&lt;&gt;1,COUNTIFS('Vozidlá'!$A$6:$A$6,B989&amp;"",'Vozidlá'!$B$6:$B$6,"&lt;&gt;")&lt;&gt;1,COUNTIFS('Vozidlá'!$A$6:$A$6,B989&amp;"",'Vozidlá'!$C$6:$C$6,"&lt;&gt;")&lt;&gt;1,COUNTIFS('Vozidlá'!$A$6:$A$6,B989&amp;"",'Vozidlá'!$D$6:$D$6,"&lt;&gt;")&lt;&gt;1,COUNTIFS('Vozidlá'!$A$6:$A$6,B989&amp;"",'Vozidlá'!$E$6:$E$6,"&lt;&gt;")&lt;&gt;1,COUNTIFS('Vozidlá'!$A$6:$A$6,B989&amp;"",'Vozidlá'!$K$6:$K$6,"&lt;&gt;")&lt;&gt;1,COUNTIFS('Vozidlá'!$A$6:$A$6,B989&amp;"",'Vozidlá'!$L$6:$L$6,"&lt;&gt;")&lt;&gt;1),"CHYBA",""))</f>
        <v/>
      </c>
      <c r="S989" s="14">
        <f>IF(V989=0,"",IF(N989="Podnikateľská",IF(H989="","",IF(OR(LEN(TRIM(SUBSTITUTE(SUBSTITUTE(H989,".",""),",","")))&lt;12,ISNUMBER(MATCH(TRIM(SUBSTITUTE(SUBSTITUTE(H989,".",""),",","")),'Zoznamy'!$G$2:$G$41,0))),"PREVERIŤ","")),IF(AND(N989="Súkromná",IFERROR(INDEX('Vozidlá'!$O$6:$O$6,MATCH(B989,'Vozidlá'!$A$6:$A$6,0))="áno",FALSE)),"PREVERIŤ","")))</f>
        <v/>
      </c>
      <c r="T989" s="14">
        <f>IF(OR(D989="",E989="",F989="",G989=""),"",IFERROR(IF(OR(F989+G989&lt;D989+E989,D989&lt;DATE(2027,1,1),D989&gt;=DATE(2028,1,1)),"CHYBA",""),"CHYBA"))</f>
        <v/>
      </c>
      <c r="U989" s="14">
        <f>IF(OR(V989=0,A989=""),"",IF(COUNTIFS($A$6:$A$1505,A989&amp;"",$B$6:$B$1505,B989&amp;"")&gt;1,"CHYBA",IF(X989="","",IF(X989=0,"",IFERROR(IF(INDEX($A$1:$A$1505,X989)="","",IF(A989=INDEX($A$1:$A$1505,X989)+1,"","PREVERIŤ")),"PREVERIŤ")))))</f>
        <v/>
      </c>
      <c r="V989" s="14">
        <f>IF(OR(A989&lt;&gt;"",B989&lt;&gt;"",C989&lt;&gt;"",D989&lt;&gt;"",E989&lt;&gt;"",F989&lt;&gt;"",G989&lt;&gt;"",H989&lt;&gt;"",I989&lt;&gt;"",J989&lt;&gt;"",K989&lt;&gt;"",L989&lt;&gt;"",N989&lt;&gt;"",O989&lt;&gt;""),1,0)</f>
        <v/>
      </c>
      <c r="W989" s="14">
        <f>IF(OR(V989=0,B989=""),"",COUNTIFS($B$6:B989,B989&amp;""))</f>
        <v/>
      </c>
      <c r="X989" s="14">
        <f>IF(OR(V989=0,B989=""),"",IF(W989=1,0,SUMIFS($Y$5:Y988,$B$5:B988,B989&amp;"",$W$5:W988,W989-1)))</f>
        <v/>
      </c>
      <c r="Y989" s="14">
        <f>IF(V989=0,"",ROW($A989))</f>
        <v/>
      </c>
    </row>
    <row r="990">
      <c r="A990" s="10" t="n"/>
      <c r="B990" s="10" t="n"/>
      <c r="C990" s="10" t="n"/>
      <c r="D990" s="12" t="n"/>
      <c r="E990" s="18" t="n"/>
      <c r="F990" s="12" t="n"/>
      <c r="G990" s="18" t="n"/>
      <c r="H990" s="10" t="n"/>
      <c r="I990" s="10" t="n"/>
      <c r="J990" s="10" t="n"/>
      <c r="K990" s="13" t="n"/>
      <c r="L990" s="13" t="n"/>
      <c r="M990" s="19">
        <f>IF(OR(K990="",L990=""),"",IF(AND(ISNUMBER(K990),ISNUMBER(L990)),L990-K990,"CHYBA"))</f>
        <v/>
      </c>
      <c r="N990" s="10" t="n"/>
      <c r="O990" s="10" t="n"/>
      <c r="P990" s="14">
        <f>IF(M990="","",IF(ISNUMBER(M990),IF(M990&lt;=0,"CHYBA",""),"CHYBA"))</f>
        <v/>
      </c>
      <c r="Q990" s="14">
        <f>IF(OR(V990=0,B990="",K990=""),"",IFERROR(IF(X990=0,IF(AND(COUNTIFS('Vozidlá'!$A$6:$A$6,B990&amp;"",'Vozidlá'!$L$6:$L$6,"&lt;&gt;")=1,ROUND(K990,1)=ROUND(INDEX('Vozidlá'!$L$6:$L$6,MATCH(B990,'Vozidlá'!$A$6:$A$6,0)),1)),"","CHYBA"),IF(AND(INDEX($L$1:$L$1505,X990)&lt;&gt;"",ROUND(K990,1)=ROUND(INDEX($L$1:$L$1505,X990),1)),"","CHYBA")),"CHYBA"))</f>
        <v/>
      </c>
      <c r="R990" s="14">
        <f>IF(V990=0,"",IF(OR(NOT(ISNUMBER(A990)),B990="",C990="",NOT(ISNUMBER(D990)),NOT(ISNUMBER(E990)),NOT(ISNUMBER(F990)),NOT(ISNUMBER(G990)),I990="",J990="",NOT(ISNUMBER(K990)),NOT(ISNUMBER(L990)),AND(N990&lt;&gt;"Podnikateľská",N990&lt;&gt;"Súkromná"),AND(N990="Podnikateľská",H990=""),COUNTIFS('Vodiči'!$C$6:$C$8,C990&amp;"")&lt;&gt;1,COUNTIFS('Vozidlá'!$A$6:$A$6,B990&amp;"",'Vozidlá'!$B$6:$B$6,"&lt;&gt;")&lt;&gt;1,COUNTIFS('Vozidlá'!$A$6:$A$6,B990&amp;"",'Vozidlá'!$C$6:$C$6,"&lt;&gt;")&lt;&gt;1,COUNTIFS('Vozidlá'!$A$6:$A$6,B990&amp;"",'Vozidlá'!$D$6:$D$6,"&lt;&gt;")&lt;&gt;1,COUNTIFS('Vozidlá'!$A$6:$A$6,B990&amp;"",'Vozidlá'!$E$6:$E$6,"&lt;&gt;")&lt;&gt;1,COUNTIFS('Vozidlá'!$A$6:$A$6,B990&amp;"",'Vozidlá'!$K$6:$K$6,"&lt;&gt;")&lt;&gt;1,COUNTIFS('Vozidlá'!$A$6:$A$6,B990&amp;"",'Vozidlá'!$L$6:$L$6,"&lt;&gt;")&lt;&gt;1),"CHYBA",""))</f>
        <v/>
      </c>
      <c r="S990" s="14">
        <f>IF(V990=0,"",IF(N990="Podnikateľská",IF(H990="","",IF(OR(LEN(TRIM(SUBSTITUTE(SUBSTITUTE(H990,".",""),",","")))&lt;12,ISNUMBER(MATCH(TRIM(SUBSTITUTE(SUBSTITUTE(H990,".",""),",","")),'Zoznamy'!$G$2:$G$41,0))),"PREVERIŤ","")),IF(AND(N990="Súkromná",IFERROR(INDEX('Vozidlá'!$O$6:$O$6,MATCH(B990,'Vozidlá'!$A$6:$A$6,0))="áno",FALSE)),"PREVERIŤ","")))</f>
        <v/>
      </c>
      <c r="T990" s="14">
        <f>IF(OR(D990="",E990="",F990="",G990=""),"",IFERROR(IF(OR(F990+G990&lt;D990+E990,D990&lt;DATE(2027,1,1),D990&gt;=DATE(2028,1,1)),"CHYBA",""),"CHYBA"))</f>
        <v/>
      </c>
      <c r="U990" s="14">
        <f>IF(OR(V990=0,A990=""),"",IF(COUNTIFS($A$6:$A$1505,A990&amp;"",$B$6:$B$1505,B990&amp;"")&gt;1,"CHYBA",IF(X990="","",IF(X990=0,"",IFERROR(IF(INDEX($A$1:$A$1505,X990)="","",IF(A990=INDEX($A$1:$A$1505,X990)+1,"","PREVERIŤ")),"PREVERIŤ")))))</f>
        <v/>
      </c>
      <c r="V990" s="14">
        <f>IF(OR(A990&lt;&gt;"",B990&lt;&gt;"",C990&lt;&gt;"",D990&lt;&gt;"",E990&lt;&gt;"",F990&lt;&gt;"",G990&lt;&gt;"",H990&lt;&gt;"",I990&lt;&gt;"",J990&lt;&gt;"",K990&lt;&gt;"",L990&lt;&gt;"",N990&lt;&gt;"",O990&lt;&gt;""),1,0)</f>
        <v/>
      </c>
      <c r="W990" s="14">
        <f>IF(OR(V990=0,B990=""),"",COUNTIFS($B$6:B990,B990&amp;""))</f>
        <v/>
      </c>
      <c r="X990" s="14">
        <f>IF(OR(V990=0,B990=""),"",IF(W990=1,0,SUMIFS($Y$5:Y989,$B$5:B989,B990&amp;"",$W$5:W989,W990-1)))</f>
        <v/>
      </c>
      <c r="Y990" s="14">
        <f>IF(V990=0,"",ROW($A990))</f>
        <v/>
      </c>
    </row>
    <row r="991">
      <c r="A991" s="10" t="n"/>
      <c r="B991" s="10" t="n"/>
      <c r="C991" s="10" t="n"/>
      <c r="D991" s="12" t="n"/>
      <c r="E991" s="18" t="n"/>
      <c r="F991" s="12" t="n"/>
      <c r="G991" s="18" t="n"/>
      <c r="H991" s="10" t="n"/>
      <c r="I991" s="10" t="n"/>
      <c r="J991" s="10" t="n"/>
      <c r="K991" s="13" t="n"/>
      <c r="L991" s="13" t="n"/>
      <c r="M991" s="19">
        <f>IF(OR(K991="",L991=""),"",IF(AND(ISNUMBER(K991),ISNUMBER(L991)),L991-K991,"CHYBA"))</f>
        <v/>
      </c>
      <c r="N991" s="10" t="n"/>
      <c r="O991" s="10" t="n"/>
      <c r="P991" s="14">
        <f>IF(M991="","",IF(ISNUMBER(M991),IF(M991&lt;=0,"CHYBA",""),"CHYBA"))</f>
        <v/>
      </c>
      <c r="Q991" s="14">
        <f>IF(OR(V991=0,B991="",K991=""),"",IFERROR(IF(X991=0,IF(AND(COUNTIFS('Vozidlá'!$A$6:$A$6,B991&amp;"",'Vozidlá'!$L$6:$L$6,"&lt;&gt;")=1,ROUND(K991,1)=ROUND(INDEX('Vozidlá'!$L$6:$L$6,MATCH(B991,'Vozidlá'!$A$6:$A$6,0)),1)),"","CHYBA"),IF(AND(INDEX($L$1:$L$1505,X991)&lt;&gt;"",ROUND(K991,1)=ROUND(INDEX($L$1:$L$1505,X991),1)),"","CHYBA")),"CHYBA"))</f>
        <v/>
      </c>
      <c r="R991" s="14">
        <f>IF(V991=0,"",IF(OR(NOT(ISNUMBER(A991)),B991="",C991="",NOT(ISNUMBER(D991)),NOT(ISNUMBER(E991)),NOT(ISNUMBER(F991)),NOT(ISNUMBER(G991)),I991="",J991="",NOT(ISNUMBER(K991)),NOT(ISNUMBER(L991)),AND(N991&lt;&gt;"Podnikateľská",N991&lt;&gt;"Súkromná"),AND(N991="Podnikateľská",H991=""),COUNTIFS('Vodiči'!$C$6:$C$8,C991&amp;"")&lt;&gt;1,COUNTIFS('Vozidlá'!$A$6:$A$6,B991&amp;"",'Vozidlá'!$B$6:$B$6,"&lt;&gt;")&lt;&gt;1,COUNTIFS('Vozidlá'!$A$6:$A$6,B991&amp;"",'Vozidlá'!$C$6:$C$6,"&lt;&gt;")&lt;&gt;1,COUNTIFS('Vozidlá'!$A$6:$A$6,B991&amp;"",'Vozidlá'!$D$6:$D$6,"&lt;&gt;")&lt;&gt;1,COUNTIFS('Vozidlá'!$A$6:$A$6,B991&amp;"",'Vozidlá'!$E$6:$E$6,"&lt;&gt;")&lt;&gt;1,COUNTIFS('Vozidlá'!$A$6:$A$6,B991&amp;"",'Vozidlá'!$K$6:$K$6,"&lt;&gt;")&lt;&gt;1,COUNTIFS('Vozidlá'!$A$6:$A$6,B991&amp;"",'Vozidlá'!$L$6:$L$6,"&lt;&gt;")&lt;&gt;1),"CHYBA",""))</f>
        <v/>
      </c>
      <c r="S991" s="14">
        <f>IF(V991=0,"",IF(N991="Podnikateľská",IF(H991="","",IF(OR(LEN(TRIM(SUBSTITUTE(SUBSTITUTE(H991,".",""),",","")))&lt;12,ISNUMBER(MATCH(TRIM(SUBSTITUTE(SUBSTITUTE(H991,".",""),",","")),'Zoznamy'!$G$2:$G$41,0))),"PREVERIŤ","")),IF(AND(N991="Súkromná",IFERROR(INDEX('Vozidlá'!$O$6:$O$6,MATCH(B991,'Vozidlá'!$A$6:$A$6,0))="áno",FALSE)),"PREVERIŤ","")))</f>
        <v/>
      </c>
      <c r="T991" s="14">
        <f>IF(OR(D991="",E991="",F991="",G991=""),"",IFERROR(IF(OR(F991+G991&lt;D991+E991,D991&lt;DATE(2027,1,1),D991&gt;=DATE(2028,1,1)),"CHYBA",""),"CHYBA"))</f>
        <v/>
      </c>
      <c r="U991" s="14">
        <f>IF(OR(V991=0,A991=""),"",IF(COUNTIFS($A$6:$A$1505,A991&amp;"",$B$6:$B$1505,B991&amp;"")&gt;1,"CHYBA",IF(X991="","",IF(X991=0,"",IFERROR(IF(INDEX($A$1:$A$1505,X991)="","",IF(A991=INDEX($A$1:$A$1505,X991)+1,"","PREVERIŤ")),"PREVERIŤ")))))</f>
        <v/>
      </c>
      <c r="V991" s="14">
        <f>IF(OR(A991&lt;&gt;"",B991&lt;&gt;"",C991&lt;&gt;"",D991&lt;&gt;"",E991&lt;&gt;"",F991&lt;&gt;"",G991&lt;&gt;"",H991&lt;&gt;"",I991&lt;&gt;"",J991&lt;&gt;"",K991&lt;&gt;"",L991&lt;&gt;"",N991&lt;&gt;"",O991&lt;&gt;""),1,0)</f>
        <v/>
      </c>
      <c r="W991" s="14">
        <f>IF(OR(V991=0,B991=""),"",COUNTIFS($B$6:B991,B991&amp;""))</f>
        <v/>
      </c>
      <c r="X991" s="14">
        <f>IF(OR(V991=0,B991=""),"",IF(W991=1,0,SUMIFS($Y$5:Y990,$B$5:B990,B991&amp;"",$W$5:W990,W991-1)))</f>
        <v/>
      </c>
      <c r="Y991" s="14">
        <f>IF(V991=0,"",ROW($A991))</f>
        <v/>
      </c>
    </row>
    <row r="992">
      <c r="A992" s="10" t="n"/>
      <c r="B992" s="10" t="n"/>
      <c r="C992" s="10" t="n"/>
      <c r="D992" s="12" t="n"/>
      <c r="E992" s="18" t="n"/>
      <c r="F992" s="12" t="n"/>
      <c r="G992" s="18" t="n"/>
      <c r="H992" s="10" t="n"/>
      <c r="I992" s="10" t="n"/>
      <c r="J992" s="10" t="n"/>
      <c r="K992" s="13" t="n"/>
      <c r="L992" s="13" t="n"/>
      <c r="M992" s="19">
        <f>IF(OR(K992="",L992=""),"",IF(AND(ISNUMBER(K992),ISNUMBER(L992)),L992-K992,"CHYBA"))</f>
        <v/>
      </c>
      <c r="N992" s="10" t="n"/>
      <c r="O992" s="10" t="n"/>
      <c r="P992" s="14">
        <f>IF(M992="","",IF(ISNUMBER(M992),IF(M992&lt;=0,"CHYBA",""),"CHYBA"))</f>
        <v/>
      </c>
      <c r="Q992" s="14">
        <f>IF(OR(V992=0,B992="",K992=""),"",IFERROR(IF(X992=0,IF(AND(COUNTIFS('Vozidlá'!$A$6:$A$6,B992&amp;"",'Vozidlá'!$L$6:$L$6,"&lt;&gt;")=1,ROUND(K992,1)=ROUND(INDEX('Vozidlá'!$L$6:$L$6,MATCH(B992,'Vozidlá'!$A$6:$A$6,0)),1)),"","CHYBA"),IF(AND(INDEX($L$1:$L$1505,X992)&lt;&gt;"",ROUND(K992,1)=ROUND(INDEX($L$1:$L$1505,X992),1)),"","CHYBA")),"CHYBA"))</f>
        <v/>
      </c>
      <c r="R992" s="14">
        <f>IF(V992=0,"",IF(OR(NOT(ISNUMBER(A992)),B992="",C992="",NOT(ISNUMBER(D992)),NOT(ISNUMBER(E992)),NOT(ISNUMBER(F992)),NOT(ISNUMBER(G992)),I992="",J992="",NOT(ISNUMBER(K992)),NOT(ISNUMBER(L992)),AND(N992&lt;&gt;"Podnikateľská",N992&lt;&gt;"Súkromná"),AND(N992="Podnikateľská",H992=""),COUNTIFS('Vodiči'!$C$6:$C$8,C992&amp;"")&lt;&gt;1,COUNTIFS('Vozidlá'!$A$6:$A$6,B992&amp;"",'Vozidlá'!$B$6:$B$6,"&lt;&gt;")&lt;&gt;1,COUNTIFS('Vozidlá'!$A$6:$A$6,B992&amp;"",'Vozidlá'!$C$6:$C$6,"&lt;&gt;")&lt;&gt;1,COUNTIFS('Vozidlá'!$A$6:$A$6,B992&amp;"",'Vozidlá'!$D$6:$D$6,"&lt;&gt;")&lt;&gt;1,COUNTIFS('Vozidlá'!$A$6:$A$6,B992&amp;"",'Vozidlá'!$E$6:$E$6,"&lt;&gt;")&lt;&gt;1,COUNTIFS('Vozidlá'!$A$6:$A$6,B992&amp;"",'Vozidlá'!$K$6:$K$6,"&lt;&gt;")&lt;&gt;1,COUNTIFS('Vozidlá'!$A$6:$A$6,B992&amp;"",'Vozidlá'!$L$6:$L$6,"&lt;&gt;")&lt;&gt;1),"CHYBA",""))</f>
        <v/>
      </c>
      <c r="S992" s="14">
        <f>IF(V992=0,"",IF(N992="Podnikateľská",IF(H992="","",IF(OR(LEN(TRIM(SUBSTITUTE(SUBSTITUTE(H992,".",""),",","")))&lt;12,ISNUMBER(MATCH(TRIM(SUBSTITUTE(SUBSTITUTE(H992,".",""),",","")),'Zoznamy'!$G$2:$G$41,0))),"PREVERIŤ","")),IF(AND(N992="Súkromná",IFERROR(INDEX('Vozidlá'!$O$6:$O$6,MATCH(B992,'Vozidlá'!$A$6:$A$6,0))="áno",FALSE)),"PREVERIŤ","")))</f>
        <v/>
      </c>
      <c r="T992" s="14">
        <f>IF(OR(D992="",E992="",F992="",G992=""),"",IFERROR(IF(OR(F992+G992&lt;D992+E992,D992&lt;DATE(2027,1,1),D992&gt;=DATE(2028,1,1)),"CHYBA",""),"CHYBA"))</f>
        <v/>
      </c>
      <c r="U992" s="14">
        <f>IF(OR(V992=0,A992=""),"",IF(COUNTIFS($A$6:$A$1505,A992&amp;"",$B$6:$B$1505,B992&amp;"")&gt;1,"CHYBA",IF(X992="","",IF(X992=0,"",IFERROR(IF(INDEX($A$1:$A$1505,X992)="","",IF(A992=INDEX($A$1:$A$1505,X992)+1,"","PREVERIŤ")),"PREVERIŤ")))))</f>
        <v/>
      </c>
      <c r="V992" s="14">
        <f>IF(OR(A992&lt;&gt;"",B992&lt;&gt;"",C992&lt;&gt;"",D992&lt;&gt;"",E992&lt;&gt;"",F992&lt;&gt;"",G992&lt;&gt;"",H992&lt;&gt;"",I992&lt;&gt;"",J992&lt;&gt;"",K992&lt;&gt;"",L992&lt;&gt;"",N992&lt;&gt;"",O992&lt;&gt;""),1,0)</f>
        <v/>
      </c>
      <c r="W992" s="14">
        <f>IF(OR(V992=0,B992=""),"",COUNTIFS($B$6:B992,B992&amp;""))</f>
        <v/>
      </c>
      <c r="X992" s="14">
        <f>IF(OR(V992=0,B992=""),"",IF(W992=1,0,SUMIFS($Y$5:Y991,$B$5:B991,B992&amp;"",$W$5:W991,W992-1)))</f>
        <v/>
      </c>
      <c r="Y992" s="14">
        <f>IF(V992=0,"",ROW($A992))</f>
        <v/>
      </c>
    </row>
    <row r="993">
      <c r="A993" s="10" t="n"/>
      <c r="B993" s="10" t="n"/>
      <c r="C993" s="10" t="n"/>
      <c r="D993" s="12" t="n"/>
      <c r="E993" s="18" t="n"/>
      <c r="F993" s="12" t="n"/>
      <c r="G993" s="18" t="n"/>
      <c r="H993" s="10" t="n"/>
      <c r="I993" s="10" t="n"/>
      <c r="J993" s="10" t="n"/>
      <c r="K993" s="13" t="n"/>
      <c r="L993" s="13" t="n"/>
      <c r="M993" s="19">
        <f>IF(OR(K993="",L993=""),"",IF(AND(ISNUMBER(K993),ISNUMBER(L993)),L993-K993,"CHYBA"))</f>
        <v/>
      </c>
      <c r="N993" s="10" t="n"/>
      <c r="O993" s="10" t="n"/>
      <c r="P993" s="14">
        <f>IF(M993="","",IF(ISNUMBER(M993),IF(M993&lt;=0,"CHYBA",""),"CHYBA"))</f>
        <v/>
      </c>
      <c r="Q993" s="14">
        <f>IF(OR(V993=0,B993="",K993=""),"",IFERROR(IF(X993=0,IF(AND(COUNTIFS('Vozidlá'!$A$6:$A$6,B993&amp;"",'Vozidlá'!$L$6:$L$6,"&lt;&gt;")=1,ROUND(K993,1)=ROUND(INDEX('Vozidlá'!$L$6:$L$6,MATCH(B993,'Vozidlá'!$A$6:$A$6,0)),1)),"","CHYBA"),IF(AND(INDEX($L$1:$L$1505,X993)&lt;&gt;"",ROUND(K993,1)=ROUND(INDEX($L$1:$L$1505,X993),1)),"","CHYBA")),"CHYBA"))</f>
        <v/>
      </c>
      <c r="R993" s="14">
        <f>IF(V993=0,"",IF(OR(NOT(ISNUMBER(A993)),B993="",C993="",NOT(ISNUMBER(D993)),NOT(ISNUMBER(E993)),NOT(ISNUMBER(F993)),NOT(ISNUMBER(G993)),I993="",J993="",NOT(ISNUMBER(K993)),NOT(ISNUMBER(L993)),AND(N993&lt;&gt;"Podnikateľská",N993&lt;&gt;"Súkromná"),AND(N993="Podnikateľská",H993=""),COUNTIFS('Vodiči'!$C$6:$C$8,C993&amp;"")&lt;&gt;1,COUNTIFS('Vozidlá'!$A$6:$A$6,B993&amp;"",'Vozidlá'!$B$6:$B$6,"&lt;&gt;")&lt;&gt;1,COUNTIFS('Vozidlá'!$A$6:$A$6,B993&amp;"",'Vozidlá'!$C$6:$C$6,"&lt;&gt;")&lt;&gt;1,COUNTIFS('Vozidlá'!$A$6:$A$6,B993&amp;"",'Vozidlá'!$D$6:$D$6,"&lt;&gt;")&lt;&gt;1,COUNTIFS('Vozidlá'!$A$6:$A$6,B993&amp;"",'Vozidlá'!$E$6:$E$6,"&lt;&gt;")&lt;&gt;1,COUNTIFS('Vozidlá'!$A$6:$A$6,B993&amp;"",'Vozidlá'!$K$6:$K$6,"&lt;&gt;")&lt;&gt;1,COUNTIFS('Vozidlá'!$A$6:$A$6,B993&amp;"",'Vozidlá'!$L$6:$L$6,"&lt;&gt;")&lt;&gt;1),"CHYBA",""))</f>
        <v/>
      </c>
      <c r="S993" s="14">
        <f>IF(V993=0,"",IF(N993="Podnikateľská",IF(H993="","",IF(OR(LEN(TRIM(SUBSTITUTE(SUBSTITUTE(H993,".",""),",","")))&lt;12,ISNUMBER(MATCH(TRIM(SUBSTITUTE(SUBSTITUTE(H993,".",""),",","")),'Zoznamy'!$G$2:$G$41,0))),"PREVERIŤ","")),IF(AND(N993="Súkromná",IFERROR(INDEX('Vozidlá'!$O$6:$O$6,MATCH(B993,'Vozidlá'!$A$6:$A$6,0))="áno",FALSE)),"PREVERIŤ","")))</f>
        <v/>
      </c>
      <c r="T993" s="14">
        <f>IF(OR(D993="",E993="",F993="",G993=""),"",IFERROR(IF(OR(F993+G993&lt;D993+E993,D993&lt;DATE(2027,1,1),D993&gt;=DATE(2028,1,1)),"CHYBA",""),"CHYBA"))</f>
        <v/>
      </c>
      <c r="U993" s="14">
        <f>IF(OR(V993=0,A993=""),"",IF(COUNTIFS($A$6:$A$1505,A993&amp;"",$B$6:$B$1505,B993&amp;"")&gt;1,"CHYBA",IF(X993="","",IF(X993=0,"",IFERROR(IF(INDEX($A$1:$A$1505,X993)="","",IF(A993=INDEX($A$1:$A$1505,X993)+1,"","PREVERIŤ")),"PREVERIŤ")))))</f>
        <v/>
      </c>
      <c r="V993" s="14">
        <f>IF(OR(A993&lt;&gt;"",B993&lt;&gt;"",C993&lt;&gt;"",D993&lt;&gt;"",E993&lt;&gt;"",F993&lt;&gt;"",G993&lt;&gt;"",H993&lt;&gt;"",I993&lt;&gt;"",J993&lt;&gt;"",K993&lt;&gt;"",L993&lt;&gt;"",N993&lt;&gt;"",O993&lt;&gt;""),1,0)</f>
        <v/>
      </c>
      <c r="W993" s="14">
        <f>IF(OR(V993=0,B993=""),"",COUNTIFS($B$6:B993,B993&amp;""))</f>
        <v/>
      </c>
      <c r="X993" s="14">
        <f>IF(OR(V993=0,B993=""),"",IF(W993=1,0,SUMIFS($Y$5:Y992,$B$5:B992,B993&amp;"",$W$5:W992,W993-1)))</f>
        <v/>
      </c>
      <c r="Y993" s="14">
        <f>IF(V993=0,"",ROW($A993))</f>
        <v/>
      </c>
    </row>
    <row r="994">
      <c r="A994" s="10" t="n"/>
      <c r="B994" s="10" t="n"/>
      <c r="C994" s="10" t="n"/>
      <c r="D994" s="12" t="n"/>
      <c r="E994" s="18" t="n"/>
      <c r="F994" s="12" t="n"/>
      <c r="G994" s="18" t="n"/>
      <c r="H994" s="10" t="n"/>
      <c r="I994" s="10" t="n"/>
      <c r="J994" s="10" t="n"/>
      <c r="K994" s="13" t="n"/>
      <c r="L994" s="13" t="n"/>
      <c r="M994" s="19">
        <f>IF(OR(K994="",L994=""),"",IF(AND(ISNUMBER(K994),ISNUMBER(L994)),L994-K994,"CHYBA"))</f>
        <v/>
      </c>
      <c r="N994" s="10" t="n"/>
      <c r="O994" s="10" t="n"/>
      <c r="P994" s="14">
        <f>IF(M994="","",IF(ISNUMBER(M994),IF(M994&lt;=0,"CHYBA",""),"CHYBA"))</f>
        <v/>
      </c>
      <c r="Q994" s="14">
        <f>IF(OR(V994=0,B994="",K994=""),"",IFERROR(IF(X994=0,IF(AND(COUNTIFS('Vozidlá'!$A$6:$A$6,B994&amp;"",'Vozidlá'!$L$6:$L$6,"&lt;&gt;")=1,ROUND(K994,1)=ROUND(INDEX('Vozidlá'!$L$6:$L$6,MATCH(B994,'Vozidlá'!$A$6:$A$6,0)),1)),"","CHYBA"),IF(AND(INDEX($L$1:$L$1505,X994)&lt;&gt;"",ROUND(K994,1)=ROUND(INDEX($L$1:$L$1505,X994),1)),"","CHYBA")),"CHYBA"))</f>
        <v/>
      </c>
      <c r="R994" s="14">
        <f>IF(V994=0,"",IF(OR(NOT(ISNUMBER(A994)),B994="",C994="",NOT(ISNUMBER(D994)),NOT(ISNUMBER(E994)),NOT(ISNUMBER(F994)),NOT(ISNUMBER(G994)),I994="",J994="",NOT(ISNUMBER(K994)),NOT(ISNUMBER(L994)),AND(N994&lt;&gt;"Podnikateľská",N994&lt;&gt;"Súkromná"),AND(N994="Podnikateľská",H994=""),COUNTIFS('Vodiči'!$C$6:$C$8,C994&amp;"")&lt;&gt;1,COUNTIFS('Vozidlá'!$A$6:$A$6,B994&amp;"",'Vozidlá'!$B$6:$B$6,"&lt;&gt;")&lt;&gt;1,COUNTIFS('Vozidlá'!$A$6:$A$6,B994&amp;"",'Vozidlá'!$C$6:$C$6,"&lt;&gt;")&lt;&gt;1,COUNTIFS('Vozidlá'!$A$6:$A$6,B994&amp;"",'Vozidlá'!$D$6:$D$6,"&lt;&gt;")&lt;&gt;1,COUNTIFS('Vozidlá'!$A$6:$A$6,B994&amp;"",'Vozidlá'!$E$6:$E$6,"&lt;&gt;")&lt;&gt;1,COUNTIFS('Vozidlá'!$A$6:$A$6,B994&amp;"",'Vozidlá'!$K$6:$K$6,"&lt;&gt;")&lt;&gt;1,COUNTIFS('Vozidlá'!$A$6:$A$6,B994&amp;"",'Vozidlá'!$L$6:$L$6,"&lt;&gt;")&lt;&gt;1),"CHYBA",""))</f>
        <v/>
      </c>
      <c r="S994" s="14">
        <f>IF(V994=0,"",IF(N994="Podnikateľská",IF(H994="","",IF(OR(LEN(TRIM(SUBSTITUTE(SUBSTITUTE(H994,".",""),",","")))&lt;12,ISNUMBER(MATCH(TRIM(SUBSTITUTE(SUBSTITUTE(H994,".",""),",","")),'Zoznamy'!$G$2:$G$41,0))),"PREVERIŤ","")),IF(AND(N994="Súkromná",IFERROR(INDEX('Vozidlá'!$O$6:$O$6,MATCH(B994,'Vozidlá'!$A$6:$A$6,0))="áno",FALSE)),"PREVERIŤ","")))</f>
        <v/>
      </c>
      <c r="T994" s="14">
        <f>IF(OR(D994="",E994="",F994="",G994=""),"",IFERROR(IF(OR(F994+G994&lt;D994+E994,D994&lt;DATE(2027,1,1),D994&gt;=DATE(2028,1,1)),"CHYBA",""),"CHYBA"))</f>
        <v/>
      </c>
      <c r="U994" s="14">
        <f>IF(OR(V994=0,A994=""),"",IF(COUNTIFS($A$6:$A$1505,A994&amp;"",$B$6:$B$1505,B994&amp;"")&gt;1,"CHYBA",IF(X994="","",IF(X994=0,"",IFERROR(IF(INDEX($A$1:$A$1505,X994)="","",IF(A994=INDEX($A$1:$A$1505,X994)+1,"","PREVERIŤ")),"PREVERIŤ")))))</f>
        <v/>
      </c>
      <c r="V994" s="14">
        <f>IF(OR(A994&lt;&gt;"",B994&lt;&gt;"",C994&lt;&gt;"",D994&lt;&gt;"",E994&lt;&gt;"",F994&lt;&gt;"",G994&lt;&gt;"",H994&lt;&gt;"",I994&lt;&gt;"",J994&lt;&gt;"",K994&lt;&gt;"",L994&lt;&gt;"",N994&lt;&gt;"",O994&lt;&gt;""),1,0)</f>
        <v/>
      </c>
      <c r="W994" s="14">
        <f>IF(OR(V994=0,B994=""),"",COUNTIFS($B$6:B994,B994&amp;""))</f>
        <v/>
      </c>
      <c r="X994" s="14">
        <f>IF(OR(V994=0,B994=""),"",IF(W994=1,0,SUMIFS($Y$5:Y993,$B$5:B993,B994&amp;"",$W$5:W993,W994-1)))</f>
        <v/>
      </c>
      <c r="Y994" s="14">
        <f>IF(V994=0,"",ROW($A994))</f>
        <v/>
      </c>
    </row>
    <row r="995">
      <c r="A995" s="10" t="n"/>
      <c r="B995" s="10" t="n"/>
      <c r="C995" s="10" t="n"/>
      <c r="D995" s="12" t="n"/>
      <c r="E995" s="18" t="n"/>
      <c r="F995" s="12" t="n"/>
      <c r="G995" s="18" t="n"/>
      <c r="H995" s="10" t="n"/>
      <c r="I995" s="10" t="n"/>
      <c r="J995" s="10" t="n"/>
      <c r="K995" s="13" t="n"/>
      <c r="L995" s="13" t="n"/>
      <c r="M995" s="19">
        <f>IF(OR(K995="",L995=""),"",IF(AND(ISNUMBER(K995),ISNUMBER(L995)),L995-K995,"CHYBA"))</f>
        <v/>
      </c>
      <c r="N995" s="10" t="n"/>
      <c r="O995" s="10" t="n"/>
      <c r="P995" s="14">
        <f>IF(M995="","",IF(ISNUMBER(M995),IF(M995&lt;=0,"CHYBA",""),"CHYBA"))</f>
        <v/>
      </c>
      <c r="Q995" s="14">
        <f>IF(OR(V995=0,B995="",K995=""),"",IFERROR(IF(X995=0,IF(AND(COUNTIFS('Vozidlá'!$A$6:$A$6,B995&amp;"",'Vozidlá'!$L$6:$L$6,"&lt;&gt;")=1,ROUND(K995,1)=ROUND(INDEX('Vozidlá'!$L$6:$L$6,MATCH(B995,'Vozidlá'!$A$6:$A$6,0)),1)),"","CHYBA"),IF(AND(INDEX($L$1:$L$1505,X995)&lt;&gt;"",ROUND(K995,1)=ROUND(INDEX($L$1:$L$1505,X995),1)),"","CHYBA")),"CHYBA"))</f>
        <v/>
      </c>
      <c r="R995" s="14">
        <f>IF(V995=0,"",IF(OR(NOT(ISNUMBER(A995)),B995="",C995="",NOT(ISNUMBER(D995)),NOT(ISNUMBER(E995)),NOT(ISNUMBER(F995)),NOT(ISNUMBER(G995)),I995="",J995="",NOT(ISNUMBER(K995)),NOT(ISNUMBER(L995)),AND(N995&lt;&gt;"Podnikateľská",N995&lt;&gt;"Súkromná"),AND(N995="Podnikateľská",H995=""),COUNTIFS('Vodiči'!$C$6:$C$8,C995&amp;"")&lt;&gt;1,COUNTIFS('Vozidlá'!$A$6:$A$6,B995&amp;"",'Vozidlá'!$B$6:$B$6,"&lt;&gt;")&lt;&gt;1,COUNTIFS('Vozidlá'!$A$6:$A$6,B995&amp;"",'Vozidlá'!$C$6:$C$6,"&lt;&gt;")&lt;&gt;1,COUNTIFS('Vozidlá'!$A$6:$A$6,B995&amp;"",'Vozidlá'!$D$6:$D$6,"&lt;&gt;")&lt;&gt;1,COUNTIFS('Vozidlá'!$A$6:$A$6,B995&amp;"",'Vozidlá'!$E$6:$E$6,"&lt;&gt;")&lt;&gt;1,COUNTIFS('Vozidlá'!$A$6:$A$6,B995&amp;"",'Vozidlá'!$K$6:$K$6,"&lt;&gt;")&lt;&gt;1,COUNTIFS('Vozidlá'!$A$6:$A$6,B995&amp;"",'Vozidlá'!$L$6:$L$6,"&lt;&gt;")&lt;&gt;1),"CHYBA",""))</f>
        <v/>
      </c>
      <c r="S995" s="14">
        <f>IF(V995=0,"",IF(N995="Podnikateľská",IF(H995="","",IF(OR(LEN(TRIM(SUBSTITUTE(SUBSTITUTE(H995,".",""),",","")))&lt;12,ISNUMBER(MATCH(TRIM(SUBSTITUTE(SUBSTITUTE(H995,".",""),",","")),'Zoznamy'!$G$2:$G$41,0))),"PREVERIŤ","")),IF(AND(N995="Súkromná",IFERROR(INDEX('Vozidlá'!$O$6:$O$6,MATCH(B995,'Vozidlá'!$A$6:$A$6,0))="áno",FALSE)),"PREVERIŤ","")))</f>
        <v/>
      </c>
      <c r="T995" s="14">
        <f>IF(OR(D995="",E995="",F995="",G995=""),"",IFERROR(IF(OR(F995+G995&lt;D995+E995,D995&lt;DATE(2027,1,1),D995&gt;=DATE(2028,1,1)),"CHYBA",""),"CHYBA"))</f>
        <v/>
      </c>
      <c r="U995" s="14">
        <f>IF(OR(V995=0,A995=""),"",IF(COUNTIFS($A$6:$A$1505,A995&amp;"",$B$6:$B$1505,B995&amp;"")&gt;1,"CHYBA",IF(X995="","",IF(X995=0,"",IFERROR(IF(INDEX($A$1:$A$1505,X995)="","",IF(A995=INDEX($A$1:$A$1505,X995)+1,"","PREVERIŤ")),"PREVERIŤ")))))</f>
        <v/>
      </c>
      <c r="V995" s="14">
        <f>IF(OR(A995&lt;&gt;"",B995&lt;&gt;"",C995&lt;&gt;"",D995&lt;&gt;"",E995&lt;&gt;"",F995&lt;&gt;"",G995&lt;&gt;"",H995&lt;&gt;"",I995&lt;&gt;"",J995&lt;&gt;"",K995&lt;&gt;"",L995&lt;&gt;"",N995&lt;&gt;"",O995&lt;&gt;""),1,0)</f>
        <v/>
      </c>
      <c r="W995" s="14">
        <f>IF(OR(V995=0,B995=""),"",COUNTIFS($B$6:B995,B995&amp;""))</f>
        <v/>
      </c>
      <c r="X995" s="14">
        <f>IF(OR(V995=0,B995=""),"",IF(W995=1,0,SUMIFS($Y$5:Y994,$B$5:B994,B995&amp;"",$W$5:W994,W995-1)))</f>
        <v/>
      </c>
      <c r="Y995" s="14">
        <f>IF(V995=0,"",ROW($A995))</f>
        <v/>
      </c>
    </row>
    <row r="996">
      <c r="A996" s="10" t="n"/>
      <c r="B996" s="10" t="n"/>
      <c r="C996" s="10" t="n"/>
      <c r="D996" s="12" t="n"/>
      <c r="E996" s="18" t="n"/>
      <c r="F996" s="12" t="n"/>
      <c r="G996" s="18" t="n"/>
      <c r="H996" s="10" t="n"/>
      <c r="I996" s="10" t="n"/>
      <c r="J996" s="10" t="n"/>
      <c r="K996" s="13" t="n"/>
      <c r="L996" s="13" t="n"/>
      <c r="M996" s="19">
        <f>IF(OR(K996="",L996=""),"",IF(AND(ISNUMBER(K996),ISNUMBER(L996)),L996-K996,"CHYBA"))</f>
        <v/>
      </c>
      <c r="N996" s="10" t="n"/>
      <c r="O996" s="10" t="n"/>
      <c r="P996" s="14">
        <f>IF(M996="","",IF(ISNUMBER(M996),IF(M996&lt;=0,"CHYBA",""),"CHYBA"))</f>
        <v/>
      </c>
      <c r="Q996" s="14">
        <f>IF(OR(V996=0,B996="",K996=""),"",IFERROR(IF(X996=0,IF(AND(COUNTIFS('Vozidlá'!$A$6:$A$6,B996&amp;"",'Vozidlá'!$L$6:$L$6,"&lt;&gt;")=1,ROUND(K996,1)=ROUND(INDEX('Vozidlá'!$L$6:$L$6,MATCH(B996,'Vozidlá'!$A$6:$A$6,0)),1)),"","CHYBA"),IF(AND(INDEX($L$1:$L$1505,X996)&lt;&gt;"",ROUND(K996,1)=ROUND(INDEX($L$1:$L$1505,X996),1)),"","CHYBA")),"CHYBA"))</f>
        <v/>
      </c>
      <c r="R996" s="14">
        <f>IF(V996=0,"",IF(OR(NOT(ISNUMBER(A996)),B996="",C996="",NOT(ISNUMBER(D996)),NOT(ISNUMBER(E996)),NOT(ISNUMBER(F996)),NOT(ISNUMBER(G996)),I996="",J996="",NOT(ISNUMBER(K996)),NOT(ISNUMBER(L996)),AND(N996&lt;&gt;"Podnikateľská",N996&lt;&gt;"Súkromná"),AND(N996="Podnikateľská",H996=""),COUNTIFS('Vodiči'!$C$6:$C$8,C996&amp;"")&lt;&gt;1,COUNTIFS('Vozidlá'!$A$6:$A$6,B996&amp;"",'Vozidlá'!$B$6:$B$6,"&lt;&gt;")&lt;&gt;1,COUNTIFS('Vozidlá'!$A$6:$A$6,B996&amp;"",'Vozidlá'!$C$6:$C$6,"&lt;&gt;")&lt;&gt;1,COUNTIFS('Vozidlá'!$A$6:$A$6,B996&amp;"",'Vozidlá'!$D$6:$D$6,"&lt;&gt;")&lt;&gt;1,COUNTIFS('Vozidlá'!$A$6:$A$6,B996&amp;"",'Vozidlá'!$E$6:$E$6,"&lt;&gt;")&lt;&gt;1,COUNTIFS('Vozidlá'!$A$6:$A$6,B996&amp;"",'Vozidlá'!$K$6:$K$6,"&lt;&gt;")&lt;&gt;1,COUNTIFS('Vozidlá'!$A$6:$A$6,B996&amp;"",'Vozidlá'!$L$6:$L$6,"&lt;&gt;")&lt;&gt;1),"CHYBA",""))</f>
        <v/>
      </c>
      <c r="S996" s="14">
        <f>IF(V996=0,"",IF(N996="Podnikateľská",IF(H996="","",IF(OR(LEN(TRIM(SUBSTITUTE(SUBSTITUTE(H996,".",""),",","")))&lt;12,ISNUMBER(MATCH(TRIM(SUBSTITUTE(SUBSTITUTE(H996,".",""),",","")),'Zoznamy'!$G$2:$G$41,0))),"PREVERIŤ","")),IF(AND(N996="Súkromná",IFERROR(INDEX('Vozidlá'!$O$6:$O$6,MATCH(B996,'Vozidlá'!$A$6:$A$6,0))="áno",FALSE)),"PREVERIŤ","")))</f>
        <v/>
      </c>
      <c r="T996" s="14">
        <f>IF(OR(D996="",E996="",F996="",G996=""),"",IFERROR(IF(OR(F996+G996&lt;D996+E996,D996&lt;DATE(2027,1,1),D996&gt;=DATE(2028,1,1)),"CHYBA",""),"CHYBA"))</f>
        <v/>
      </c>
      <c r="U996" s="14">
        <f>IF(OR(V996=0,A996=""),"",IF(COUNTIFS($A$6:$A$1505,A996&amp;"",$B$6:$B$1505,B996&amp;"")&gt;1,"CHYBA",IF(X996="","",IF(X996=0,"",IFERROR(IF(INDEX($A$1:$A$1505,X996)="","",IF(A996=INDEX($A$1:$A$1505,X996)+1,"","PREVERIŤ")),"PREVERIŤ")))))</f>
        <v/>
      </c>
      <c r="V996" s="14">
        <f>IF(OR(A996&lt;&gt;"",B996&lt;&gt;"",C996&lt;&gt;"",D996&lt;&gt;"",E996&lt;&gt;"",F996&lt;&gt;"",G996&lt;&gt;"",H996&lt;&gt;"",I996&lt;&gt;"",J996&lt;&gt;"",K996&lt;&gt;"",L996&lt;&gt;"",N996&lt;&gt;"",O996&lt;&gt;""),1,0)</f>
        <v/>
      </c>
      <c r="W996" s="14">
        <f>IF(OR(V996=0,B996=""),"",COUNTIFS($B$6:B996,B996&amp;""))</f>
        <v/>
      </c>
      <c r="X996" s="14">
        <f>IF(OR(V996=0,B996=""),"",IF(W996=1,0,SUMIFS($Y$5:Y995,$B$5:B995,B996&amp;"",$W$5:W995,W996-1)))</f>
        <v/>
      </c>
      <c r="Y996" s="14">
        <f>IF(V996=0,"",ROW($A996))</f>
        <v/>
      </c>
    </row>
    <row r="997">
      <c r="A997" s="10" t="n"/>
      <c r="B997" s="10" t="n"/>
      <c r="C997" s="10" t="n"/>
      <c r="D997" s="12" t="n"/>
      <c r="E997" s="18" t="n"/>
      <c r="F997" s="12" t="n"/>
      <c r="G997" s="18" t="n"/>
      <c r="H997" s="10" t="n"/>
      <c r="I997" s="10" t="n"/>
      <c r="J997" s="10" t="n"/>
      <c r="K997" s="13" t="n"/>
      <c r="L997" s="13" t="n"/>
      <c r="M997" s="19">
        <f>IF(OR(K997="",L997=""),"",IF(AND(ISNUMBER(K997),ISNUMBER(L997)),L997-K997,"CHYBA"))</f>
        <v/>
      </c>
      <c r="N997" s="10" t="n"/>
      <c r="O997" s="10" t="n"/>
      <c r="P997" s="14">
        <f>IF(M997="","",IF(ISNUMBER(M997),IF(M997&lt;=0,"CHYBA",""),"CHYBA"))</f>
        <v/>
      </c>
      <c r="Q997" s="14">
        <f>IF(OR(V997=0,B997="",K997=""),"",IFERROR(IF(X997=0,IF(AND(COUNTIFS('Vozidlá'!$A$6:$A$6,B997&amp;"",'Vozidlá'!$L$6:$L$6,"&lt;&gt;")=1,ROUND(K997,1)=ROUND(INDEX('Vozidlá'!$L$6:$L$6,MATCH(B997,'Vozidlá'!$A$6:$A$6,0)),1)),"","CHYBA"),IF(AND(INDEX($L$1:$L$1505,X997)&lt;&gt;"",ROUND(K997,1)=ROUND(INDEX($L$1:$L$1505,X997),1)),"","CHYBA")),"CHYBA"))</f>
        <v/>
      </c>
      <c r="R997" s="14">
        <f>IF(V997=0,"",IF(OR(NOT(ISNUMBER(A997)),B997="",C997="",NOT(ISNUMBER(D997)),NOT(ISNUMBER(E997)),NOT(ISNUMBER(F997)),NOT(ISNUMBER(G997)),I997="",J997="",NOT(ISNUMBER(K997)),NOT(ISNUMBER(L997)),AND(N997&lt;&gt;"Podnikateľská",N997&lt;&gt;"Súkromná"),AND(N997="Podnikateľská",H997=""),COUNTIFS('Vodiči'!$C$6:$C$8,C997&amp;"")&lt;&gt;1,COUNTIFS('Vozidlá'!$A$6:$A$6,B997&amp;"",'Vozidlá'!$B$6:$B$6,"&lt;&gt;")&lt;&gt;1,COUNTIFS('Vozidlá'!$A$6:$A$6,B997&amp;"",'Vozidlá'!$C$6:$C$6,"&lt;&gt;")&lt;&gt;1,COUNTIFS('Vozidlá'!$A$6:$A$6,B997&amp;"",'Vozidlá'!$D$6:$D$6,"&lt;&gt;")&lt;&gt;1,COUNTIFS('Vozidlá'!$A$6:$A$6,B997&amp;"",'Vozidlá'!$E$6:$E$6,"&lt;&gt;")&lt;&gt;1,COUNTIFS('Vozidlá'!$A$6:$A$6,B997&amp;"",'Vozidlá'!$K$6:$K$6,"&lt;&gt;")&lt;&gt;1,COUNTIFS('Vozidlá'!$A$6:$A$6,B997&amp;"",'Vozidlá'!$L$6:$L$6,"&lt;&gt;")&lt;&gt;1),"CHYBA",""))</f>
        <v/>
      </c>
      <c r="S997" s="14">
        <f>IF(V997=0,"",IF(N997="Podnikateľská",IF(H997="","",IF(OR(LEN(TRIM(SUBSTITUTE(SUBSTITUTE(H997,".",""),",","")))&lt;12,ISNUMBER(MATCH(TRIM(SUBSTITUTE(SUBSTITUTE(H997,".",""),",","")),'Zoznamy'!$G$2:$G$41,0))),"PREVERIŤ","")),IF(AND(N997="Súkromná",IFERROR(INDEX('Vozidlá'!$O$6:$O$6,MATCH(B997,'Vozidlá'!$A$6:$A$6,0))="áno",FALSE)),"PREVERIŤ","")))</f>
        <v/>
      </c>
      <c r="T997" s="14">
        <f>IF(OR(D997="",E997="",F997="",G997=""),"",IFERROR(IF(OR(F997+G997&lt;D997+E997,D997&lt;DATE(2027,1,1),D997&gt;=DATE(2028,1,1)),"CHYBA",""),"CHYBA"))</f>
        <v/>
      </c>
      <c r="U997" s="14">
        <f>IF(OR(V997=0,A997=""),"",IF(COUNTIFS($A$6:$A$1505,A997&amp;"",$B$6:$B$1505,B997&amp;"")&gt;1,"CHYBA",IF(X997="","",IF(X997=0,"",IFERROR(IF(INDEX($A$1:$A$1505,X997)="","",IF(A997=INDEX($A$1:$A$1505,X997)+1,"","PREVERIŤ")),"PREVERIŤ")))))</f>
        <v/>
      </c>
      <c r="V997" s="14">
        <f>IF(OR(A997&lt;&gt;"",B997&lt;&gt;"",C997&lt;&gt;"",D997&lt;&gt;"",E997&lt;&gt;"",F997&lt;&gt;"",G997&lt;&gt;"",H997&lt;&gt;"",I997&lt;&gt;"",J997&lt;&gt;"",K997&lt;&gt;"",L997&lt;&gt;"",N997&lt;&gt;"",O997&lt;&gt;""),1,0)</f>
        <v/>
      </c>
      <c r="W997" s="14">
        <f>IF(OR(V997=0,B997=""),"",COUNTIFS($B$6:B997,B997&amp;""))</f>
        <v/>
      </c>
      <c r="X997" s="14">
        <f>IF(OR(V997=0,B997=""),"",IF(W997=1,0,SUMIFS($Y$5:Y996,$B$5:B996,B997&amp;"",$W$5:W996,W997-1)))</f>
        <v/>
      </c>
      <c r="Y997" s="14">
        <f>IF(V997=0,"",ROW($A997))</f>
        <v/>
      </c>
    </row>
    <row r="998">
      <c r="A998" s="10" t="n"/>
      <c r="B998" s="10" t="n"/>
      <c r="C998" s="10" t="n"/>
      <c r="D998" s="12" t="n"/>
      <c r="E998" s="18" t="n"/>
      <c r="F998" s="12" t="n"/>
      <c r="G998" s="18" t="n"/>
      <c r="H998" s="10" t="n"/>
      <c r="I998" s="10" t="n"/>
      <c r="J998" s="10" t="n"/>
      <c r="K998" s="13" t="n"/>
      <c r="L998" s="13" t="n"/>
      <c r="M998" s="19">
        <f>IF(OR(K998="",L998=""),"",IF(AND(ISNUMBER(K998),ISNUMBER(L998)),L998-K998,"CHYBA"))</f>
        <v/>
      </c>
      <c r="N998" s="10" t="n"/>
      <c r="O998" s="10" t="n"/>
      <c r="P998" s="14">
        <f>IF(M998="","",IF(ISNUMBER(M998),IF(M998&lt;=0,"CHYBA",""),"CHYBA"))</f>
        <v/>
      </c>
      <c r="Q998" s="14">
        <f>IF(OR(V998=0,B998="",K998=""),"",IFERROR(IF(X998=0,IF(AND(COUNTIFS('Vozidlá'!$A$6:$A$6,B998&amp;"",'Vozidlá'!$L$6:$L$6,"&lt;&gt;")=1,ROUND(K998,1)=ROUND(INDEX('Vozidlá'!$L$6:$L$6,MATCH(B998,'Vozidlá'!$A$6:$A$6,0)),1)),"","CHYBA"),IF(AND(INDEX($L$1:$L$1505,X998)&lt;&gt;"",ROUND(K998,1)=ROUND(INDEX($L$1:$L$1505,X998),1)),"","CHYBA")),"CHYBA"))</f>
        <v/>
      </c>
      <c r="R998" s="14">
        <f>IF(V998=0,"",IF(OR(NOT(ISNUMBER(A998)),B998="",C998="",NOT(ISNUMBER(D998)),NOT(ISNUMBER(E998)),NOT(ISNUMBER(F998)),NOT(ISNUMBER(G998)),I998="",J998="",NOT(ISNUMBER(K998)),NOT(ISNUMBER(L998)),AND(N998&lt;&gt;"Podnikateľská",N998&lt;&gt;"Súkromná"),AND(N998="Podnikateľská",H998=""),COUNTIFS('Vodiči'!$C$6:$C$8,C998&amp;"")&lt;&gt;1,COUNTIFS('Vozidlá'!$A$6:$A$6,B998&amp;"",'Vozidlá'!$B$6:$B$6,"&lt;&gt;")&lt;&gt;1,COUNTIFS('Vozidlá'!$A$6:$A$6,B998&amp;"",'Vozidlá'!$C$6:$C$6,"&lt;&gt;")&lt;&gt;1,COUNTIFS('Vozidlá'!$A$6:$A$6,B998&amp;"",'Vozidlá'!$D$6:$D$6,"&lt;&gt;")&lt;&gt;1,COUNTIFS('Vozidlá'!$A$6:$A$6,B998&amp;"",'Vozidlá'!$E$6:$E$6,"&lt;&gt;")&lt;&gt;1,COUNTIFS('Vozidlá'!$A$6:$A$6,B998&amp;"",'Vozidlá'!$K$6:$K$6,"&lt;&gt;")&lt;&gt;1,COUNTIFS('Vozidlá'!$A$6:$A$6,B998&amp;"",'Vozidlá'!$L$6:$L$6,"&lt;&gt;")&lt;&gt;1),"CHYBA",""))</f>
        <v/>
      </c>
      <c r="S998" s="14">
        <f>IF(V998=0,"",IF(N998="Podnikateľská",IF(H998="","",IF(OR(LEN(TRIM(SUBSTITUTE(SUBSTITUTE(H998,".",""),",","")))&lt;12,ISNUMBER(MATCH(TRIM(SUBSTITUTE(SUBSTITUTE(H998,".",""),",","")),'Zoznamy'!$G$2:$G$41,0))),"PREVERIŤ","")),IF(AND(N998="Súkromná",IFERROR(INDEX('Vozidlá'!$O$6:$O$6,MATCH(B998,'Vozidlá'!$A$6:$A$6,0))="áno",FALSE)),"PREVERIŤ","")))</f>
        <v/>
      </c>
      <c r="T998" s="14">
        <f>IF(OR(D998="",E998="",F998="",G998=""),"",IFERROR(IF(OR(F998+G998&lt;D998+E998,D998&lt;DATE(2027,1,1),D998&gt;=DATE(2028,1,1)),"CHYBA",""),"CHYBA"))</f>
        <v/>
      </c>
      <c r="U998" s="14">
        <f>IF(OR(V998=0,A998=""),"",IF(COUNTIFS($A$6:$A$1505,A998&amp;"",$B$6:$B$1505,B998&amp;"")&gt;1,"CHYBA",IF(X998="","",IF(X998=0,"",IFERROR(IF(INDEX($A$1:$A$1505,X998)="","",IF(A998=INDEX($A$1:$A$1505,X998)+1,"","PREVERIŤ")),"PREVERIŤ")))))</f>
        <v/>
      </c>
      <c r="V998" s="14">
        <f>IF(OR(A998&lt;&gt;"",B998&lt;&gt;"",C998&lt;&gt;"",D998&lt;&gt;"",E998&lt;&gt;"",F998&lt;&gt;"",G998&lt;&gt;"",H998&lt;&gt;"",I998&lt;&gt;"",J998&lt;&gt;"",K998&lt;&gt;"",L998&lt;&gt;"",N998&lt;&gt;"",O998&lt;&gt;""),1,0)</f>
        <v/>
      </c>
      <c r="W998" s="14">
        <f>IF(OR(V998=0,B998=""),"",COUNTIFS($B$6:B998,B998&amp;""))</f>
        <v/>
      </c>
      <c r="X998" s="14">
        <f>IF(OR(V998=0,B998=""),"",IF(W998=1,0,SUMIFS($Y$5:Y997,$B$5:B997,B998&amp;"",$W$5:W997,W998-1)))</f>
        <v/>
      </c>
      <c r="Y998" s="14">
        <f>IF(V998=0,"",ROW($A998))</f>
        <v/>
      </c>
    </row>
    <row r="999">
      <c r="A999" s="10" t="n"/>
      <c r="B999" s="10" t="n"/>
      <c r="C999" s="10" t="n"/>
      <c r="D999" s="12" t="n"/>
      <c r="E999" s="18" t="n"/>
      <c r="F999" s="12" t="n"/>
      <c r="G999" s="18" t="n"/>
      <c r="H999" s="10" t="n"/>
      <c r="I999" s="10" t="n"/>
      <c r="J999" s="10" t="n"/>
      <c r="K999" s="13" t="n"/>
      <c r="L999" s="13" t="n"/>
      <c r="M999" s="19">
        <f>IF(OR(K999="",L999=""),"",IF(AND(ISNUMBER(K999),ISNUMBER(L999)),L999-K999,"CHYBA"))</f>
        <v/>
      </c>
      <c r="N999" s="10" t="n"/>
      <c r="O999" s="10" t="n"/>
      <c r="P999" s="14">
        <f>IF(M999="","",IF(ISNUMBER(M999),IF(M999&lt;=0,"CHYBA",""),"CHYBA"))</f>
        <v/>
      </c>
      <c r="Q999" s="14">
        <f>IF(OR(V999=0,B999="",K999=""),"",IFERROR(IF(X999=0,IF(AND(COUNTIFS('Vozidlá'!$A$6:$A$6,B999&amp;"",'Vozidlá'!$L$6:$L$6,"&lt;&gt;")=1,ROUND(K999,1)=ROUND(INDEX('Vozidlá'!$L$6:$L$6,MATCH(B999,'Vozidlá'!$A$6:$A$6,0)),1)),"","CHYBA"),IF(AND(INDEX($L$1:$L$1505,X999)&lt;&gt;"",ROUND(K999,1)=ROUND(INDEX($L$1:$L$1505,X999),1)),"","CHYBA")),"CHYBA"))</f>
        <v/>
      </c>
      <c r="R999" s="14">
        <f>IF(V999=0,"",IF(OR(NOT(ISNUMBER(A999)),B999="",C999="",NOT(ISNUMBER(D999)),NOT(ISNUMBER(E999)),NOT(ISNUMBER(F999)),NOT(ISNUMBER(G999)),I999="",J999="",NOT(ISNUMBER(K999)),NOT(ISNUMBER(L999)),AND(N999&lt;&gt;"Podnikateľská",N999&lt;&gt;"Súkromná"),AND(N999="Podnikateľská",H999=""),COUNTIFS('Vodiči'!$C$6:$C$8,C999&amp;"")&lt;&gt;1,COUNTIFS('Vozidlá'!$A$6:$A$6,B999&amp;"",'Vozidlá'!$B$6:$B$6,"&lt;&gt;")&lt;&gt;1,COUNTIFS('Vozidlá'!$A$6:$A$6,B999&amp;"",'Vozidlá'!$C$6:$C$6,"&lt;&gt;")&lt;&gt;1,COUNTIFS('Vozidlá'!$A$6:$A$6,B999&amp;"",'Vozidlá'!$D$6:$D$6,"&lt;&gt;")&lt;&gt;1,COUNTIFS('Vozidlá'!$A$6:$A$6,B999&amp;"",'Vozidlá'!$E$6:$E$6,"&lt;&gt;")&lt;&gt;1,COUNTIFS('Vozidlá'!$A$6:$A$6,B999&amp;"",'Vozidlá'!$K$6:$K$6,"&lt;&gt;")&lt;&gt;1,COUNTIFS('Vozidlá'!$A$6:$A$6,B999&amp;"",'Vozidlá'!$L$6:$L$6,"&lt;&gt;")&lt;&gt;1),"CHYBA",""))</f>
        <v/>
      </c>
      <c r="S999" s="14">
        <f>IF(V999=0,"",IF(N999="Podnikateľská",IF(H999="","",IF(OR(LEN(TRIM(SUBSTITUTE(SUBSTITUTE(H999,".",""),",","")))&lt;12,ISNUMBER(MATCH(TRIM(SUBSTITUTE(SUBSTITUTE(H999,".",""),",","")),'Zoznamy'!$G$2:$G$41,0))),"PREVERIŤ","")),IF(AND(N999="Súkromná",IFERROR(INDEX('Vozidlá'!$O$6:$O$6,MATCH(B999,'Vozidlá'!$A$6:$A$6,0))="áno",FALSE)),"PREVERIŤ","")))</f>
        <v/>
      </c>
      <c r="T999" s="14">
        <f>IF(OR(D999="",E999="",F999="",G999=""),"",IFERROR(IF(OR(F999+G999&lt;D999+E999,D999&lt;DATE(2027,1,1),D999&gt;=DATE(2028,1,1)),"CHYBA",""),"CHYBA"))</f>
        <v/>
      </c>
      <c r="U999" s="14">
        <f>IF(OR(V999=0,A999=""),"",IF(COUNTIFS($A$6:$A$1505,A999&amp;"",$B$6:$B$1505,B999&amp;"")&gt;1,"CHYBA",IF(X999="","",IF(X999=0,"",IFERROR(IF(INDEX($A$1:$A$1505,X999)="","",IF(A999=INDEX($A$1:$A$1505,X999)+1,"","PREVERIŤ")),"PREVERIŤ")))))</f>
        <v/>
      </c>
      <c r="V999" s="14">
        <f>IF(OR(A999&lt;&gt;"",B999&lt;&gt;"",C999&lt;&gt;"",D999&lt;&gt;"",E999&lt;&gt;"",F999&lt;&gt;"",G999&lt;&gt;"",H999&lt;&gt;"",I999&lt;&gt;"",J999&lt;&gt;"",K999&lt;&gt;"",L999&lt;&gt;"",N999&lt;&gt;"",O999&lt;&gt;""),1,0)</f>
        <v/>
      </c>
      <c r="W999" s="14">
        <f>IF(OR(V999=0,B999=""),"",COUNTIFS($B$6:B999,B999&amp;""))</f>
        <v/>
      </c>
      <c r="X999" s="14">
        <f>IF(OR(V999=0,B999=""),"",IF(W999=1,0,SUMIFS($Y$5:Y998,$B$5:B998,B999&amp;"",$W$5:W998,W999-1)))</f>
        <v/>
      </c>
      <c r="Y999" s="14">
        <f>IF(V999=0,"",ROW($A999))</f>
        <v/>
      </c>
    </row>
    <row r="1000">
      <c r="A1000" s="10" t="n"/>
      <c r="B1000" s="10" t="n"/>
      <c r="C1000" s="10" t="n"/>
      <c r="D1000" s="12" t="n"/>
      <c r="E1000" s="18" t="n"/>
      <c r="F1000" s="12" t="n"/>
      <c r="G1000" s="18" t="n"/>
      <c r="H1000" s="10" t="n"/>
      <c r="I1000" s="10" t="n"/>
      <c r="J1000" s="10" t="n"/>
      <c r="K1000" s="13" t="n"/>
      <c r="L1000" s="13" t="n"/>
      <c r="M1000" s="19">
        <f>IF(OR(K1000="",L1000=""),"",IF(AND(ISNUMBER(K1000),ISNUMBER(L1000)),L1000-K1000,"CHYBA"))</f>
        <v/>
      </c>
      <c r="N1000" s="10" t="n"/>
      <c r="O1000" s="10" t="n"/>
      <c r="P1000" s="14">
        <f>IF(M1000="","",IF(ISNUMBER(M1000),IF(M1000&lt;=0,"CHYBA",""),"CHYBA"))</f>
        <v/>
      </c>
      <c r="Q1000" s="14">
        <f>IF(OR(V1000=0,B1000="",K1000=""),"",IFERROR(IF(X1000=0,IF(AND(COUNTIFS('Vozidlá'!$A$6:$A$6,B1000&amp;"",'Vozidlá'!$L$6:$L$6,"&lt;&gt;")=1,ROUND(K1000,1)=ROUND(INDEX('Vozidlá'!$L$6:$L$6,MATCH(B1000,'Vozidlá'!$A$6:$A$6,0)),1)),"","CHYBA"),IF(AND(INDEX($L$1:$L$1505,X1000)&lt;&gt;"",ROUND(K1000,1)=ROUND(INDEX($L$1:$L$1505,X1000),1)),"","CHYBA")),"CHYBA"))</f>
        <v/>
      </c>
      <c r="R1000" s="14">
        <f>IF(V1000=0,"",IF(OR(NOT(ISNUMBER(A1000)),B1000="",C1000="",NOT(ISNUMBER(D1000)),NOT(ISNUMBER(E1000)),NOT(ISNUMBER(F1000)),NOT(ISNUMBER(G1000)),I1000="",J1000="",NOT(ISNUMBER(K1000)),NOT(ISNUMBER(L1000)),AND(N1000&lt;&gt;"Podnikateľská",N1000&lt;&gt;"Súkromná"),AND(N1000="Podnikateľská",H1000=""),COUNTIFS('Vodiči'!$C$6:$C$8,C1000&amp;"")&lt;&gt;1,COUNTIFS('Vozidlá'!$A$6:$A$6,B1000&amp;"",'Vozidlá'!$B$6:$B$6,"&lt;&gt;")&lt;&gt;1,COUNTIFS('Vozidlá'!$A$6:$A$6,B1000&amp;"",'Vozidlá'!$C$6:$C$6,"&lt;&gt;")&lt;&gt;1,COUNTIFS('Vozidlá'!$A$6:$A$6,B1000&amp;"",'Vozidlá'!$D$6:$D$6,"&lt;&gt;")&lt;&gt;1,COUNTIFS('Vozidlá'!$A$6:$A$6,B1000&amp;"",'Vozidlá'!$E$6:$E$6,"&lt;&gt;")&lt;&gt;1,COUNTIFS('Vozidlá'!$A$6:$A$6,B1000&amp;"",'Vozidlá'!$K$6:$K$6,"&lt;&gt;")&lt;&gt;1,COUNTIFS('Vozidlá'!$A$6:$A$6,B1000&amp;"",'Vozidlá'!$L$6:$L$6,"&lt;&gt;")&lt;&gt;1),"CHYBA",""))</f>
        <v/>
      </c>
      <c r="S1000" s="14">
        <f>IF(V1000=0,"",IF(N1000="Podnikateľská",IF(H1000="","",IF(OR(LEN(TRIM(SUBSTITUTE(SUBSTITUTE(H1000,".",""),",","")))&lt;12,ISNUMBER(MATCH(TRIM(SUBSTITUTE(SUBSTITUTE(H1000,".",""),",","")),'Zoznamy'!$G$2:$G$41,0))),"PREVERIŤ","")),IF(AND(N1000="Súkromná",IFERROR(INDEX('Vozidlá'!$O$6:$O$6,MATCH(B1000,'Vozidlá'!$A$6:$A$6,0))="áno",FALSE)),"PREVERIŤ","")))</f>
        <v/>
      </c>
      <c r="T1000" s="14">
        <f>IF(OR(D1000="",E1000="",F1000="",G1000=""),"",IFERROR(IF(OR(F1000+G1000&lt;D1000+E1000,D1000&lt;DATE(2027,1,1),D1000&gt;=DATE(2028,1,1)),"CHYBA",""),"CHYBA"))</f>
        <v/>
      </c>
      <c r="U1000" s="14">
        <f>IF(OR(V1000=0,A1000=""),"",IF(COUNTIFS($A$6:$A$1505,A1000&amp;"",$B$6:$B$1505,B1000&amp;"")&gt;1,"CHYBA",IF(X1000="","",IF(X1000=0,"",IFERROR(IF(INDEX($A$1:$A$1505,X1000)="","",IF(A1000=INDEX($A$1:$A$1505,X1000)+1,"","PREVERIŤ")),"PREVERIŤ")))))</f>
        <v/>
      </c>
      <c r="V1000" s="14">
        <f>IF(OR(A1000&lt;&gt;"",B1000&lt;&gt;"",C1000&lt;&gt;"",D1000&lt;&gt;"",E1000&lt;&gt;"",F1000&lt;&gt;"",G1000&lt;&gt;"",H1000&lt;&gt;"",I1000&lt;&gt;"",J1000&lt;&gt;"",K1000&lt;&gt;"",L1000&lt;&gt;"",N1000&lt;&gt;"",O1000&lt;&gt;""),1,0)</f>
        <v/>
      </c>
      <c r="W1000" s="14">
        <f>IF(OR(V1000=0,B1000=""),"",COUNTIFS($B$6:B1000,B1000&amp;""))</f>
        <v/>
      </c>
      <c r="X1000" s="14">
        <f>IF(OR(V1000=0,B1000=""),"",IF(W1000=1,0,SUMIFS($Y$5:Y999,$B$5:B999,B1000&amp;"",$W$5:W999,W1000-1)))</f>
        <v/>
      </c>
      <c r="Y1000" s="14">
        <f>IF(V1000=0,"",ROW($A1000))</f>
        <v/>
      </c>
    </row>
    <row r="1001">
      <c r="A1001" s="10" t="n"/>
      <c r="B1001" s="10" t="n"/>
      <c r="C1001" s="10" t="n"/>
      <c r="D1001" s="12" t="n"/>
      <c r="E1001" s="18" t="n"/>
      <c r="F1001" s="12" t="n"/>
      <c r="G1001" s="18" t="n"/>
      <c r="H1001" s="10" t="n"/>
      <c r="I1001" s="10" t="n"/>
      <c r="J1001" s="10" t="n"/>
      <c r="K1001" s="13" t="n"/>
      <c r="L1001" s="13" t="n"/>
      <c r="M1001" s="19">
        <f>IF(OR(K1001="",L1001=""),"",IF(AND(ISNUMBER(K1001),ISNUMBER(L1001)),L1001-K1001,"CHYBA"))</f>
        <v/>
      </c>
      <c r="N1001" s="10" t="n"/>
      <c r="O1001" s="10" t="n"/>
      <c r="P1001" s="14">
        <f>IF(M1001="","",IF(ISNUMBER(M1001),IF(M1001&lt;=0,"CHYBA",""),"CHYBA"))</f>
        <v/>
      </c>
      <c r="Q1001" s="14">
        <f>IF(OR(V1001=0,B1001="",K1001=""),"",IFERROR(IF(X1001=0,IF(AND(COUNTIFS('Vozidlá'!$A$6:$A$6,B1001&amp;"",'Vozidlá'!$L$6:$L$6,"&lt;&gt;")=1,ROUND(K1001,1)=ROUND(INDEX('Vozidlá'!$L$6:$L$6,MATCH(B1001,'Vozidlá'!$A$6:$A$6,0)),1)),"","CHYBA"),IF(AND(INDEX($L$1:$L$1505,X1001)&lt;&gt;"",ROUND(K1001,1)=ROUND(INDEX($L$1:$L$1505,X1001),1)),"","CHYBA")),"CHYBA"))</f>
        <v/>
      </c>
      <c r="R1001" s="14">
        <f>IF(V1001=0,"",IF(OR(NOT(ISNUMBER(A1001)),B1001="",C1001="",NOT(ISNUMBER(D1001)),NOT(ISNUMBER(E1001)),NOT(ISNUMBER(F1001)),NOT(ISNUMBER(G1001)),I1001="",J1001="",NOT(ISNUMBER(K1001)),NOT(ISNUMBER(L1001)),AND(N1001&lt;&gt;"Podnikateľská",N1001&lt;&gt;"Súkromná"),AND(N1001="Podnikateľská",H1001=""),COUNTIFS('Vodiči'!$C$6:$C$8,C1001&amp;"")&lt;&gt;1,COUNTIFS('Vozidlá'!$A$6:$A$6,B1001&amp;"",'Vozidlá'!$B$6:$B$6,"&lt;&gt;")&lt;&gt;1,COUNTIFS('Vozidlá'!$A$6:$A$6,B1001&amp;"",'Vozidlá'!$C$6:$C$6,"&lt;&gt;")&lt;&gt;1,COUNTIFS('Vozidlá'!$A$6:$A$6,B1001&amp;"",'Vozidlá'!$D$6:$D$6,"&lt;&gt;")&lt;&gt;1,COUNTIFS('Vozidlá'!$A$6:$A$6,B1001&amp;"",'Vozidlá'!$E$6:$E$6,"&lt;&gt;")&lt;&gt;1,COUNTIFS('Vozidlá'!$A$6:$A$6,B1001&amp;"",'Vozidlá'!$K$6:$K$6,"&lt;&gt;")&lt;&gt;1,COUNTIFS('Vozidlá'!$A$6:$A$6,B1001&amp;"",'Vozidlá'!$L$6:$L$6,"&lt;&gt;")&lt;&gt;1),"CHYBA",""))</f>
        <v/>
      </c>
      <c r="S1001" s="14">
        <f>IF(V1001=0,"",IF(N1001="Podnikateľská",IF(H1001="","",IF(OR(LEN(TRIM(SUBSTITUTE(SUBSTITUTE(H1001,".",""),",","")))&lt;12,ISNUMBER(MATCH(TRIM(SUBSTITUTE(SUBSTITUTE(H1001,".",""),",","")),'Zoznamy'!$G$2:$G$41,0))),"PREVERIŤ","")),IF(AND(N1001="Súkromná",IFERROR(INDEX('Vozidlá'!$O$6:$O$6,MATCH(B1001,'Vozidlá'!$A$6:$A$6,0))="áno",FALSE)),"PREVERIŤ","")))</f>
        <v/>
      </c>
      <c r="T1001" s="14">
        <f>IF(OR(D1001="",E1001="",F1001="",G1001=""),"",IFERROR(IF(OR(F1001+G1001&lt;D1001+E1001,D1001&lt;DATE(2027,1,1),D1001&gt;=DATE(2028,1,1)),"CHYBA",""),"CHYBA"))</f>
        <v/>
      </c>
      <c r="U1001" s="14">
        <f>IF(OR(V1001=0,A1001=""),"",IF(COUNTIFS($A$6:$A$1505,A1001&amp;"",$B$6:$B$1505,B1001&amp;"")&gt;1,"CHYBA",IF(X1001="","",IF(X1001=0,"",IFERROR(IF(INDEX($A$1:$A$1505,X1001)="","",IF(A1001=INDEX($A$1:$A$1505,X1001)+1,"","PREVERIŤ")),"PREVERIŤ")))))</f>
        <v/>
      </c>
      <c r="V1001" s="14">
        <f>IF(OR(A1001&lt;&gt;"",B1001&lt;&gt;"",C1001&lt;&gt;"",D1001&lt;&gt;"",E1001&lt;&gt;"",F1001&lt;&gt;"",G1001&lt;&gt;"",H1001&lt;&gt;"",I1001&lt;&gt;"",J1001&lt;&gt;"",K1001&lt;&gt;"",L1001&lt;&gt;"",N1001&lt;&gt;"",O1001&lt;&gt;""),1,0)</f>
        <v/>
      </c>
      <c r="W1001" s="14">
        <f>IF(OR(V1001=0,B1001=""),"",COUNTIFS($B$6:B1001,B1001&amp;""))</f>
        <v/>
      </c>
      <c r="X1001" s="14">
        <f>IF(OR(V1001=0,B1001=""),"",IF(W1001=1,0,SUMIFS($Y$5:Y1000,$B$5:B1000,B1001&amp;"",$W$5:W1000,W1001-1)))</f>
        <v/>
      </c>
      <c r="Y1001" s="14">
        <f>IF(V1001=0,"",ROW($A1001))</f>
        <v/>
      </c>
    </row>
    <row r="1002">
      <c r="A1002" s="10" t="n"/>
      <c r="B1002" s="10" t="n"/>
      <c r="C1002" s="10" t="n"/>
      <c r="D1002" s="12" t="n"/>
      <c r="E1002" s="18" t="n"/>
      <c r="F1002" s="12" t="n"/>
      <c r="G1002" s="18" t="n"/>
      <c r="H1002" s="10" t="n"/>
      <c r="I1002" s="10" t="n"/>
      <c r="J1002" s="10" t="n"/>
      <c r="K1002" s="13" t="n"/>
      <c r="L1002" s="13" t="n"/>
      <c r="M1002" s="19">
        <f>IF(OR(K1002="",L1002=""),"",IF(AND(ISNUMBER(K1002),ISNUMBER(L1002)),L1002-K1002,"CHYBA"))</f>
        <v/>
      </c>
      <c r="N1002" s="10" t="n"/>
      <c r="O1002" s="10" t="n"/>
      <c r="P1002" s="14">
        <f>IF(M1002="","",IF(ISNUMBER(M1002),IF(M1002&lt;=0,"CHYBA",""),"CHYBA"))</f>
        <v/>
      </c>
      <c r="Q1002" s="14">
        <f>IF(OR(V1002=0,B1002="",K1002=""),"",IFERROR(IF(X1002=0,IF(AND(COUNTIFS('Vozidlá'!$A$6:$A$6,B1002&amp;"",'Vozidlá'!$L$6:$L$6,"&lt;&gt;")=1,ROUND(K1002,1)=ROUND(INDEX('Vozidlá'!$L$6:$L$6,MATCH(B1002,'Vozidlá'!$A$6:$A$6,0)),1)),"","CHYBA"),IF(AND(INDEX($L$1:$L$1505,X1002)&lt;&gt;"",ROUND(K1002,1)=ROUND(INDEX($L$1:$L$1505,X1002),1)),"","CHYBA")),"CHYBA"))</f>
        <v/>
      </c>
      <c r="R1002" s="14">
        <f>IF(V1002=0,"",IF(OR(NOT(ISNUMBER(A1002)),B1002="",C1002="",NOT(ISNUMBER(D1002)),NOT(ISNUMBER(E1002)),NOT(ISNUMBER(F1002)),NOT(ISNUMBER(G1002)),I1002="",J1002="",NOT(ISNUMBER(K1002)),NOT(ISNUMBER(L1002)),AND(N1002&lt;&gt;"Podnikateľská",N1002&lt;&gt;"Súkromná"),AND(N1002="Podnikateľská",H1002=""),COUNTIFS('Vodiči'!$C$6:$C$8,C1002&amp;"")&lt;&gt;1,COUNTIFS('Vozidlá'!$A$6:$A$6,B1002&amp;"",'Vozidlá'!$B$6:$B$6,"&lt;&gt;")&lt;&gt;1,COUNTIFS('Vozidlá'!$A$6:$A$6,B1002&amp;"",'Vozidlá'!$C$6:$C$6,"&lt;&gt;")&lt;&gt;1,COUNTIFS('Vozidlá'!$A$6:$A$6,B1002&amp;"",'Vozidlá'!$D$6:$D$6,"&lt;&gt;")&lt;&gt;1,COUNTIFS('Vozidlá'!$A$6:$A$6,B1002&amp;"",'Vozidlá'!$E$6:$E$6,"&lt;&gt;")&lt;&gt;1,COUNTIFS('Vozidlá'!$A$6:$A$6,B1002&amp;"",'Vozidlá'!$K$6:$K$6,"&lt;&gt;")&lt;&gt;1,COUNTIFS('Vozidlá'!$A$6:$A$6,B1002&amp;"",'Vozidlá'!$L$6:$L$6,"&lt;&gt;")&lt;&gt;1),"CHYBA",""))</f>
        <v/>
      </c>
      <c r="S1002" s="14">
        <f>IF(V1002=0,"",IF(N1002="Podnikateľská",IF(H1002="","",IF(OR(LEN(TRIM(SUBSTITUTE(SUBSTITUTE(H1002,".",""),",","")))&lt;12,ISNUMBER(MATCH(TRIM(SUBSTITUTE(SUBSTITUTE(H1002,".",""),",","")),'Zoznamy'!$G$2:$G$41,0))),"PREVERIŤ","")),IF(AND(N1002="Súkromná",IFERROR(INDEX('Vozidlá'!$O$6:$O$6,MATCH(B1002,'Vozidlá'!$A$6:$A$6,0))="áno",FALSE)),"PREVERIŤ","")))</f>
        <v/>
      </c>
      <c r="T1002" s="14">
        <f>IF(OR(D1002="",E1002="",F1002="",G1002=""),"",IFERROR(IF(OR(F1002+G1002&lt;D1002+E1002,D1002&lt;DATE(2027,1,1),D1002&gt;=DATE(2028,1,1)),"CHYBA",""),"CHYBA"))</f>
        <v/>
      </c>
      <c r="U1002" s="14">
        <f>IF(OR(V1002=0,A1002=""),"",IF(COUNTIFS($A$6:$A$1505,A1002&amp;"",$B$6:$B$1505,B1002&amp;"")&gt;1,"CHYBA",IF(X1002="","",IF(X1002=0,"",IFERROR(IF(INDEX($A$1:$A$1505,X1002)="","",IF(A1002=INDEX($A$1:$A$1505,X1002)+1,"","PREVERIŤ")),"PREVERIŤ")))))</f>
        <v/>
      </c>
      <c r="V1002" s="14">
        <f>IF(OR(A1002&lt;&gt;"",B1002&lt;&gt;"",C1002&lt;&gt;"",D1002&lt;&gt;"",E1002&lt;&gt;"",F1002&lt;&gt;"",G1002&lt;&gt;"",H1002&lt;&gt;"",I1002&lt;&gt;"",J1002&lt;&gt;"",K1002&lt;&gt;"",L1002&lt;&gt;"",N1002&lt;&gt;"",O1002&lt;&gt;""),1,0)</f>
        <v/>
      </c>
      <c r="W1002" s="14">
        <f>IF(OR(V1002=0,B1002=""),"",COUNTIFS($B$6:B1002,B1002&amp;""))</f>
        <v/>
      </c>
      <c r="X1002" s="14">
        <f>IF(OR(V1002=0,B1002=""),"",IF(W1002=1,0,SUMIFS($Y$5:Y1001,$B$5:B1001,B1002&amp;"",$W$5:W1001,W1002-1)))</f>
        <v/>
      </c>
      <c r="Y1002" s="14">
        <f>IF(V1002=0,"",ROW($A1002))</f>
        <v/>
      </c>
    </row>
    <row r="1003">
      <c r="A1003" s="10" t="n"/>
      <c r="B1003" s="10" t="n"/>
      <c r="C1003" s="10" t="n"/>
      <c r="D1003" s="12" t="n"/>
      <c r="E1003" s="18" t="n"/>
      <c r="F1003" s="12" t="n"/>
      <c r="G1003" s="18" t="n"/>
      <c r="H1003" s="10" t="n"/>
      <c r="I1003" s="10" t="n"/>
      <c r="J1003" s="10" t="n"/>
      <c r="K1003" s="13" t="n"/>
      <c r="L1003" s="13" t="n"/>
      <c r="M1003" s="19">
        <f>IF(OR(K1003="",L1003=""),"",IF(AND(ISNUMBER(K1003),ISNUMBER(L1003)),L1003-K1003,"CHYBA"))</f>
        <v/>
      </c>
      <c r="N1003" s="10" t="n"/>
      <c r="O1003" s="10" t="n"/>
      <c r="P1003" s="14">
        <f>IF(M1003="","",IF(ISNUMBER(M1003),IF(M1003&lt;=0,"CHYBA",""),"CHYBA"))</f>
        <v/>
      </c>
      <c r="Q1003" s="14">
        <f>IF(OR(V1003=0,B1003="",K1003=""),"",IFERROR(IF(X1003=0,IF(AND(COUNTIFS('Vozidlá'!$A$6:$A$6,B1003&amp;"",'Vozidlá'!$L$6:$L$6,"&lt;&gt;")=1,ROUND(K1003,1)=ROUND(INDEX('Vozidlá'!$L$6:$L$6,MATCH(B1003,'Vozidlá'!$A$6:$A$6,0)),1)),"","CHYBA"),IF(AND(INDEX($L$1:$L$1505,X1003)&lt;&gt;"",ROUND(K1003,1)=ROUND(INDEX($L$1:$L$1505,X1003),1)),"","CHYBA")),"CHYBA"))</f>
        <v/>
      </c>
      <c r="R1003" s="14">
        <f>IF(V1003=0,"",IF(OR(NOT(ISNUMBER(A1003)),B1003="",C1003="",NOT(ISNUMBER(D1003)),NOT(ISNUMBER(E1003)),NOT(ISNUMBER(F1003)),NOT(ISNUMBER(G1003)),I1003="",J1003="",NOT(ISNUMBER(K1003)),NOT(ISNUMBER(L1003)),AND(N1003&lt;&gt;"Podnikateľská",N1003&lt;&gt;"Súkromná"),AND(N1003="Podnikateľská",H1003=""),COUNTIFS('Vodiči'!$C$6:$C$8,C1003&amp;"")&lt;&gt;1,COUNTIFS('Vozidlá'!$A$6:$A$6,B1003&amp;"",'Vozidlá'!$B$6:$B$6,"&lt;&gt;")&lt;&gt;1,COUNTIFS('Vozidlá'!$A$6:$A$6,B1003&amp;"",'Vozidlá'!$C$6:$C$6,"&lt;&gt;")&lt;&gt;1,COUNTIFS('Vozidlá'!$A$6:$A$6,B1003&amp;"",'Vozidlá'!$D$6:$D$6,"&lt;&gt;")&lt;&gt;1,COUNTIFS('Vozidlá'!$A$6:$A$6,B1003&amp;"",'Vozidlá'!$E$6:$E$6,"&lt;&gt;")&lt;&gt;1,COUNTIFS('Vozidlá'!$A$6:$A$6,B1003&amp;"",'Vozidlá'!$K$6:$K$6,"&lt;&gt;")&lt;&gt;1,COUNTIFS('Vozidlá'!$A$6:$A$6,B1003&amp;"",'Vozidlá'!$L$6:$L$6,"&lt;&gt;")&lt;&gt;1),"CHYBA",""))</f>
        <v/>
      </c>
      <c r="S1003" s="14">
        <f>IF(V1003=0,"",IF(N1003="Podnikateľská",IF(H1003="","",IF(OR(LEN(TRIM(SUBSTITUTE(SUBSTITUTE(H1003,".",""),",","")))&lt;12,ISNUMBER(MATCH(TRIM(SUBSTITUTE(SUBSTITUTE(H1003,".",""),",","")),'Zoznamy'!$G$2:$G$41,0))),"PREVERIŤ","")),IF(AND(N1003="Súkromná",IFERROR(INDEX('Vozidlá'!$O$6:$O$6,MATCH(B1003,'Vozidlá'!$A$6:$A$6,0))="áno",FALSE)),"PREVERIŤ","")))</f>
        <v/>
      </c>
      <c r="T1003" s="14">
        <f>IF(OR(D1003="",E1003="",F1003="",G1003=""),"",IFERROR(IF(OR(F1003+G1003&lt;D1003+E1003,D1003&lt;DATE(2027,1,1),D1003&gt;=DATE(2028,1,1)),"CHYBA",""),"CHYBA"))</f>
        <v/>
      </c>
      <c r="U1003" s="14">
        <f>IF(OR(V1003=0,A1003=""),"",IF(COUNTIFS($A$6:$A$1505,A1003&amp;"",$B$6:$B$1505,B1003&amp;"")&gt;1,"CHYBA",IF(X1003="","",IF(X1003=0,"",IFERROR(IF(INDEX($A$1:$A$1505,X1003)="","",IF(A1003=INDEX($A$1:$A$1505,X1003)+1,"","PREVERIŤ")),"PREVERIŤ")))))</f>
        <v/>
      </c>
      <c r="V1003" s="14">
        <f>IF(OR(A1003&lt;&gt;"",B1003&lt;&gt;"",C1003&lt;&gt;"",D1003&lt;&gt;"",E1003&lt;&gt;"",F1003&lt;&gt;"",G1003&lt;&gt;"",H1003&lt;&gt;"",I1003&lt;&gt;"",J1003&lt;&gt;"",K1003&lt;&gt;"",L1003&lt;&gt;"",N1003&lt;&gt;"",O1003&lt;&gt;""),1,0)</f>
        <v/>
      </c>
      <c r="W1003" s="14">
        <f>IF(OR(V1003=0,B1003=""),"",COUNTIFS($B$6:B1003,B1003&amp;""))</f>
        <v/>
      </c>
      <c r="X1003" s="14">
        <f>IF(OR(V1003=0,B1003=""),"",IF(W1003=1,0,SUMIFS($Y$5:Y1002,$B$5:B1002,B1003&amp;"",$W$5:W1002,W1003-1)))</f>
        <v/>
      </c>
      <c r="Y1003" s="14">
        <f>IF(V1003=0,"",ROW($A1003))</f>
        <v/>
      </c>
    </row>
    <row r="1004">
      <c r="A1004" s="10" t="n"/>
      <c r="B1004" s="10" t="n"/>
      <c r="C1004" s="10" t="n"/>
      <c r="D1004" s="12" t="n"/>
      <c r="E1004" s="18" t="n"/>
      <c r="F1004" s="12" t="n"/>
      <c r="G1004" s="18" t="n"/>
      <c r="H1004" s="10" t="n"/>
      <c r="I1004" s="10" t="n"/>
      <c r="J1004" s="10" t="n"/>
      <c r="K1004" s="13" t="n"/>
      <c r="L1004" s="13" t="n"/>
      <c r="M1004" s="19">
        <f>IF(OR(K1004="",L1004=""),"",IF(AND(ISNUMBER(K1004),ISNUMBER(L1004)),L1004-K1004,"CHYBA"))</f>
        <v/>
      </c>
      <c r="N1004" s="10" t="n"/>
      <c r="O1004" s="10" t="n"/>
      <c r="P1004" s="14">
        <f>IF(M1004="","",IF(ISNUMBER(M1004),IF(M1004&lt;=0,"CHYBA",""),"CHYBA"))</f>
        <v/>
      </c>
      <c r="Q1004" s="14">
        <f>IF(OR(V1004=0,B1004="",K1004=""),"",IFERROR(IF(X1004=0,IF(AND(COUNTIFS('Vozidlá'!$A$6:$A$6,B1004&amp;"",'Vozidlá'!$L$6:$L$6,"&lt;&gt;")=1,ROUND(K1004,1)=ROUND(INDEX('Vozidlá'!$L$6:$L$6,MATCH(B1004,'Vozidlá'!$A$6:$A$6,0)),1)),"","CHYBA"),IF(AND(INDEX($L$1:$L$1505,X1004)&lt;&gt;"",ROUND(K1004,1)=ROUND(INDEX($L$1:$L$1505,X1004),1)),"","CHYBA")),"CHYBA"))</f>
        <v/>
      </c>
      <c r="R1004" s="14">
        <f>IF(V1004=0,"",IF(OR(NOT(ISNUMBER(A1004)),B1004="",C1004="",NOT(ISNUMBER(D1004)),NOT(ISNUMBER(E1004)),NOT(ISNUMBER(F1004)),NOT(ISNUMBER(G1004)),I1004="",J1004="",NOT(ISNUMBER(K1004)),NOT(ISNUMBER(L1004)),AND(N1004&lt;&gt;"Podnikateľská",N1004&lt;&gt;"Súkromná"),AND(N1004="Podnikateľská",H1004=""),COUNTIFS('Vodiči'!$C$6:$C$8,C1004&amp;"")&lt;&gt;1,COUNTIFS('Vozidlá'!$A$6:$A$6,B1004&amp;"",'Vozidlá'!$B$6:$B$6,"&lt;&gt;")&lt;&gt;1,COUNTIFS('Vozidlá'!$A$6:$A$6,B1004&amp;"",'Vozidlá'!$C$6:$C$6,"&lt;&gt;")&lt;&gt;1,COUNTIFS('Vozidlá'!$A$6:$A$6,B1004&amp;"",'Vozidlá'!$D$6:$D$6,"&lt;&gt;")&lt;&gt;1,COUNTIFS('Vozidlá'!$A$6:$A$6,B1004&amp;"",'Vozidlá'!$E$6:$E$6,"&lt;&gt;")&lt;&gt;1,COUNTIFS('Vozidlá'!$A$6:$A$6,B1004&amp;"",'Vozidlá'!$K$6:$K$6,"&lt;&gt;")&lt;&gt;1,COUNTIFS('Vozidlá'!$A$6:$A$6,B1004&amp;"",'Vozidlá'!$L$6:$L$6,"&lt;&gt;")&lt;&gt;1),"CHYBA",""))</f>
        <v/>
      </c>
      <c r="S1004" s="14">
        <f>IF(V1004=0,"",IF(N1004="Podnikateľská",IF(H1004="","",IF(OR(LEN(TRIM(SUBSTITUTE(SUBSTITUTE(H1004,".",""),",","")))&lt;12,ISNUMBER(MATCH(TRIM(SUBSTITUTE(SUBSTITUTE(H1004,".",""),",","")),'Zoznamy'!$G$2:$G$41,0))),"PREVERIŤ","")),IF(AND(N1004="Súkromná",IFERROR(INDEX('Vozidlá'!$O$6:$O$6,MATCH(B1004,'Vozidlá'!$A$6:$A$6,0))="áno",FALSE)),"PREVERIŤ","")))</f>
        <v/>
      </c>
      <c r="T1004" s="14">
        <f>IF(OR(D1004="",E1004="",F1004="",G1004=""),"",IFERROR(IF(OR(F1004+G1004&lt;D1004+E1004,D1004&lt;DATE(2027,1,1),D1004&gt;=DATE(2028,1,1)),"CHYBA",""),"CHYBA"))</f>
        <v/>
      </c>
      <c r="U1004" s="14">
        <f>IF(OR(V1004=0,A1004=""),"",IF(COUNTIFS($A$6:$A$1505,A1004&amp;"",$B$6:$B$1505,B1004&amp;"")&gt;1,"CHYBA",IF(X1004="","",IF(X1004=0,"",IFERROR(IF(INDEX($A$1:$A$1505,X1004)="","",IF(A1004=INDEX($A$1:$A$1505,X1004)+1,"","PREVERIŤ")),"PREVERIŤ")))))</f>
        <v/>
      </c>
      <c r="V1004" s="14">
        <f>IF(OR(A1004&lt;&gt;"",B1004&lt;&gt;"",C1004&lt;&gt;"",D1004&lt;&gt;"",E1004&lt;&gt;"",F1004&lt;&gt;"",G1004&lt;&gt;"",H1004&lt;&gt;"",I1004&lt;&gt;"",J1004&lt;&gt;"",K1004&lt;&gt;"",L1004&lt;&gt;"",N1004&lt;&gt;"",O1004&lt;&gt;""),1,0)</f>
        <v/>
      </c>
      <c r="W1004" s="14">
        <f>IF(OR(V1004=0,B1004=""),"",COUNTIFS($B$6:B1004,B1004&amp;""))</f>
        <v/>
      </c>
      <c r="X1004" s="14">
        <f>IF(OR(V1004=0,B1004=""),"",IF(W1004=1,0,SUMIFS($Y$5:Y1003,$B$5:B1003,B1004&amp;"",$W$5:W1003,W1004-1)))</f>
        <v/>
      </c>
      <c r="Y1004" s="14">
        <f>IF(V1004=0,"",ROW($A1004))</f>
        <v/>
      </c>
    </row>
    <row r="1005">
      <c r="A1005" s="10" t="n"/>
      <c r="B1005" s="10" t="n"/>
      <c r="C1005" s="10" t="n"/>
      <c r="D1005" s="12" t="n"/>
      <c r="E1005" s="18" t="n"/>
      <c r="F1005" s="12" t="n"/>
      <c r="G1005" s="18" t="n"/>
      <c r="H1005" s="10" t="n"/>
      <c r="I1005" s="10" t="n"/>
      <c r="J1005" s="10" t="n"/>
      <c r="K1005" s="13" t="n"/>
      <c r="L1005" s="13" t="n"/>
      <c r="M1005" s="19">
        <f>IF(OR(K1005="",L1005=""),"",IF(AND(ISNUMBER(K1005),ISNUMBER(L1005)),L1005-K1005,"CHYBA"))</f>
        <v/>
      </c>
      <c r="N1005" s="10" t="n"/>
      <c r="O1005" s="10" t="n"/>
      <c r="P1005" s="14">
        <f>IF(M1005="","",IF(ISNUMBER(M1005),IF(M1005&lt;=0,"CHYBA",""),"CHYBA"))</f>
        <v/>
      </c>
      <c r="Q1005" s="14">
        <f>IF(OR(V1005=0,B1005="",K1005=""),"",IFERROR(IF(X1005=0,IF(AND(COUNTIFS('Vozidlá'!$A$6:$A$6,B1005&amp;"",'Vozidlá'!$L$6:$L$6,"&lt;&gt;")=1,ROUND(K1005,1)=ROUND(INDEX('Vozidlá'!$L$6:$L$6,MATCH(B1005,'Vozidlá'!$A$6:$A$6,0)),1)),"","CHYBA"),IF(AND(INDEX($L$1:$L$1505,X1005)&lt;&gt;"",ROUND(K1005,1)=ROUND(INDEX($L$1:$L$1505,X1005),1)),"","CHYBA")),"CHYBA"))</f>
        <v/>
      </c>
      <c r="R1005" s="14">
        <f>IF(V1005=0,"",IF(OR(NOT(ISNUMBER(A1005)),B1005="",C1005="",NOT(ISNUMBER(D1005)),NOT(ISNUMBER(E1005)),NOT(ISNUMBER(F1005)),NOT(ISNUMBER(G1005)),I1005="",J1005="",NOT(ISNUMBER(K1005)),NOT(ISNUMBER(L1005)),AND(N1005&lt;&gt;"Podnikateľská",N1005&lt;&gt;"Súkromná"),AND(N1005="Podnikateľská",H1005=""),COUNTIFS('Vodiči'!$C$6:$C$8,C1005&amp;"")&lt;&gt;1,COUNTIFS('Vozidlá'!$A$6:$A$6,B1005&amp;"",'Vozidlá'!$B$6:$B$6,"&lt;&gt;")&lt;&gt;1,COUNTIFS('Vozidlá'!$A$6:$A$6,B1005&amp;"",'Vozidlá'!$C$6:$C$6,"&lt;&gt;")&lt;&gt;1,COUNTIFS('Vozidlá'!$A$6:$A$6,B1005&amp;"",'Vozidlá'!$D$6:$D$6,"&lt;&gt;")&lt;&gt;1,COUNTIFS('Vozidlá'!$A$6:$A$6,B1005&amp;"",'Vozidlá'!$E$6:$E$6,"&lt;&gt;")&lt;&gt;1,COUNTIFS('Vozidlá'!$A$6:$A$6,B1005&amp;"",'Vozidlá'!$K$6:$K$6,"&lt;&gt;")&lt;&gt;1,COUNTIFS('Vozidlá'!$A$6:$A$6,B1005&amp;"",'Vozidlá'!$L$6:$L$6,"&lt;&gt;")&lt;&gt;1),"CHYBA",""))</f>
        <v/>
      </c>
      <c r="S1005" s="14">
        <f>IF(V1005=0,"",IF(N1005="Podnikateľská",IF(H1005="","",IF(OR(LEN(TRIM(SUBSTITUTE(SUBSTITUTE(H1005,".",""),",","")))&lt;12,ISNUMBER(MATCH(TRIM(SUBSTITUTE(SUBSTITUTE(H1005,".",""),",","")),'Zoznamy'!$G$2:$G$41,0))),"PREVERIŤ","")),IF(AND(N1005="Súkromná",IFERROR(INDEX('Vozidlá'!$O$6:$O$6,MATCH(B1005,'Vozidlá'!$A$6:$A$6,0))="áno",FALSE)),"PREVERIŤ","")))</f>
        <v/>
      </c>
      <c r="T1005" s="14">
        <f>IF(OR(D1005="",E1005="",F1005="",G1005=""),"",IFERROR(IF(OR(F1005+G1005&lt;D1005+E1005,D1005&lt;DATE(2027,1,1),D1005&gt;=DATE(2028,1,1)),"CHYBA",""),"CHYBA"))</f>
        <v/>
      </c>
      <c r="U1005" s="14">
        <f>IF(OR(V1005=0,A1005=""),"",IF(COUNTIFS($A$6:$A$1505,A1005&amp;"",$B$6:$B$1505,B1005&amp;"")&gt;1,"CHYBA",IF(X1005="","",IF(X1005=0,"",IFERROR(IF(INDEX($A$1:$A$1505,X1005)="","",IF(A1005=INDEX($A$1:$A$1505,X1005)+1,"","PREVERIŤ")),"PREVERIŤ")))))</f>
        <v/>
      </c>
      <c r="V1005" s="14">
        <f>IF(OR(A1005&lt;&gt;"",B1005&lt;&gt;"",C1005&lt;&gt;"",D1005&lt;&gt;"",E1005&lt;&gt;"",F1005&lt;&gt;"",G1005&lt;&gt;"",H1005&lt;&gt;"",I1005&lt;&gt;"",J1005&lt;&gt;"",K1005&lt;&gt;"",L1005&lt;&gt;"",N1005&lt;&gt;"",O1005&lt;&gt;""),1,0)</f>
        <v/>
      </c>
      <c r="W1005" s="14">
        <f>IF(OR(V1005=0,B1005=""),"",COUNTIFS($B$6:B1005,B1005&amp;""))</f>
        <v/>
      </c>
      <c r="X1005" s="14">
        <f>IF(OR(V1005=0,B1005=""),"",IF(W1005=1,0,SUMIFS($Y$5:Y1004,$B$5:B1004,B1005&amp;"",$W$5:W1004,W1005-1)))</f>
        <v/>
      </c>
      <c r="Y1005" s="14">
        <f>IF(V1005=0,"",ROW($A1005))</f>
        <v/>
      </c>
    </row>
    <row r="1006">
      <c r="A1006" s="10" t="n"/>
      <c r="B1006" s="10" t="n"/>
      <c r="C1006" s="10" t="n"/>
      <c r="D1006" s="12" t="n"/>
      <c r="E1006" s="18" t="n"/>
      <c r="F1006" s="12" t="n"/>
      <c r="G1006" s="18" t="n"/>
      <c r="H1006" s="10" t="n"/>
      <c r="I1006" s="10" t="n"/>
      <c r="J1006" s="10" t="n"/>
      <c r="K1006" s="13" t="n"/>
      <c r="L1006" s="13" t="n"/>
      <c r="M1006" s="19">
        <f>IF(OR(K1006="",L1006=""),"",IF(AND(ISNUMBER(K1006),ISNUMBER(L1006)),L1006-K1006,"CHYBA"))</f>
        <v/>
      </c>
      <c r="N1006" s="10" t="n"/>
      <c r="O1006" s="10" t="n"/>
      <c r="P1006" s="14">
        <f>IF(M1006="","",IF(ISNUMBER(M1006),IF(M1006&lt;=0,"CHYBA",""),"CHYBA"))</f>
        <v/>
      </c>
      <c r="Q1006" s="14">
        <f>IF(OR(V1006=0,B1006="",K1006=""),"",IFERROR(IF(X1006=0,IF(AND(COUNTIFS('Vozidlá'!$A$6:$A$6,B1006&amp;"",'Vozidlá'!$L$6:$L$6,"&lt;&gt;")=1,ROUND(K1006,1)=ROUND(INDEX('Vozidlá'!$L$6:$L$6,MATCH(B1006,'Vozidlá'!$A$6:$A$6,0)),1)),"","CHYBA"),IF(AND(INDEX($L$1:$L$1505,X1006)&lt;&gt;"",ROUND(K1006,1)=ROUND(INDEX($L$1:$L$1505,X1006),1)),"","CHYBA")),"CHYBA"))</f>
        <v/>
      </c>
      <c r="R1006" s="14">
        <f>IF(V1006=0,"",IF(OR(NOT(ISNUMBER(A1006)),B1006="",C1006="",NOT(ISNUMBER(D1006)),NOT(ISNUMBER(E1006)),NOT(ISNUMBER(F1006)),NOT(ISNUMBER(G1006)),I1006="",J1006="",NOT(ISNUMBER(K1006)),NOT(ISNUMBER(L1006)),AND(N1006&lt;&gt;"Podnikateľská",N1006&lt;&gt;"Súkromná"),AND(N1006="Podnikateľská",H1006=""),COUNTIFS('Vodiči'!$C$6:$C$8,C1006&amp;"")&lt;&gt;1,COUNTIFS('Vozidlá'!$A$6:$A$6,B1006&amp;"",'Vozidlá'!$B$6:$B$6,"&lt;&gt;")&lt;&gt;1,COUNTIFS('Vozidlá'!$A$6:$A$6,B1006&amp;"",'Vozidlá'!$C$6:$C$6,"&lt;&gt;")&lt;&gt;1,COUNTIFS('Vozidlá'!$A$6:$A$6,B1006&amp;"",'Vozidlá'!$D$6:$D$6,"&lt;&gt;")&lt;&gt;1,COUNTIFS('Vozidlá'!$A$6:$A$6,B1006&amp;"",'Vozidlá'!$E$6:$E$6,"&lt;&gt;")&lt;&gt;1,COUNTIFS('Vozidlá'!$A$6:$A$6,B1006&amp;"",'Vozidlá'!$K$6:$K$6,"&lt;&gt;")&lt;&gt;1,COUNTIFS('Vozidlá'!$A$6:$A$6,B1006&amp;"",'Vozidlá'!$L$6:$L$6,"&lt;&gt;")&lt;&gt;1),"CHYBA",""))</f>
        <v/>
      </c>
      <c r="S1006" s="14">
        <f>IF(V1006=0,"",IF(N1006="Podnikateľská",IF(H1006="","",IF(OR(LEN(TRIM(SUBSTITUTE(SUBSTITUTE(H1006,".",""),",","")))&lt;12,ISNUMBER(MATCH(TRIM(SUBSTITUTE(SUBSTITUTE(H1006,".",""),",","")),'Zoznamy'!$G$2:$G$41,0))),"PREVERIŤ","")),IF(AND(N1006="Súkromná",IFERROR(INDEX('Vozidlá'!$O$6:$O$6,MATCH(B1006,'Vozidlá'!$A$6:$A$6,0))="áno",FALSE)),"PREVERIŤ","")))</f>
        <v/>
      </c>
      <c r="T1006" s="14">
        <f>IF(OR(D1006="",E1006="",F1006="",G1006=""),"",IFERROR(IF(OR(F1006+G1006&lt;D1006+E1006,D1006&lt;DATE(2027,1,1),D1006&gt;=DATE(2028,1,1)),"CHYBA",""),"CHYBA"))</f>
        <v/>
      </c>
      <c r="U1006" s="14">
        <f>IF(OR(V1006=0,A1006=""),"",IF(COUNTIFS($A$6:$A$1505,A1006&amp;"",$B$6:$B$1505,B1006&amp;"")&gt;1,"CHYBA",IF(X1006="","",IF(X1006=0,"",IFERROR(IF(INDEX($A$1:$A$1505,X1006)="","",IF(A1006=INDEX($A$1:$A$1505,X1006)+1,"","PREVERIŤ")),"PREVERIŤ")))))</f>
        <v/>
      </c>
      <c r="V1006" s="14">
        <f>IF(OR(A1006&lt;&gt;"",B1006&lt;&gt;"",C1006&lt;&gt;"",D1006&lt;&gt;"",E1006&lt;&gt;"",F1006&lt;&gt;"",G1006&lt;&gt;"",H1006&lt;&gt;"",I1006&lt;&gt;"",J1006&lt;&gt;"",K1006&lt;&gt;"",L1006&lt;&gt;"",N1006&lt;&gt;"",O1006&lt;&gt;""),1,0)</f>
        <v/>
      </c>
      <c r="W1006" s="14">
        <f>IF(OR(V1006=0,B1006=""),"",COUNTIFS($B$6:B1006,B1006&amp;""))</f>
        <v/>
      </c>
      <c r="X1006" s="14">
        <f>IF(OR(V1006=0,B1006=""),"",IF(W1006=1,0,SUMIFS($Y$5:Y1005,$B$5:B1005,B1006&amp;"",$W$5:W1005,W1006-1)))</f>
        <v/>
      </c>
      <c r="Y1006" s="14">
        <f>IF(V1006=0,"",ROW($A1006))</f>
        <v/>
      </c>
    </row>
    <row r="1007">
      <c r="A1007" s="10" t="n"/>
      <c r="B1007" s="10" t="n"/>
      <c r="C1007" s="10" t="n"/>
      <c r="D1007" s="12" t="n"/>
      <c r="E1007" s="18" t="n"/>
      <c r="F1007" s="12" t="n"/>
      <c r="G1007" s="18" t="n"/>
      <c r="H1007" s="10" t="n"/>
      <c r="I1007" s="10" t="n"/>
      <c r="J1007" s="10" t="n"/>
      <c r="K1007" s="13" t="n"/>
      <c r="L1007" s="13" t="n"/>
      <c r="M1007" s="19">
        <f>IF(OR(K1007="",L1007=""),"",IF(AND(ISNUMBER(K1007),ISNUMBER(L1007)),L1007-K1007,"CHYBA"))</f>
        <v/>
      </c>
      <c r="N1007" s="10" t="n"/>
      <c r="O1007" s="10" t="n"/>
      <c r="P1007" s="14">
        <f>IF(M1007="","",IF(ISNUMBER(M1007),IF(M1007&lt;=0,"CHYBA",""),"CHYBA"))</f>
        <v/>
      </c>
      <c r="Q1007" s="14">
        <f>IF(OR(V1007=0,B1007="",K1007=""),"",IFERROR(IF(X1007=0,IF(AND(COUNTIFS('Vozidlá'!$A$6:$A$6,B1007&amp;"",'Vozidlá'!$L$6:$L$6,"&lt;&gt;")=1,ROUND(K1007,1)=ROUND(INDEX('Vozidlá'!$L$6:$L$6,MATCH(B1007,'Vozidlá'!$A$6:$A$6,0)),1)),"","CHYBA"),IF(AND(INDEX($L$1:$L$1505,X1007)&lt;&gt;"",ROUND(K1007,1)=ROUND(INDEX($L$1:$L$1505,X1007),1)),"","CHYBA")),"CHYBA"))</f>
        <v/>
      </c>
      <c r="R1007" s="14">
        <f>IF(V1007=0,"",IF(OR(NOT(ISNUMBER(A1007)),B1007="",C1007="",NOT(ISNUMBER(D1007)),NOT(ISNUMBER(E1007)),NOT(ISNUMBER(F1007)),NOT(ISNUMBER(G1007)),I1007="",J1007="",NOT(ISNUMBER(K1007)),NOT(ISNUMBER(L1007)),AND(N1007&lt;&gt;"Podnikateľská",N1007&lt;&gt;"Súkromná"),AND(N1007="Podnikateľská",H1007=""),COUNTIFS('Vodiči'!$C$6:$C$8,C1007&amp;"")&lt;&gt;1,COUNTIFS('Vozidlá'!$A$6:$A$6,B1007&amp;"",'Vozidlá'!$B$6:$B$6,"&lt;&gt;")&lt;&gt;1,COUNTIFS('Vozidlá'!$A$6:$A$6,B1007&amp;"",'Vozidlá'!$C$6:$C$6,"&lt;&gt;")&lt;&gt;1,COUNTIFS('Vozidlá'!$A$6:$A$6,B1007&amp;"",'Vozidlá'!$D$6:$D$6,"&lt;&gt;")&lt;&gt;1,COUNTIFS('Vozidlá'!$A$6:$A$6,B1007&amp;"",'Vozidlá'!$E$6:$E$6,"&lt;&gt;")&lt;&gt;1,COUNTIFS('Vozidlá'!$A$6:$A$6,B1007&amp;"",'Vozidlá'!$K$6:$K$6,"&lt;&gt;")&lt;&gt;1,COUNTIFS('Vozidlá'!$A$6:$A$6,B1007&amp;"",'Vozidlá'!$L$6:$L$6,"&lt;&gt;")&lt;&gt;1),"CHYBA",""))</f>
        <v/>
      </c>
      <c r="S1007" s="14">
        <f>IF(V1007=0,"",IF(N1007="Podnikateľská",IF(H1007="","",IF(OR(LEN(TRIM(SUBSTITUTE(SUBSTITUTE(H1007,".",""),",","")))&lt;12,ISNUMBER(MATCH(TRIM(SUBSTITUTE(SUBSTITUTE(H1007,".",""),",","")),'Zoznamy'!$G$2:$G$41,0))),"PREVERIŤ","")),IF(AND(N1007="Súkromná",IFERROR(INDEX('Vozidlá'!$O$6:$O$6,MATCH(B1007,'Vozidlá'!$A$6:$A$6,0))="áno",FALSE)),"PREVERIŤ","")))</f>
        <v/>
      </c>
      <c r="T1007" s="14">
        <f>IF(OR(D1007="",E1007="",F1007="",G1007=""),"",IFERROR(IF(OR(F1007+G1007&lt;D1007+E1007,D1007&lt;DATE(2027,1,1),D1007&gt;=DATE(2028,1,1)),"CHYBA",""),"CHYBA"))</f>
        <v/>
      </c>
      <c r="U1007" s="14">
        <f>IF(OR(V1007=0,A1007=""),"",IF(COUNTIFS($A$6:$A$1505,A1007&amp;"",$B$6:$B$1505,B1007&amp;"")&gt;1,"CHYBA",IF(X1007="","",IF(X1007=0,"",IFERROR(IF(INDEX($A$1:$A$1505,X1007)="","",IF(A1007=INDEX($A$1:$A$1505,X1007)+1,"","PREVERIŤ")),"PREVERIŤ")))))</f>
        <v/>
      </c>
      <c r="V1007" s="14">
        <f>IF(OR(A1007&lt;&gt;"",B1007&lt;&gt;"",C1007&lt;&gt;"",D1007&lt;&gt;"",E1007&lt;&gt;"",F1007&lt;&gt;"",G1007&lt;&gt;"",H1007&lt;&gt;"",I1007&lt;&gt;"",J1007&lt;&gt;"",K1007&lt;&gt;"",L1007&lt;&gt;"",N1007&lt;&gt;"",O1007&lt;&gt;""),1,0)</f>
        <v/>
      </c>
      <c r="W1007" s="14">
        <f>IF(OR(V1007=0,B1007=""),"",COUNTIFS($B$6:B1007,B1007&amp;""))</f>
        <v/>
      </c>
      <c r="X1007" s="14">
        <f>IF(OR(V1007=0,B1007=""),"",IF(W1007=1,0,SUMIFS($Y$5:Y1006,$B$5:B1006,B1007&amp;"",$W$5:W1006,W1007-1)))</f>
        <v/>
      </c>
      <c r="Y1007" s="14">
        <f>IF(V1007=0,"",ROW($A1007))</f>
        <v/>
      </c>
    </row>
    <row r="1008">
      <c r="A1008" s="10" t="n"/>
      <c r="B1008" s="10" t="n"/>
      <c r="C1008" s="10" t="n"/>
      <c r="D1008" s="12" t="n"/>
      <c r="E1008" s="18" t="n"/>
      <c r="F1008" s="12" t="n"/>
      <c r="G1008" s="18" t="n"/>
      <c r="H1008" s="10" t="n"/>
      <c r="I1008" s="10" t="n"/>
      <c r="J1008" s="10" t="n"/>
      <c r="K1008" s="13" t="n"/>
      <c r="L1008" s="13" t="n"/>
      <c r="M1008" s="19">
        <f>IF(OR(K1008="",L1008=""),"",IF(AND(ISNUMBER(K1008),ISNUMBER(L1008)),L1008-K1008,"CHYBA"))</f>
        <v/>
      </c>
      <c r="N1008" s="10" t="n"/>
      <c r="O1008" s="10" t="n"/>
      <c r="P1008" s="14">
        <f>IF(M1008="","",IF(ISNUMBER(M1008),IF(M1008&lt;=0,"CHYBA",""),"CHYBA"))</f>
        <v/>
      </c>
      <c r="Q1008" s="14">
        <f>IF(OR(V1008=0,B1008="",K1008=""),"",IFERROR(IF(X1008=0,IF(AND(COUNTIFS('Vozidlá'!$A$6:$A$6,B1008&amp;"",'Vozidlá'!$L$6:$L$6,"&lt;&gt;")=1,ROUND(K1008,1)=ROUND(INDEX('Vozidlá'!$L$6:$L$6,MATCH(B1008,'Vozidlá'!$A$6:$A$6,0)),1)),"","CHYBA"),IF(AND(INDEX($L$1:$L$1505,X1008)&lt;&gt;"",ROUND(K1008,1)=ROUND(INDEX($L$1:$L$1505,X1008),1)),"","CHYBA")),"CHYBA"))</f>
        <v/>
      </c>
      <c r="R1008" s="14">
        <f>IF(V1008=0,"",IF(OR(NOT(ISNUMBER(A1008)),B1008="",C1008="",NOT(ISNUMBER(D1008)),NOT(ISNUMBER(E1008)),NOT(ISNUMBER(F1008)),NOT(ISNUMBER(G1008)),I1008="",J1008="",NOT(ISNUMBER(K1008)),NOT(ISNUMBER(L1008)),AND(N1008&lt;&gt;"Podnikateľská",N1008&lt;&gt;"Súkromná"),AND(N1008="Podnikateľská",H1008=""),COUNTIFS('Vodiči'!$C$6:$C$8,C1008&amp;"")&lt;&gt;1,COUNTIFS('Vozidlá'!$A$6:$A$6,B1008&amp;"",'Vozidlá'!$B$6:$B$6,"&lt;&gt;")&lt;&gt;1,COUNTIFS('Vozidlá'!$A$6:$A$6,B1008&amp;"",'Vozidlá'!$C$6:$C$6,"&lt;&gt;")&lt;&gt;1,COUNTIFS('Vozidlá'!$A$6:$A$6,B1008&amp;"",'Vozidlá'!$D$6:$D$6,"&lt;&gt;")&lt;&gt;1,COUNTIFS('Vozidlá'!$A$6:$A$6,B1008&amp;"",'Vozidlá'!$E$6:$E$6,"&lt;&gt;")&lt;&gt;1,COUNTIFS('Vozidlá'!$A$6:$A$6,B1008&amp;"",'Vozidlá'!$K$6:$K$6,"&lt;&gt;")&lt;&gt;1,COUNTIFS('Vozidlá'!$A$6:$A$6,B1008&amp;"",'Vozidlá'!$L$6:$L$6,"&lt;&gt;")&lt;&gt;1),"CHYBA",""))</f>
        <v/>
      </c>
      <c r="S1008" s="14">
        <f>IF(V1008=0,"",IF(N1008="Podnikateľská",IF(H1008="","",IF(OR(LEN(TRIM(SUBSTITUTE(SUBSTITUTE(H1008,".",""),",","")))&lt;12,ISNUMBER(MATCH(TRIM(SUBSTITUTE(SUBSTITUTE(H1008,".",""),",","")),'Zoznamy'!$G$2:$G$41,0))),"PREVERIŤ","")),IF(AND(N1008="Súkromná",IFERROR(INDEX('Vozidlá'!$O$6:$O$6,MATCH(B1008,'Vozidlá'!$A$6:$A$6,0))="áno",FALSE)),"PREVERIŤ","")))</f>
        <v/>
      </c>
      <c r="T1008" s="14">
        <f>IF(OR(D1008="",E1008="",F1008="",G1008=""),"",IFERROR(IF(OR(F1008+G1008&lt;D1008+E1008,D1008&lt;DATE(2027,1,1),D1008&gt;=DATE(2028,1,1)),"CHYBA",""),"CHYBA"))</f>
        <v/>
      </c>
      <c r="U1008" s="14">
        <f>IF(OR(V1008=0,A1008=""),"",IF(COUNTIFS($A$6:$A$1505,A1008&amp;"",$B$6:$B$1505,B1008&amp;"")&gt;1,"CHYBA",IF(X1008="","",IF(X1008=0,"",IFERROR(IF(INDEX($A$1:$A$1505,X1008)="","",IF(A1008=INDEX($A$1:$A$1505,X1008)+1,"","PREVERIŤ")),"PREVERIŤ")))))</f>
        <v/>
      </c>
      <c r="V1008" s="14">
        <f>IF(OR(A1008&lt;&gt;"",B1008&lt;&gt;"",C1008&lt;&gt;"",D1008&lt;&gt;"",E1008&lt;&gt;"",F1008&lt;&gt;"",G1008&lt;&gt;"",H1008&lt;&gt;"",I1008&lt;&gt;"",J1008&lt;&gt;"",K1008&lt;&gt;"",L1008&lt;&gt;"",N1008&lt;&gt;"",O1008&lt;&gt;""),1,0)</f>
        <v/>
      </c>
      <c r="W1008" s="14">
        <f>IF(OR(V1008=0,B1008=""),"",COUNTIFS($B$6:B1008,B1008&amp;""))</f>
        <v/>
      </c>
      <c r="X1008" s="14">
        <f>IF(OR(V1008=0,B1008=""),"",IF(W1008=1,0,SUMIFS($Y$5:Y1007,$B$5:B1007,B1008&amp;"",$W$5:W1007,W1008-1)))</f>
        <v/>
      </c>
      <c r="Y1008" s="14">
        <f>IF(V1008=0,"",ROW($A1008))</f>
        <v/>
      </c>
    </row>
    <row r="1009">
      <c r="A1009" s="10" t="n"/>
      <c r="B1009" s="10" t="n"/>
      <c r="C1009" s="10" t="n"/>
      <c r="D1009" s="12" t="n"/>
      <c r="E1009" s="18" t="n"/>
      <c r="F1009" s="12" t="n"/>
      <c r="G1009" s="18" t="n"/>
      <c r="H1009" s="10" t="n"/>
      <c r="I1009" s="10" t="n"/>
      <c r="J1009" s="10" t="n"/>
      <c r="K1009" s="13" t="n"/>
      <c r="L1009" s="13" t="n"/>
      <c r="M1009" s="19">
        <f>IF(OR(K1009="",L1009=""),"",IF(AND(ISNUMBER(K1009),ISNUMBER(L1009)),L1009-K1009,"CHYBA"))</f>
        <v/>
      </c>
      <c r="N1009" s="10" t="n"/>
      <c r="O1009" s="10" t="n"/>
      <c r="P1009" s="14">
        <f>IF(M1009="","",IF(ISNUMBER(M1009),IF(M1009&lt;=0,"CHYBA",""),"CHYBA"))</f>
        <v/>
      </c>
      <c r="Q1009" s="14">
        <f>IF(OR(V1009=0,B1009="",K1009=""),"",IFERROR(IF(X1009=0,IF(AND(COUNTIFS('Vozidlá'!$A$6:$A$6,B1009&amp;"",'Vozidlá'!$L$6:$L$6,"&lt;&gt;")=1,ROUND(K1009,1)=ROUND(INDEX('Vozidlá'!$L$6:$L$6,MATCH(B1009,'Vozidlá'!$A$6:$A$6,0)),1)),"","CHYBA"),IF(AND(INDEX($L$1:$L$1505,X1009)&lt;&gt;"",ROUND(K1009,1)=ROUND(INDEX($L$1:$L$1505,X1009),1)),"","CHYBA")),"CHYBA"))</f>
        <v/>
      </c>
      <c r="R1009" s="14">
        <f>IF(V1009=0,"",IF(OR(NOT(ISNUMBER(A1009)),B1009="",C1009="",NOT(ISNUMBER(D1009)),NOT(ISNUMBER(E1009)),NOT(ISNUMBER(F1009)),NOT(ISNUMBER(G1009)),I1009="",J1009="",NOT(ISNUMBER(K1009)),NOT(ISNUMBER(L1009)),AND(N1009&lt;&gt;"Podnikateľská",N1009&lt;&gt;"Súkromná"),AND(N1009="Podnikateľská",H1009=""),COUNTIFS('Vodiči'!$C$6:$C$8,C1009&amp;"")&lt;&gt;1,COUNTIFS('Vozidlá'!$A$6:$A$6,B1009&amp;"",'Vozidlá'!$B$6:$B$6,"&lt;&gt;")&lt;&gt;1,COUNTIFS('Vozidlá'!$A$6:$A$6,B1009&amp;"",'Vozidlá'!$C$6:$C$6,"&lt;&gt;")&lt;&gt;1,COUNTIFS('Vozidlá'!$A$6:$A$6,B1009&amp;"",'Vozidlá'!$D$6:$D$6,"&lt;&gt;")&lt;&gt;1,COUNTIFS('Vozidlá'!$A$6:$A$6,B1009&amp;"",'Vozidlá'!$E$6:$E$6,"&lt;&gt;")&lt;&gt;1,COUNTIFS('Vozidlá'!$A$6:$A$6,B1009&amp;"",'Vozidlá'!$K$6:$K$6,"&lt;&gt;")&lt;&gt;1,COUNTIFS('Vozidlá'!$A$6:$A$6,B1009&amp;"",'Vozidlá'!$L$6:$L$6,"&lt;&gt;")&lt;&gt;1),"CHYBA",""))</f>
        <v/>
      </c>
      <c r="S1009" s="14">
        <f>IF(V1009=0,"",IF(N1009="Podnikateľská",IF(H1009="","",IF(OR(LEN(TRIM(SUBSTITUTE(SUBSTITUTE(H1009,".",""),",","")))&lt;12,ISNUMBER(MATCH(TRIM(SUBSTITUTE(SUBSTITUTE(H1009,".",""),",","")),'Zoznamy'!$G$2:$G$41,0))),"PREVERIŤ","")),IF(AND(N1009="Súkromná",IFERROR(INDEX('Vozidlá'!$O$6:$O$6,MATCH(B1009,'Vozidlá'!$A$6:$A$6,0))="áno",FALSE)),"PREVERIŤ","")))</f>
        <v/>
      </c>
      <c r="T1009" s="14">
        <f>IF(OR(D1009="",E1009="",F1009="",G1009=""),"",IFERROR(IF(OR(F1009+G1009&lt;D1009+E1009,D1009&lt;DATE(2027,1,1),D1009&gt;=DATE(2028,1,1)),"CHYBA",""),"CHYBA"))</f>
        <v/>
      </c>
      <c r="U1009" s="14">
        <f>IF(OR(V1009=0,A1009=""),"",IF(COUNTIFS($A$6:$A$1505,A1009&amp;"",$B$6:$B$1505,B1009&amp;"")&gt;1,"CHYBA",IF(X1009="","",IF(X1009=0,"",IFERROR(IF(INDEX($A$1:$A$1505,X1009)="","",IF(A1009=INDEX($A$1:$A$1505,X1009)+1,"","PREVERIŤ")),"PREVERIŤ")))))</f>
        <v/>
      </c>
      <c r="V1009" s="14">
        <f>IF(OR(A1009&lt;&gt;"",B1009&lt;&gt;"",C1009&lt;&gt;"",D1009&lt;&gt;"",E1009&lt;&gt;"",F1009&lt;&gt;"",G1009&lt;&gt;"",H1009&lt;&gt;"",I1009&lt;&gt;"",J1009&lt;&gt;"",K1009&lt;&gt;"",L1009&lt;&gt;"",N1009&lt;&gt;"",O1009&lt;&gt;""),1,0)</f>
        <v/>
      </c>
      <c r="W1009" s="14">
        <f>IF(OR(V1009=0,B1009=""),"",COUNTIFS($B$6:B1009,B1009&amp;""))</f>
        <v/>
      </c>
      <c r="X1009" s="14">
        <f>IF(OR(V1009=0,B1009=""),"",IF(W1009=1,0,SUMIFS($Y$5:Y1008,$B$5:B1008,B1009&amp;"",$W$5:W1008,W1009-1)))</f>
        <v/>
      </c>
      <c r="Y1009" s="14">
        <f>IF(V1009=0,"",ROW($A1009))</f>
        <v/>
      </c>
    </row>
    <row r="1010">
      <c r="A1010" s="10" t="n"/>
      <c r="B1010" s="10" t="n"/>
      <c r="C1010" s="10" t="n"/>
      <c r="D1010" s="12" t="n"/>
      <c r="E1010" s="18" t="n"/>
      <c r="F1010" s="12" t="n"/>
      <c r="G1010" s="18" t="n"/>
      <c r="H1010" s="10" t="n"/>
      <c r="I1010" s="10" t="n"/>
      <c r="J1010" s="10" t="n"/>
      <c r="K1010" s="13" t="n"/>
      <c r="L1010" s="13" t="n"/>
      <c r="M1010" s="19">
        <f>IF(OR(K1010="",L1010=""),"",IF(AND(ISNUMBER(K1010),ISNUMBER(L1010)),L1010-K1010,"CHYBA"))</f>
        <v/>
      </c>
      <c r="N1010" s="10" t="n"/>
      <c r="O1010" s="10" t="n"/>
      <c r="P1010" s="14">
        <f>IF(M1010="","",IF(ISNUMBER(M1010),IF(M1010&lt;=0,"CHYBA",""),"CHYBA"))</f>
        <v/>
      </c>
      <c r="Q1010" s="14">
        <f>IF(OR(V1010=0,B1010="",K1010=""),"",IFERROR(IF(X1010=0,IF(AND(COUNTIFS('Vozidlá'!$A$6:$A$6,B1010&amp;"",'Vozidlá'!$L$6:$L$6,"&lt;&gt;")=1,ROUND(K1010,1)=ROUND(INDEX('Vozidlá'!$L$6:$L$6,MATCH(B1010,'Vozidlá'!$A$6:$A$6,0)),1)),"","CHYBA"),IF(AND(INDEX($L$1:$L$1505,X1010)&lt;&gt;"",ROUND(K1010,1)=ROUND(INDEX($L$1:$L$1505,X1010),1)),"","CHYBA")),"CHYBA"))</f>
        <v/>
      </c>
      <c r="R1010" s="14">
        <f>IF(V1010=0,"",IF(OR(NOT(ISNUMBER(A1010)),B1010="",C1010="",NOT(ISNUMBER(D1010)),NOT(ISNUMBER(E1010)),NOT(ISNUMBER(F1010)),NOT(ISNUMBER(G1010)),I1010="",J1010="",NOT(ISNUMBER(K1010)),NOT(ISNUMBER(L1010)),AND(N1010&lt;&gt;"Podnikateľská",N1010&lt;&gt;"Súkromná"),AND(N1010="Podnikateľská",H1010=""),COUNTIFS('Vodiči'!$C$6:$C$8,C1010&amp;"")&lt;&gt;1,COUNTIFS('Vozidlá'!$A$6:$A$6,B1010&amp;"",'Vozidlá'!$B$6:$B$6,"&lt;&gt;")&lt;&gt;1,COUNTIFS('Vozidlá'!$A$6:$A$6,B1010&amp;"",'Vozidlá'!$C$6:$C$6,"&lt;&gt;")&lt;&gt;1,COUNTIFS('Vozidlá'!$A$6:$A$6,B1010&amp;"",'Vozidlá'!$D$6:$D$6,"&lt;&gt;")&lt;&gt;1,COUNTIFS('Vozidlá'!$A$6:$A$6,B1010&amp;"",'Vozidlá'!$E$6:$E$6,"&lt;&gt;")&lt;&gt;1,COUNTIFS('Vozidlá'!$A$6:$A$6,B1010&amp;"",'Vozidlá'!$K$6:$K$6,"&lt;&gt;")&lt;&gt;1,COUNTIFS('Vozidlá'!$A$6:$A$6,B1010&amp;"",'Vozidlá'!$L$6:$L$6,"&lt;&gt;")&lt;&gt;1),"CHYBA",""))</f>
        <v/>
      </c>
      <c r="S1010" s="14">
        <f>IF(V1010=0,"",IF(N1010="Podnikateľská",IF(H1010="","",IF(OR(LEN(TRIM(SUBSTITUTE(SUBSTITUTE(H1010,".",""),",","")))&lt;12,ISNUMBER(MATCH(TRIM(SUBSTITUTE(SUBSTITUTE(H1010,".",""),",","")),'Zoznamy'!$G$2:$G$41,0))),"PREVERIŤ","")),IF(AND(N1010="Súkromná",IFERROR(INDEX('Vozidlá'!$O$6:$O$6,MATCH(B1010,'Vozidlá'!$A$6:$A$6,0))="áno",FALSE)),"PREVERIŤ","")))</f>
        <v/>
      </c>
      <c r="T1010" s="14">
        <f>IF(OR(D1010="",E1010="",F1010="",G1010=""),"",IFERROR(IF(OR(F1010+G1010&lt;D1010+E1010,D1010&lt;DATE(2027,1,1),D1010&gt;=DATE(2028,1,1)),"CHYBA",""),"CHYBA"))</f>
        <v/>
      </c>
      <c r="U1010" s="14">
        <f>IF(OR(V1010=0,A1010=""),"",IF(COUNTIFS($A$6:$A$1505,A1010&amp;"",$B$6:$B$1505,B1010&amp;"")&gt;1,"CHYBA",IF(X1010="","",IF(X1010=0,"",IFERROR(IF(INDEX($A$1:$A$1505,X1010)="","",IF(A1010=INDEX($A$1:$A$1505,X1010)+1,"","PREVERIŤ")),"PREVERIŤ")))))</f>
        <v/>
      </c>
      <c r="V1010" s="14">
        <f>IF(OR(A1010&lt;&gt;"",B1010&lt;&gt;"",C1010&lt;&gt;"",D1010&lt;&gt;"",E1010&lt;&gt;"",F1010&lt;&gt;"",G1010&lt;&gt;"",H1010&lt;&gt;"",I1010&lt;&gt;"",J1010&lt;&gt;"",K1010&lt;&gt;"",L1010&lt;&gt;"",N1010&lt;&gt;"",O1010&lt;&gt;""),1,0)</f>
        <v/>
      </c>
      <c r="W1010" s="14">
        <f>IF(OR(V1010=0,B1010=""),"",COUNTIFS($B$6:B1010,B1010&amp;""))</f>
        <v/>
      </c>
      <c r="X1010" s="14">
        <f>IF(OR(V1010=0,B1010=""),"",IF(W1010=1,0,SUMIFS($Y$5:Y1009,$B$5:B1009,B1010&amp;"",$W$5:W1009,W1010-1)))</f>
        <v/>
      </c>
      <c r="Y1010" s="14">
        <f>IF(V1010=0,"",ROW($A1010))</f>
        <v/>
      </c>
    </row>
    <row r="1011">
      <c r="A1011" s="10" t="n"/>
      <c r="B1011" s="10" t="n"/>
      <c r="C1011" s="10" t="n"/>
      <c r="D1011" s="12" t="n"/>
      <c r="E1011" s="18" t="n"/>
      <c r="F1011" s="12" t="n"/>
      <c r="G1011" s="18" t="n"/>
      <c r="H1011" s="10" t="n"/>
      <c r="I1011" s="10" t="n"/>
      <c r="J1011" s="10" t="n"/>
      <c r="K1011" s="13" t="n"/>
      <c r="L1011" s="13" t="n"/>
      <c r="M1011" s="19">
        <f>IF(OR(K1011="",L1011=""),"",IF(AND(ISNUMBER(K1011),ISNUMBER(L1011)),L1011-K1011,"CHYBA"))</f>
        <v/>
      </c>
      <c r="N1011" s="10" t="n"/>
      <c r="O1011" s="10" t="n"/>
      <c r="P1011" s="14">
        <f>IF(M1011="","",IF(ISNUMBER(M1011),IF(M1011&lt;=0,"CHYBA",""),"CHYBA"))</f>
        <v/>
      </c>
      <c r="Q1011" s="14">
        <f>IF(OR(V1011=0,B1011="",K1011=""),"",IFERROR(IF(X1011=0,IF(AND(COUNTIFS('Vozidlá'!$A$6:$A$6,B1011&amp;"",'Vozidlá'!$L$6:$L$6,"&lt;&gt;")=1,ROUND(K1011,1)=ROUND(INDEX('Vozidlá'!$L$6:$L$6,MATCH(B1011,'Vozidlá'!$A$6:$A$6,0)),1)),"","CHYBA"),IF(AND(INDEX($L$1:$L$1505,X1011)&lt;&gt;"",ROUND(K1011,1)=ROUND(INDEX($L$1:$L$1505,X1011),1)),"","CHYBA")),"CHYBA"))</f>
        <v/>
      </c>
      <c r="R1011" s="14">
        <f>IF(V1011=0,"",IF(OR(NOT(ISNUMBER(A1011)),B1011="",C1011="",NOT(ISNUMBER(D1011)),NOT(ISNUMBER(E1011)),NOT(ISNUMBER(F1011)),NOT(ISNUMBER(G1011)),I1011="",J1011="",NOT(ISNUMBER(K1011)),NOT(ISNUMBER(L1011)),AND(N1011&lt;&gt;"Podnikateľská",N1011&lt;&gt;"Súkromná"),AND(N1011="Podnikateľská",H1011=""),COUNTIFS('Vodiči'!$C$6:$C$8,C1011&amp;"")&lt;&gt;1,COUNTIFS('Vozidlá'!$A$6:$A$6,B1011&amp;"",'Vozidlá'!$B$6:$B$6,"&lt;&gt;")&lt;&gt;1,COUNTIFS('Vozidlá'!$A$6:$A$6,B1011&amp;"",'Vozidlá'!$C$6:$C$6,"&lt;&gt;")&lt;&gt;1,COUNTIFS('Vozidlá'!$A$6:$A$6,B1011&amp;"",'Vozidlá'!$D$6:$D$6,"&lt;&gt;")&lt;&gt;1,COUNTIFS('Vozidlá'!$A$6:$A$6,B1011&amp;"",'Vozidlá'!$E$6:$E$6,"&lt;&gt;")&lt;&gt;1,COUNTIFS('Vozidlá'!$A$6:$A$6,B1011&amp;"",'Vozidlá'!$K$6:$K$6,"&lt;&gt;")&lt;&gt;1,COUNTIFS('Vozidlá'!$A$6:$A$6,B1011&amp;"",'Vozidlá'!$L$6:$L$6,"&lt;&gt;")&lt;&gt;1),"CHYBA",""))</f>
        <v/>
      </c>
      <c r="S1011" s="14">
        <f>IF(V1011=0,"",IF(N1011="Podnikateľská",IF(H1011="","",IF(OR(LEN(TRIM(SUBSTITUTE(SUBSTITUTE(H1011,".",""),",","")))&lt;12,ISNUMBER(MATCH(TRIM(SUBSTITUTE(SUBSTITUTE(H1011,".",""),",","")),'Zoznamy'!$G$2:$G$41,0))),"PREVERIŤ","")),IF(AND(N1011="Súkromná",IFERROR(INDEX('Vozidlá'!$O$6:$O$6,MATCH(B1011,'Vozidlá'!$A$6:$A$6,0))="áno",FALSE)),"PREVERIŤ","")))</f>
        <v/>
      </c>
      <c r="T1011" s="14">
        <f>IF(OR(D1011="",E1011="",F1011="",G1011=""),"",IFERROR(IF(OR(F1011+G1011&lt;D1011+E1011,D1011&lt;DATE(2027,1,1),D1011&gt;=DATE(2028,1,1)),"CHYBA",""),"CHYBA"))</f>
        <v/>
      </c>
      <c r="U1011" s="14">
        <f>IF(OR(V1011=0,A1011=""),"",IF(COUNTIFS($A$6:$A$1505,A1011&amp;"",$B$6:$B$1505,B1011&amp;"")&gt;1,"CHYBA",IF(X1011="","",IF(X1011=0,"",IFERROR(IF(INDEX($A$1:$A$1505,X1011)="","",IF(A1011=INDEX($A$1:$A$1505,X1011)+1,"","PREVERIŤ")),"PREVERIŤ")))))</f>
        <v/>
      </c>
      <c r="V1011" s="14">
        <f>IF(OR(A1011&lt;&gt;"",B1011&lt;&gt;"",C1011&lt;&gt;"",D1011&lt;&gt;"",E1011&lt;&gt;"",F1011&lt;&gt;"",G1011&lt;&gt;"",H1011&lt;&gt;"",I1011&lt;&gt;"",J1011&lt;&gt;"",K1011&lt;&gt;"",L1011&lt;&gt;"",N1011&lt;&gt;"",O1011&lt;&gt;""),1,0)</f>
        <v/>
      </c>
      <c r="W1011" s="14">
        <f>IF(OR(V1011=0,B1011=""),"",COUNTIFS($B$6:B1011,B1011&amp;""))</f>
        <v/>
      </c>
      <c r="X1011" s="14">
        <f>IF(OR(V1011=0,B1011=""),"",IF(W1011=1,0,SUMIFS($Y$5:Y1010,$B$5:B1010,B1011&amp;"",$W$5:W1010,W1011-1)))</f>
        <v/>
      </c>
      <c r="Y1011" s="14">
        <f>IF(V1011=0,"",ROW($A1011))</f>
        <v/>
      </c>
    </row>
    <row r="1012">
      <c r="A1012" s="10" t="n"/>
      <c r="B1012" s="10" t="n"/>
      <c r="C1012" s="10" t="n"/>
      <c r="D1012" s="12" t="n"/>
      <c r="E1012" s="18" t="n"/>
      <c r="F1012" s="12" t="n"/>
      <c r="G1012" s="18" t="n"/>
      <c r="H1012" s="10" t="n"/>
      <c r="I1012" s="10" t="n"/>
      <c r="J1012" s="10" t="n"/>
      <c r="K1012" s="13" t="n"/>
      <c r="L1012" s="13" t="n"/>
      <c r="M1012" s="19">
        <f>IF(OR(K1012="",L1012=""),"",IF(AND(ISNUMBER(K1012),ISNUMBER(L1012)),L1012-K1012,"CHYBA"))</f>
        <v/>
      </c>
      <c r="N1012" s="10" t="n"/>
      <c r="O1012" s="10" t="n"/>
      <c r="P1012" s="14">
        <f>IF(M1012="","",IF(ISNUMBER(M1012),IF(M1012&lt;=0,"CHYBA",""),"CHYBA"))</f>
        <v/>
      </c>
      <c r="Q1012" s="14">
        <f>IF(OR(V1012=0,B1012="",K1012=""),"",IFERROR(IF(X1012=0,IF(AND(COUNTIFS('Vozidlá'!$A$6:$A$6,B1012&amp;"",'Vozidlá'!$L$6:$L$6,"&lt;&gt;")=1,ROUND(K1012,1)=ROUND(INDEX('Vozidlá'!$L$6:$L$6,MATCH(B1012,'Vozidlá'!$A$6:$A$6,0)),1)),"","CHYBA"),IF(AND(INDEX($L$1:$L$1505,X1012)&lt;&gt;"",ROUND(K1012,1)=ROUND(INDEX($L$1:$L$1505,X1012),1)),"","CHYBA")),"CHYBA"))</f>
        <v/>
      </c>
      <c r="R1012" s="14">
        <f>IF(V1012=0,"",IF(OR(NOT(ISNUMBER(A1012)),B1012="",C1012="",NOT(ISNUMBER(D1012)),NOT(ISNUMBER(E1012)),NOT(ISNUMBER(F1012)),NOT(ISNUMBER(G1012)),I1012="",J1012="",NOT(ISNUMBER(K1012)),NOT(ISNUMBER(L1012)),AND(N1012&lt;&gt;"Podnikateľská",N1012&lt;&gt;"Súkromná"),AND(N1012="Podnikateľská",H1012=""),COUNTIFS('Vodiči'!$C$6:$C$8,C1012&amp;"")&lt;&gt;1,COUNTIFS('Vozidlá'!$A$6:$A$6,B1012&amp;"",'Vozidlá'!$B$6:$B$6,"&lt;&gt;")&lt;&gt;1,COUNTIFS('Vozidlá'!$A$6:$A$6,B1012&amp;"",'Vozidlá'!$C$6:$C$6,"&lt;&gt;")&lt;&gt;1,COUNTIFS('Vozidlá'!$A$6:$A$6,B1012&amp;"",'Vozidlá'!$D$6:$D$6,"&lt;&gt;")&lt;&gt;1,COUNTIFS('Vozidlá'!$A$6:$A$6,B1012&amp;"",'Vozidlá'!$E$6:$E$6,"&lt;&gt;")&lt;&gt;1,COUNTIFS('Vozidlá'!$A$6:$A$6,B1012&amp;"",'Vozidlá'!$K$6:$K$6,"&lt;&gt;")&lt;&gt;1,COUNTIFS('Vozidlá'!$A$6:$A$6,B1012&amp;"",'Vozidlá'!$L$6:$L$6,"&lt;&gt;")&lt;&gt;1),"CHYBA",""))</f>
        <v/>
      </c>
      <c r="S1012" s="14">
        <f>IF(V1012=0,"",IF(N1012="Podnikateľská",IF(H1012="","",IF(OR(LEN(TRIM(SUBSTITUTE(SUBSTITUTE(H1012,".",""),",","")))&lt;12,ISNUMBER(MATCH(TRIM(SUBSTITUTE(SUBSTITUTE(H1012,".",""),",","")),'Zoznamy'!$G$2:$G$41,0))),"PREVERIŤ","")),IF(AND(N1012="Súkromná",IFERROR(INDEX('Vozidlá'!$O$6:$O$6,MATCH(B1012,'Vozidlá'!$A$6:$A$6,0))="áno",FALSE)),"PREVERIŤ","")))</f>
        <v/>
      </c>
      <c r="T1012" s="14">
        <f>IF(OR(D1012="",E1012="",F1012="",G1012=""),"",IFERROR(IF(OR(F1012+G1012&lt;D1012+E1012,D1012&lt;DATE(2027,1,1),D1012&gt;=DATE(2028,1,1)),"CHYBA",""),"CHYBA"))</f>
        <v/>
      </c>
      <c r="U1012" s="14">
        <f>IF(OR(V1012=0,A1012=""),"",IF(COUNTIFS($A$6:$A$1505,A1012&amp;"",$B$6:$B$1505,B1012&amp;"")&gt;1,"CHYBA",IF(X1012="","",IF(X1012=0,"",IFERROR(IF(INDEX($A$1:$A$1505,X1012)="","",IF(A1012=INDEX($A$1:$A$1505,X1012)+1,"","PREVERIŤ")),"PREVERIŤ")))))</f>
        <v/>
      </c>
      <c r="V1012" s="14">
        <f>IF(OR(A1012&lt;&gt;"",B1012&lt;&gt;"",C1012&lt;&gt;"",D1012&lt;&gt;"",E1012&lt;&gt;"",F1012&lt;&gt;"",G1012&lt;&gt;"",H1012&lt;&gt;"",I1012&lt;&gt;"",J1012&lt;&gt;"",K1012&lt;&gt;"",L1012&lt;&gt;"",N1012&lt;&gt;"",O1012&lt;&gt;""),1,0)</f>
        <v/>
      </c>
      <c r="W1012" s="14">
        <f>IF(OR(V1012=0,B1012=""),"",COUNTIFS($B$6:B1012,B1012&amp;""))</f>
        <v/>
      </c>
      <c r="X1012" s="14">
        <f>IF(OR(V1012=0,B1012=""),"",IF(W1012=1,0,SUMIFS($Y$5:Y1011,$B$5:B1011,B1012&amp;"",$W$5:W1011,W1012-1)))</f>
        <v/>
      </c>
      <c r="Y1012" s="14">
        <f>IF(V1012=0,"",ROW($A1012))</f>
        <v/>
      </c>
    </row>
    <row r="1013">
      <c r="A1013" s="10" t="n"/>
      <c r="B1013" s="10" t="n"/>
      <c r="C1013" s="10" t="n"/>
      <c r="D1013" s="12" t="n"/>
      <c r="E1013" s="18" t="n"/>
      <c r="F1013" s="12" t="n"/>
      <c r="G1013" s="18" t="n"/>
      <c r="H1013" s="10" t="n"/>
      <c r="I1013" s="10" t="n"/>
      <c r="J1013" s="10" t="n"/>
      <c r="K1013" s="13" t="n"/>
      <c r="L1013" s="13" t="n"/>
      <c r="M1013" s="19">
        <f>IF(OR(K1013="",L1013=""),"",IF(AND(ISNUMBER(K1013),ISNUMBER(L1013)),L1013-K1013,"CHYBA"))</f>
        <v/>
      </c>
      <c r="N1013" s="10" t="n"/>
      <c r="O1013" s="10" t="n"/>
      <c r="P1013" s="14">
        <f>IF(M1013="","",IF(ISNUMBER(M1013),IF(M1013&lt;=0,"CHYBA",""),"CHYBA"))</f>
        <v/>
      </c>
      <c r="Q1013" s="14">
        <f>IF(OR(V1013=0,B1013="",K1013=""),"",IFERROR(IF(X1013=0,IF(AND(COUNTIFS('Vozidlá'!$A$6:$A$6,B1013&amp;"",'Vozidlá'!$L$6:$L$6,"&lt;&gt;")=1,ROUND(K1013,1)=ROUND(INDEX('Vozidlá'!$L$6:$L$6,MATCH(B1013,'Vozidlá'!$A$6:$A$6,0)),1)),"","CHYBA"),IF(AND(INDEX($L$1:$L$1505,X1013)&lt;&gt;"",ROUND(K1013,1)=ROUND(INDEX($L$1:$L$1505,X1013),1)),"","CHYBA")),"CHYBA"))</f>
        <v/>
      </c>
      <c r="R1013" s="14">
        <f>IF(V1013=0,"",IF(OR(NOT(ISNUMBER(A1013)),B1013="",C1013="",NOT(ISNUMBER(D1013)),NOT(ISNUMBER(E1013)),NOT(ISNUMBER(F1013)),NOT(ISNUMBER(G1013)),I1013="",J1013="",NOT(ISNUMBER(K1013)),NOT(ISNUMBER(L1013)),AND(N1013&lt;&gt;"Podnikateľská",N1013&lt;&gt;"Súkromná"),AND(N1013="Podnikateľská",H1013=""),COUNTIFS('Vodiči'!$C$6:$C$8,C1013&amp;"")&lt;&gt;1,COUNTIFS('Vozidlá'!$A$6:$A$6,B1013&amp;"",'Vozidlá'!$B$6:$B$6,"&lt;&gt;")&lt;&gt;1,COUNTIFS('Vozidlá'!$A$6:$A$6,B1013&amp;"",'Vozidlá'!$C$6:$C$6,"&lt;&gt;")&lt;&gt;1,COUNTIFS('Vozidlá'!$A$6:$A$6,B1013&amp;"",'Vozidlá'!$D$6:$D$6,"&lt;&gt;")&lt;&gt;1,COUNTIFS('Vozidlá'!$A$6:$A$6,B1013&amp;"",'Vozidlá'!$E$6:$E$6,"&lt;&gt;")&lt;&gt;1,COUNTIFS('Vozidlá'!$A$6:$A$6,B1013&amp;"",'Vozidlá'!$K$6:$K$6,"&lt;&gt;")&lt;&gt;1,COUNTIFS('Vozidlá'!$A$6:$A$6,B1013&amp;"",'Vozidlá'!$L$6:$L$6,"&lt;&gt;")&lt;&gt;1),"CHYBA",""))</f>
        <v/>
      </c>
      <c r="S1013" s="14">
        <f>IF(V1013=0,"",IF(N1013="Podnikateľská",IF(H1013="","",IF(OR(LEN(TRIM(SUBSTITUTE(SUBSTITUTE(H1013,".",""),",","")))&lt;12,ISNUMBER(MATCH(TRIM(SUBSTITUTE(SUBSTITUTE(H1013,".",""),",","")),'Zoznamy'!$G$2:$G$41,0))),"PREVERIŤ","")),IF(AND(N1013="Súkromná",IFERROR(INDEX('Vozidlá'!$O$6:$O$6,MATCH(B1013,'Vozidlá'!$A$6:$A$6,0))="áno",FALSE)),"PREVERIŤ","")))</f>
        <v/>
      </c>
      <c r="T1013" s="14">
        <f>IF(OR(D1013="",E1013="",F1013="",G1013=""),"",IFERROR(IF(OR(F1013+G1013&lt;D1013+E1013,D1013&lt;DATE(2027,1,1),D1013&gt;=DATE(2028,1,1)),"CHYBA",""),"CHYBA"))</f>
        <v/>
      </c>
      <c r="U1013" s="14">
        <f>IF(OR(V1013=0,A1013=""),"",IF(COUNTIFS($A$6:$A$1505,A1013&amp;"",$B$6:$B$1505,B1013&amp;"")&gt;1,"CHYBA",IF(X1013="","",IF(X1013=0,"",IFERROR(IF(INDEX($A$1:$A$1505,X1013)="","",IF(A1013=INDEX($A$1:$A$1505,X1013)+1,"","PREVERIŤ")),"PREVERIŤ")))))</f>
        <v/>
      </c>
      <c r="V1013" s="14">
        <f>IF(OR(A1013&lt;&gt;"",B1013&lt;&gt;"",C1013&lt;&gt;"",D1013&lt;&gt;"",E1013&lt;&gt;"",F1013&lt;&gt;"",G1013&lt;&gt;"",H1013&lt;&gt;"",I1013&lt;&gt;"",J1013&lt;&gt;"",K1013&lt;&gt;"",L1013&lt;&gt;"",N1013&lt;&gt;"",O1013&lt;&gt;""),1,0)</f>
        <v/>
      </c>
      <c r="W1013" s="14">
        <f>IF(OR(V1013=0,B1013=""),"",COUNTIFS($B$6:B1013,B1013&amp;""))</f>
        <v/>
      </c>
      <c r="X1013" s="14">
        <f>IF(OR(V1013=0,B1013=""),"",IF(W1013=1,0,SUMIFS($Y$5:Y1012,$B$5:B1012,B1013&amp;"",$W$5:W1012,W1013-1)))</f>
        <v/>
      </c>
      <c r="Y1013" s="14">
        <f>IF(V1013=0,"",ROW($A1013))</f>
        <v/>
      </c>
    </row>
    <row r="1014">
      <c r="A1014" s="10" t="n"/>
      <c r="B1014" s="10" t="n"/>
      <c r="C1014" s="10" t="n"/>
      <c r="D1014" s="12" t="n"/>
      <c r="E1014" s="18" t="n"/>
      <c r="F1014" s="12" t="n"/>
      <c r="G1014" s="18" t="n"/>
      <c r="H1014" s="10" t="n"/>
      <c r="I1014" s="10" t="n"/>
      <c r="J1014" s="10" t="n"/>
      <c r="K1014" s="13" t="n"/>
      <c r="L1014" s="13" t="n"/>
      <c r="M1014" s="19">
        <f>IF(OR(K1014="",L1014=""),"",IF(AND(ISNUMBER(K1014),ISNUMBER(L1014)),L1014-K1014,"CHYBA"))</f>
        <v/>
      </c>
      <c r="N1014" s="10" t="n"/>
      <c r="O1014" s="10" t="n"/>
      <c r="P1014" s="14">
        <f>IF(M1014="","",IF(ISNUMBER(M1014),IF(M1014&lt;=0,"CHYBA",""),"CHYBA"))</f>
        <v/>
      </c>
      <c r="Q1014" s="14">
        <f>IF(OR(V1014=0,B1014="",K1014=""),"",IFERROR(IF(X1014=0,IF(AND(COUNTIFS('Vozidlá'!$A$6:$A$6,B1014&amp;"",'Vozidlá'!$L$6:$L$6,"&lt;&gt;")=1,ROUND(K1014,1)=ROUND(INDEX('Vozidlá'!$L$6:$L$6,MATCH(B1014,'Vozidlá'!$A$6:$A$6,0)),1)),"","CHYBA"),IF(AND(INDEX($L$1:$L$1505,X1014)&lt;&gt;"",ROUND(K1014,1)=ROUND(INDEX($L$1:$L$1505,X1014),1)),"","CHYBA")),"CHYBA"))</f>
        <v/>
      </c>
      <c r="R1014" s="14">
        <f>IF(V1014=0,"",IF(OR(NOT(ISNUMBER(A1014)),B1014="",C1014="",NOT(ISNUMBER(D1014)),NOT(ISNUMBER(E1014)),NOT(ISNUMBER(F1014)),NOT(ISNUMBER(G1014)),I1014="",J1014="",NOT(ISNUMBER(K1014)),NOT(ISNUMBER(L1014)),AND(N1014&lt;&gt;"Podnikateľská",N1014&lt;&gt;"Súkromná"),AND(N1014="Podnikateľská",H1014=""),COUNTIFS('Vodiči'!$C$6:$C$8,C1014&amp;"")&lt;&gt;1,COUNTIFS('Vozidlá'!$A$6:$A$6,B1014&amp;"",'Vozidlá'!$B$6:$B$6,"&lt;&gt;")&lt;&gt;1,COUNTIFS('Vozidlá'!$A$6:$A$6,B1014&amp;"",'Vozidlá'!$C$6:$C$6,"&lt;&gt;")&lt;&gt;1,COUNTIFS('Vozidlá'!$A$6:$A$6,B1014&amp;"",'Vozidlá'!$D$6:$D$6,"&lt;&gt;")&lt;&gt;1,COUNTIFS('Vozidlá'!$A$6:$A$6,B1014&amp;"",'Vozidlá'!$E$6:$E$6,"&lt;&gt;")&lt;&gt;1,COUNTIFS('Vozidlá'!$A$6:$A$6,B1014&amp;"",'Vozidlá'!$K$6:$K$6,"&lt;&gt;")&lt;&gt;1,COUNTIFS('Vozidlá'!$A$6:$A$6,B1014&amp;"",'Vozidlá'!$L$6:$L$6,"&lt;&gt;")&lt;&gt;1),"CHYBA",""))</f>
        <v/>
      </c>
      <c r="S1014" s="14">
        <f>IF(V1014=0,"",IF(N1014="Podnikateľská",IF(H1014="","",IF(OR(LEN(TRIM(SUBSTITUTE(SUBSTITUTE(H1014,".",""),",","")))&lt;12,ISNUMBER(MATCH(TRIM(SUBSTITUTE(SUBSTITUTE(H1014,".",""),",","")),'Zoznamy'!$G$2:$G$41,0))),"PREVERIŤ","")),IF(AND(N1014="Súkromná",IFERROR(INDEX('Vozidlá'!$O$6:$O$6,MATCH(B1014,'Vozidlá'!$A$6:$A$6,0))="áno",FALSE)),"PREVERIŤ","")))</f>
        <v/>
      </c>
      <c r="T1014" s="14">
        <f>IF(OR(D1014="",E1014="",F1014="",G1014=""),"",IFERROR(IF(OR(F1014+G1014&lt;D1014+E1014,D1014&lt;DATE(2027,1,1),D1014&gt;=DATE(2028,1,1)),"CHYBA",""),"CHYBA"))</f>
        <v/>
      </c>
      <c r="U1014" s="14">
        <f>IF(OR(V1014=0,A1014=""),"",IF(COUNTIFS($A$6:$A$1505,A1014&amp;"",$B$6:$B$1505,B1014&amp;"")&gt;1,"CHYBA",IF(X1014="","",IF(X1014=0,"",IFERROR(IF(INDEX($A$1:$A$1505,X1014)="","",IF(A1014=INDEX($A$1:$A$1505,X1014)+1,"","PREVERIŤ")),"PREVERIŤ")))))</f>
        <v/>
      </c>
      <c r="V1014" s="14">
        <f>IF(OR(A1014&lt;&gt;"",B1014&lt;&gt;"",C1014&lt;&gt;"",D1014&lt;&gt;"",E1014&lt;&gt;"",F1014&lt;&gt;"",G1014&lt;&gt;"",H1014&lt;&gt;"",I1014&lt;&gt;"",J1014&lt;&gt;"",K1014&lt;&gt;"",L1014&lt;&gt;"",N1014&lt;&gt;"",O1014&lt;&gt;""),1,0)</f>
        <v/>
      </c>
      <c r="W1014" s="14">
        <f>IF(OR(V1014=0,B1014=""),"",COUNTIFS($B$6:B1014,B1014&amp;""))</f>
        <v/>
      </c>
      <c r="X1014" s="14">
        <f>IF(OR(V1014=0,B1014=""),"",IF(W1014=1,0,SUMIFS($Y$5:Y1013,$B$5:B1013,B1014&amp;"",$W$5:W1013,W1014-1)))</f>
        <v/>
      </c>
      <c r="Y1014" s="14">
        <f>IF(V1014=0,"",ROW($A1014))</f>
        <v/>
      </c>
    </row>
    <row r="1015">
      <c r="A1015" s="10" t="n"/>
      <c r="B1015" s="10" t="n"/>
      <c r="C1015" s="10" t="n"/>
      <c r="D1015" s="12" t="n"/>
      <c r="E1015" s="18" t="n"/>
      <c r="F1015" s="12" t="n"/>
      <c r="G1015" s="18" t="n"/>
      <c r="H1015" s="10" t="n"/>
      <c r="I1015" s="10" t="n"/>
      <c r="J1015" s="10" t="n"/>
      <c r="K1015" s="13" t="n"/>
      <c r="L1015" s="13" t="n"/>
      <c r="M1015" s="19">
        <f>IF(OR(K1015="",L1015=""),"",IF(AND(ISNUMBER(K1015),ISNUMBER(L1015)),L1015-K1015,"CHYBA"))</f>
        <v/>
      </c>
      <c r="N1015" s="10" t="n"/>
      <c r="O1015" s="10" t="n"/>
      <c r="P1015" s="14">
        <f>IF(M1015="","",IF(ISNUMBER(M1015),IF(M1015&lt;=0,"CHYBA",""),"CHYBA"))</f>
        <v/>
      </c>
      <c r="Q1015" s="14">
        <f>IF(OR(V1015=0,B1015="",K1015=""),"",IFERROR(IF(X1015=0,IF(AND(COUNTIFS('Vozidlá'!$A$6:$A$6,B1015&amp;"",'Vozidlá'!$L$6:$L$6,"&lt;&gt;")=1,ROUND(K1015,1)=ROUND(INDEX('Vozidlá'!$L$6:$L$6,MATCH(B1015,'Vozidlá'!$A$6:$A$6,0)),1)),"","CHYBA"),IF(AND(INDEX($L$1:$L$1505,X1015)&lt;&gt;"",ROUND(K1015,1)=ROUND(INDEX($L$1:$L$1505,X1015),1)),"","CHYBA")),"CHYBA"))</f>
        <v/>
      </c>
      <c r="R1015" s="14">
        <f>IF(V1015=0,"",IF(OR(NOT(ISNUMBER(A1015)),B1015="",C1015="",NOT(ISNUMBER(D1015)),NOT(ISNUMBER(E1015)),NOT(ISNUMBER(F1015)),NOT(ISNUMBER(G1015)),I1015="",J1015="",NOT(ISNUMBER(K1015)),NOT(ISNUMBER(L1015)),AND(N1015&lt;&gt;"Podnikateľská",N1015&lt;&gt;"Súkromná"),AND(N1015="Podnikateľská",H1015=""),COUNTIFS('Vodiči'!$C$6:$C$8,C1015&amp;"")&lt;&gt;1,COUNTIFS('Vozidlá'!$A$6:$A$6,B1015&amp;"",'Vozidlá'!$B$6:$B$6,"&lt;&gt;")&lt;&gt;1,COUNTIFS('Vozidlá'!$A$6:$A$6,B1015&amp;"",'Vozidlá'!$C$6:$C$6,"&lt;&gt;")&lt;&gt;1,COUNTIFS('Vozidlá'!$A$6:$A$6,B1015&amp;"",'Vozidlá'!$D$6:$D$6,"&lt;&gt;")&lt;&gt;1,COUNTIFS('Vozidlá'!$A$6:$A$6,B1015&amp;"",'Vozidlá'!$E$6:$E$6,"&lt;&gt;")&lt;&gt;1,COUNTIFS('Vozidlá'!$A$6:$A$6,B1015&amp;"",'Vozidlá'!$K$6:$K$6,"&lt;&gt;")&lt;&gt;1,COUNTIFS('Vozidlá'!$A$6:$A$6,B1015&amp;"",'Vozidlá'!$L$6:$L$6,"&lt;&gt;")&lt;&gt;1),"CHYBA",""))</f>
        <v/>
      </c>
      <c r="S1015" s="14">
        <f>IF(V1015=0,"",IF(N1015="Podnikateľská",IF(H1015="","",IF(OR(LEN(TRIM(SUBSTITUTE(SUBSTITUTE(H1015,".",""),",","")))&lt;12,ISNUMBER(MATCH(TRIM(SUBSTITUTE(SUBSTITUTE(H1015,".",""),",","")),'Zoznamy'!$G$2:$G$41,0))),"PREVERIŤ","")),IF(AND(N1015="Súkromná",IFERROR(INDEX('Vozidlá'!$O$6:$O$6,MATCH(B1015,'Vozidlá'!$A$6:$A$6,0))="áno",FALSE)),"PREVERIŤ","")))</f>
        <v/>
      </c>
      <c r="T1015" s="14">
        <f>IF(OR(D1015="",E1015="",F1015="",G1015=""),"",IFERROR(IF(OR(F1015+G1015&lt;D1015+E1015,D1015&lt;DATE(2027,1,1),D1015&gt;=DATE(2028,1,1)),"CHYBA",""),"CHYBA"))</f>
        <v/>
      </c>
      <c r="U1015" s="14">
        <f>IF(OR(V1015=0,A1015=""),"",IF(COUNTIFS($A$6:$A$1505,A1015&amp;"",$B$6:$B$1505,B1015&amp;"")&gt;1,"CHYBA",IF(X1015="","",IF(X1015=0,"",IFERROR(IF(INDEX($A$1:$A$1505,X1015)="","",IF(A1015=INDEX($A$1:$A$1505,X1015)+1,"","PREVERIŤ")),"PREVERIŤ")))))</f>
        <v/>
      </c>
      <c r="V1015" s="14">
        <f>IF(OR(A1015&lt;&gt;"",B1015&lt;&gt;"",C1015&lt;&gt;"",D1015&lt;&gt;"",E1015&lt;&gt;"",F1015&lt;&gt;"",G1015&lt;&gt;"",H1015&lt;&gt;"",I1015&lt;&gt;"",J1015&lt;&gt;"",K1015&lt;&gt;"",L1015&lt;&gt;"",N1015&lt;&gt;"",O1015&lt;&gt;""),1,0)</f>
        <v/>
      </c>
      <c r="W1015" s="14">
        <f>IF(OR(V1015=0,B1015=""),"",COUNTIFS($B$6:B1015,B1015&amp;""))</f>
        <v/>
      </c>
      <c r="X1015" s="14">
        <f>IF(OR(V1015=0,B1015=""),"",IF(W1015=1,0,SUMIFS($Y$5:Y1014,$B$5:B1014,B1015&amp;"",$W$5:W1014,W1015-1)))</f>
        <v/>
      </c>
      <c r="Y1015" s="14">
        <f>IF(V1015=0,"",ROW($A1015))</f>
        <v/>
      </c>
    </row>
    <row r="1016">
      <c r="A1016" s="10" t="n"/>
      <c r="B1016" s="10" t="n"/>
      <c r="C1016" s="10" t="n"/>
      <c r="D1016" s="12" t="n"/>
      <c r="E1016" s="18" t="n"/>
      <c r="F1016" s="12" t="n"/>
      <c r="G1016" s="18" t="n"/>
      <c r="H1016" s="10" t="n"/>
      <c r="I1016" s="10" t="n"/>
      <c r="J1016" s="10" t="n"/>
      <c r="K1016" s="13" t="n"/>
      <c r="L1016" s="13" t="n"/>
      <c r="M1016" s="19">
        <f>IF(OR(K1016="",L1016=""),"",IF(AND(ISNUMBER(K1016),ISNUMBER(L1016)),L1016-K1016,"CHYBA"))</f>
        <v/>
      </c>
      <c r="N1016" s="10" t="n"/>
      <c r="O1016" s="10" t="n"/>
      <c r="P1016" s="14">
        <f>IF(M1016="","",IF(ISNUMBER(M1016),IF(M1016&lt;=0,"CHYBA",""),"CHYBA"))</f>
        <v/>
      </c>
      <c r="Q1016" s="14">
        <f>IF(OR(V1016=0,B1016="",K1016=""),"",IFERROR(IF(X1016=0,IF(AND(COUNTIFS('Vozidlá'!$A$6:$A$6,B1016&amp;"",'Vozidlá'!$L$6:$L$6,"&lt;&gt;")=1,ROUND(K1016,1)=ROUND(INDEX('Vozidlá'!$L$6:$L$6,MATCH(B1016,'Vozidlá'!$A$6:$A$6,0)),1)),"","CHYBA"),IF(AND(INDEX($L$1:$L$1505,X1016)&lt;&gt;"",ROUND(K1016,1)=ROUND(INDEX($L$1:$L$1505,X1016),1)),"","CHYBA")),"CHYBA"))</f>
        <v/>
      </c>
      <c r="R1016" s="14">
        <f>IF(V1016=0,"",IF(OR(NOT(ISNUMBER(A1016)),B1016="",C1016="",NOT(ISNUMBER(D1016)),NOT(ISNUMBER(E1016)),NOT(ISNUMBER(F1016)),NOT(ISNUMBER(G1016)),I1016="",J1016="",NOT(ISNUMBER(K1016)),NOT(ISNUMBER(L1016)),AND(N1016&lt;&gt;"Podnikateľská",N1016&lt;&gt;"Súkromná"),AND(N1016="Podnikateľská",H1016=""),COUNTIFS('Vodiči'!$C$6:$C$8,C1016&amp;"")&lt;&gt;1,COUNTIFS('Vozidlá'!$A$6:$A$6,B1016&amp;"",'Vozidlá'!$B$6:$B$6,"&lt;&gt;")&lt;&gt;1,COUNTIFS('Vozidlá'!$A$6:$A$6,B1016&amp;"",'Vozidlá'!$C$6:$C$6,"&lt;&gt;")&lt;&gt;1,COUNTIFS('Vozidlá'!$A$6:$A$6,B1016&amp;"",'Vozidlá'!$D$6:$D$6,"&lt;&gt;")&lt;&gt;1,COUNTIFS('Vozidlá'!$A$6:$A$6,B1016&amp;"",'Vozidlá'!$E$6:$E$6,"&lt;&gt;")&lt;&gt;1,COUNTIFS('Vozidlá'!$A$6:$A$6,B1016&amp;"",'Vozidlá'!$K$6:$K$6,"&lt;&gt;")&lt;&gt;1,COUNTIFS('Vozidlá'!$A$6:$A$6,B1016&amp;"",'Vozidlá'!$L$6:$L$6,"&lt;&gt;")&lt;&gt;1),"CHYBA",""))</f>
        <v/>
      </c>
      <c r="S1016" s="14">
        <f>IF(V1016=0,"",IF(N1016="Podnikateľská",IF(H1016="","",IF(OR(LEN(TRIM(SUBSTITUTE(SUBSTITUTE(H1016,".",""),",","")))&lt;12,ISNUMBER(MATCH(TRIM(SUBSTITUTE(SUBSTITUTE(H1016,".",""),",","")),'Zoznamy'!$G$2:$G$41,0))),"PREVERIŤ","")),IF(AND(N1016="Súkromná",IFERROR(INDEX('Vozidlá'!$O$6:$O$6,MATCH(B1016,'Vozidlá'!$A$6:$A$6,0))="áno",FALSE)),"PREVERIŤ","")))</f>
        <v/>
      </c>
      <c r="T1016" s="14">
        <f>IF(OR(D1016="",E1016="",F1016="",G1016=""),"",IFERROR(IF(OR(F1016+G1016&lt;D1016+E1016,D1016&lt;DATE(2027,1,1),D1016&gt;=DATE(2028,1,1)),"CHYBA",""),"CHYBA"))</f>
        <v/>
      </c>
      <c r="U1016" s="14">
        <f>IF(OR(V1016=0,A1016=""),"",IF(COUNTIFS($A$6:$A$1505,A1016&amp;"",$B$6:$B$1505,B1016&amp;"")&gt;1,"CHYBA",IF(X1016="","",IF(X1016=0,"",IFERROR(IF(INDEX($A$1:$A$1505,X1016)="","",IF(A1016=INDEX($A$1:$A$1505,X1016)+1,"","PREVERIŤ")),"PREVERIŤ")))))</f>
        <v/>
      </c>
      <c r="V1016" s="14">
        <f>IF(OR(A1016&lt;&gt;"",B1016&lt;&gt;"",C1016&lt;&gt;"",D1016&lt;&gt;"",E1016&lt;&gt;"",F1016&lt;&gt;"",G1016&lt;&gt;"",H1016&lt;&gt;"",I1016&lt;&gt;"",J1016&lt;&gt;"",K1016&lt;&gt;"",L1016&lt;&gt;"",N1016&lt;&gt;"",O1016&lt;&gt;""),1,0)</f>
        <v/>
      </c>
      <c r="W1016" s="14">
        <f>IF(OR(V1016=0,B1016=""),"",COUNTIFS($B$6:B1016,B1016&amp;""))</f>
        <v/>
      </c>
      <c r="X1016" s="14">
        <f>IF(OR(V1016=0,B1016=""),"",IF(W1016=1,0,SUMIFS($Y$5:Y1015,$B$5:B1015,B1016&amp;"",$W$5:W1015,W1016-1)))</f>
        <v/>
      </c>
      <c r="Y1016" s="14">
        <f>IF(V1016=0,"",ROW($A1016))</f>
        <v/>
      </c>
    </row>
    <row r="1017">
      <c r="A1017" s="10" t="n"/>
      <c r="B1017" s="10" t="n"/>
      <c r="C1017" s="10" t="n"/>
      <c r="D1017" s="12" t="n"/>
      <c r="E1017" s="18" t="n"/>
      <c r="F1017" s="12" t="n"/>
      <c r="G1017" s="18" t="n"/>
      <c r="H1017" s="10" t="n"/>
      <c r="I1017" s="10" t="n"/>
      <c r="J1017" s="10" t="n"/>
      <c r="K1017" s="13" t="n"/>
      <c r="L1017" s="13" t="n"/>
      <c r="M1017" s="19">
        <f>IF(OR(K1017="",L1017=""),"",IF(AND(ISNUMBER(K1017),ISNUMBER(L1017)),L1017-K1017,"CHYBA"))</f>
        <v/>
      </c>
      <c r="N1017" s="10" t="n"/>
      <c r="O1017" s="10" t="n"/>
      <c r="P1017" s="14">
        <f>IF(M1017="","",IF(ISNUMBER(M1017),IF(M1017&lt;=0,"CHYBA",""),"CHYBA"))</f>
        <v/>
      </c>
      <c r="Q1017" s="14">
        <f>IF(OR(V1017=0,B1017="",K1017=""),"",IFERROR(IF(X1017=0,IF(AND(COUNTIFS('Vozidlá'!$A$6:$A$6,B1017&amp;"",'Vozidlá'!$L$6:$L$6,"&lt;&gt;")=1,ROUND(K1017,1)=ROUND(INDEX('Vozidlá'!$L$6:$L$6,MATCH(B1017,'Vozidlá'!$A$6:$A$6,0)),1)),"","CHYBA"),IF(AND(INDEX($L$1:$L$1505,X1017)&lt;&gt;"",ROUND(K1017,1)=ROUND(INDEX($L$1:$L$1505,X1017),1)),"","CHYBA")),"CHYBA"))</f>
        <v/>
      </c>
      <c r="R1017" s="14">
        <f>IF(V1017=0,"",IF(OR(NOT(ISNUMBER(A1017)),B1017="",C1017="",NOT(ISNUMBER(D1017)),NOT(ISNUMBER(E1017)),NOT(ISNUMBER(F1017)),NOT(ISNUMBER(G1017)),I1017="",J1017="",NOT(ISNUMBER(K1017)),NOT(ISNUMBER(L1017)),AND(N1017&lt;&gt;"Podnikateľská",N1017&lt;&gt;"Súkromná"),AND(N1017="Podnikateľská",H1017=""),COUNTIFS('Vodiči'!$C$6:$C$8,C1017&amp;"")&lt;&gt;1,COUNTIFS('Vozidlá'!$A$6:$A$6,B1017&amp;"",'Vozidlá'!$B$6:$B$6,"&lt;&gt;")&lt;&gt;1,COUNTIFS('Vozidlá'!$A$6:$A$6,B1017&amp;"",'Vozidlá'!$C$6:$C$6,"&lt;&gt;")&lt;&gt;1,COUNTIFS('Vozidlá'!$A$6:$A$6,B1017&amp;"",'Vozidlá'!$D$6:$D$6,"&lt;&gt;")&lt;&gt;1,COUNTIFS('Vozidlá'!$A$6:$A$6,B1017&amp;"",'Vozidlá'!$E$6:$E$6,"&lt;&gt;")&lt;&gt;1,COUNTIFS('Vozidlá'!$A$6:$A$6,B1017&amp;"",'Vozidlá'!$K$6:$K$6,"&lt;&gt;")&lt;&gt;1,COUNTIFS('Vozidlá'!$A$6:$A$6,B1017&amp;"",'Vozidlá'!$L$6:$L$6,"&lt;&gt;")&lt;&gt;1),"CHYBA",""))</f>
        <v/>
      </c>
      <c r="S1017" s="14">
        <f>IF(V1017=0,"",IF(N1017="Podnikateľská",IF(H1017="","",IF(OR(LEN(TRIM(SUBSTITUTE(SUBSTITUTE(H1017,".",""),",","")))&lt;12,ISNUMBER(MATCH(TRIM(SUBSTITUTE(SUBSTITUTE(H1017,".",""),",","")),'Zoznamy'!$G$2:$G$41,0))),"PREVERIŤ","")),IF(AND(N1017="Súkromná",IFERROR(INDEX('Vozidlá'!$O$6:$O$6,MATCH(B1017,'Vozidlá'!$A$6:$A$6,0))="áno",FALSE)),"PREVERIŤ","")))</f>
        <v/>
      </c>
      <c r="T1017" s="14">
        <f>IF(OR(D1017="",E1017="",F1017="",G1017=""),"",IFERROR(IF(OR(F1017+G1017&lt;D1017+E1017,D1017&lt;DATE(2027,1,1),D1017&gt;=DATE(2028,1,1)),"CHYBA",""),"CHYBA"))</f>
        <v/>
      </c>
      <c r="U1017" s="14">
        <f>IF(OR(V1017=0,A1017=""),"",IF(COUNTIFS($A$6:$A$1505,A1017&amp;"",$B$6:$B$1505,B1017&amp;"")&gt;1,"CHYBA",IF(X1017="","",IF(X1017=0,"",IFERROR(IF(INDEX($A$1:$A$1505,X1017)="","",IF(A1017=INDEX($A$1:$A$1505,X1017)+1,"","PREVERIŤ")),"PREVERIŤ")))))</f>
        <v/>
      </c>
      <c r="V1017" s="14">
        <f>IF(OR(A1017&lt;&gt;"",B1017&lt;&gt;"",C1017&lt;&gt;"",D1017&lt;&gt;"",E1017&lt;&gt;"",F1017&lt;&gt;"",G1017&lt;&gt;"",H1017&lt;&gt;"",I1017&lt;&gt;"",J1017&lt;&gt;"",K1017&lt;&gt;"",L1017&lt;&gt;"",N1017&lt;&gt;"",O1017&lt;&gt;""),1,0)</f>
        <v/>
      </c>
      <c r="W1017" s="14">
        <f>IF(OR(V1017=0,B1017=""),"",COUNTIFS($B$6:B1017,B1017&amp;""))</f>
        <v/>
      </c>
      <c r="X1017" s="14">
        <f>IF(OR(V1017=0,B1017=""),"",IF(W1017=1,0,SUMIFS($Y$5:Y1016,$B$5:B1016,B1017&amp;"",$W$5:W1016,W1017-1)))</f>
        <v/>
      </c>
      <c r="Y1017" s="14">
        <f>IF(V1017=0,"",ROW($A1017))</f>
        <v/>
      </c>
    </row>
    <row r="1018">
      <c r="A1018" s="10" t="n"/>
      <c r="B1018" s="10" t="n"/>
      <c r="C1018" s="10" t="n"/>
      <c r="D1018" s="12" t="n"/>
      <c r="E1018" s="18" t="n"/>
      <c r="F1018" s="12" t="n"/>
      <c r="G1018" s="18" t="n"/>
      <c r="H1018" s="10" t="n"/>
      <c r="I1018" s="10" t="n"/>
      <c r="J1018" s="10" t="n"/>
      <c r="K1018" s="13" t="n"/>
      <c r="L1018" s="13" t="n"/>
      <c r="M1018" s="19">
        <f>IF(OR(K1018="",L1018=""),"",IF(AND(ISNUMBER(K1018),ISNUMBER(L1018)),L1018-K1018,"CHYBA"))</f>
        <v/>
      </c>
      <c r="N1018" s="10" t="n"/>
      <c r="O1018" s="10" t="n"/>
      <c r="P1018" s="14">
        <f>IF(M1018="","",IF(ISNUMBER(M1018),IF(M1018&lt;=0,"CHYBA",""),"CHYBA"))</f>
        <v/>
      </c>
      <c r="Q1018" s="14">
        <f>IF(OR(V1018=0,B1018="",K1018=""),"",IFERROR(IF(X1018=0,IF(AND(COUNTIFS('Vozidlá'!$A$6:$A$6,B1018&amp;"",'Vozidlá'!$L$6:$L$6,"&lt;&gt;")=1,ROUND(K1018,1)=ROUND(INDEX('Vozidlá'!$L$6:$L$6,MATCH(B1018,'Vozidlá'!$A$6:$A$6,0)),1)),"","CHYBA"),IF(AND(INDEX($L$1:$L$1505,X1018)&lt;&gt;"",ROUND(K1018,1)=ROUND(INDEX($L$1:$L$1505,X1018),1)),"","CHYBA")),"CHYBA"))</f>
        <v/>
      </c>
      <c r="R1018" s="14">
        <f>IF(V1018=0,"",IF(OR(NOT(ISNUMBER(A1018)),B1018="",C1018="",NOT(ISNUMBER(D1018)),NOT(ISNUMBER(E1018)),NOT(ISNUMBER(F1018)),NOT(ISNUMBER(G1018)),I1018="",J1018="",NOT(ISNUMBER(K1018)),NOT(ISNUMBER(L1018)),AND(N1018&lt;&gt;"Podnikateľská",N1018&lt;&gt;"Súkromná"),AND(N1018="Podnikateľská",H1018=""),COUNTIFS('Vodiči'!$C$6:$C$8,C1018&amp;"")&lt;&gt;1,COUNTIFS('Vozidlá'!$A$6:$A$6,B1018&amp;"",'Vozidlá'!$B$6:$B$6,"&lt;&gt;")&lt;&gt;1,COUNTIFS('Vozidlá'!$A$6:$A$6,B1018&amp;"",'Vozidlá'!$C$6:$C$6,"&lt;&gt;")&lt;&gt;1,COUNTIFS('Vozidlá'!$A$6:$A$6,B1018&amp;"",'Vozidlá'!$D$6:$D$6,"&lt;&gt;")&lt;&gt;1,COUNTIFS('Vozidlá'!$A$6:$A$6,B1018&amp;"",'Vozidlá'!$E$6:$E$6,"&lt;&gt;")&lt;&gt;1,COUNTIFS('Vozidlá'!$A$6:$A$6,B1018&amp;"",'Vozidlá'!$K$6:$K$6,"&lt;&gt;")&lt;&gt;1,COUNTIFS('Vozidlá'!$A$6:$A$6,B1018&amp;"",'Vozidlá'!$L$6:$L$6,"&lt;&gt;")&lt;&gt;1),"CHYBA",""))</f>
        <v/>
      </c>
      <c r="S1018" s="14">
        <f>IF(V1018=0,"",IF(N1018="Podnikateľská",IF(H1018="","",IF(OR(LEN(TRIM(SUBSTITUTE(SUBSTITUTE(H1018,".",""),",","")))&lt;12,ISNUMBER(MATCH(TRIM(SUBSTITUTE(SUBSTITUTE(H1018,".",""),",","")),'Zoznamy'!$G$2:$G$41,0))),"PREVERIŤ","")),IF(AND(N1018="Súkromná",IFERROR(INDEX('Vozidlá'!$O$6:$O$6,MATCH(B1018,'Vozidlá'!$A$6:$A$6,0))="áno",FALSE)),"PREVERIŤ","")))</f>
        <v/>
      </c>
      <c r="T1018" s="14">
        <f>IF(OR(D1018="",E1018="",F1018="",G1018=""),"",IFERROR(IF(OR(F1018+G1018&lt;D1018+E1018,D1018&lt;DATE(2027,1,1),D1018&gt;=DATE(2028,1,1)),"CHYBA",""),"CHYBA"))</f>
        <v/>
      </c>
      <c r="U1018" s="14">
        <f>IF(OR(V1018=0,A1018=""),"",IF(COUNTIFS($A$6:$A$1505,A1018&amp;"",$B$6:$B$1505,B1018&amp;"")&gt;1,"CHYBA",IF(X1018="","",IF(X1018=0,"",IFERROR(IF(INDEX($A$1:$A$1505,X1018)="","",IF(A1018=INDEX($A$1:$A$1505,X1018)+1,"","PREVERIŤ")),"PREVERIŤ")))))</f>
        <v/>
      </c>
      <c r="V1018" s="14">
        <f>IF(OR(A1018&lt;&gt;"",B1018&lt;&gt;"",C1018&lt;&gt;"",D1018&lt;&gt;"",E1018&lt;&gt;"",F1018&lt;&gt;"",G1018&lt;&gt;"",H1018&lt;&gt;"",I1018&lt;&gt;"",J1018&lt;&gt;"",K1018&lt;&gt;"",L1018&lt;&gt;"",N1018&lt;&gt;"",O1018&lt;&gt;""),1,0)</f>
        <v/>
      </c>
      <c r="W1018" s="14">
        <f>IF(OR(V1018=0,B1018=""),"",COUNTIFS($B$6:B1018,B1018&amp;""))</f>
        <v/>
      </c>
      <c r="X1018" s="14">
        <f>IF(OR(V1018=0,B1018=""),"",IF(W1018=1,0,SUMIFS($Y$5:Y1017,$B$5:B1017,B1018&amp;"",$W$5:W1017,W1018-1)))</f>
        <v/>
      </c>
      <c r="Y1018" s="14">
        <f>IF(V1018=0,"",ROW($A1018))</f>
        <v/>
      </c>
    </row>
    <row r="1019">
      <c r="A1019" s="10" t="n"/>
      <c r="B1019" s="10" t="n"/>
      <c r="C1019" s="10" t="n"/>
      <c r="D1019" s="12" t="n"/>
      <c r="E1019" s="18" t="n"/>
      <c r="F1019" s="12" t="n"/>
      <c r="G1019" s="18" t="n"/>
      <c r="H1019" s="10" t="n"/>
      <c r="I1019" s="10" t="n"/>
      <c r="J1019" s="10" t="n"/>
      <c r="K1019" s="13" t="n"/>
      <c r="L1019" s="13" t="n"/>
      <c r="M1019" s="19">
        <f>IF(OR(K1019="",L1019=""),"",IF(AND(ISNUMBER(K1019),ISNUMBER(L1019)),L1019-K1019,"CHYBA"))</f>
        <v/>
      </c>
      <c r="N1019" s="10" t="n"/>
      <c r="O1019" s="10" t="n"/>
      <c r="P1019" s="14">
        <f>IF(M1019="","",IF(ISNUMBER(M1019),IF(M1019&lt;=0,"CHYBA",""),"CHYBA"))</f>
        <v/>
      </c>
      <c r="Q1019" s="14">
        <f>IF(OR(V1019=0,B1019="",K1019=""),"",IFERROR(IF(X1019=0,IF(AND(COUNTIFS('Vozidlá'!$A$6:$A$6,B1019&amp;"",'Vozidlá'!$L$6:$L$6,"&lt;&gt;")=1,ROUND(K1019,1)=ROUND(INDEX('Vozidlá'!$L$6:$L$6,MATCH(B1019,'Vozidlá'!$A$6:$A$6,0)),1)),"","CHYBA"),IF(AND(INDEX($L$1:$L$1505,X1019)&lt;&gt;"",ROUND(K1019,1)=ROUND(INDEX($L$1:$L$1505,X1019),1)),"","CHYBA")),"CHYBA"))</f>
        <v/>
      </c>
      <c r="R1019" s="14">
        <f>IF(V1019=0,"",IF(OR(NOT(ISNUMBER(A1019)),B1019="",C1019="",NOT(ISNUMBER(D1019)),NOT(ISNUMBER(E1019)),NOT(ISNUMBER(F1019)),NOT(ISNUMBER(G1019)),I1019="",J1019="",NOT(ISNUMBER(K1019)),NOT(ISNUMBER(L1019)),AND(N1019&lt;&gt;"Podnikateľská",N1019&lt;&gt;"Súkromná"),AND(N1019="Podnikateľská",H1019=""),COUNTIFS('Vodiči'!$C$6:$C$8,C1019&amp;"")&lt;&gt;1,COUNTIFS('Vozidlá'!$A$6:$A$6,B1019&amp;"",'Vozidlá'!$B$6:$B$6,"&lt;&gt;")&lt;&gt;1,COUNTIFS('Vozidlá'!$A$6:$A$6,B1019&amp;"",'Vozidlá'!$C$6:$C$6,"&lt;&gt;")&lt;&gt;1,COUNTIFS('Vozidlá'!$A$6:$A$6,B1019&amp;"",'Vozidlá'!$D$6:$D$6,"&lt;&gt;")&lt;&gt;1,COUNTIFS('Vozidlá'!$A$6:$A$6,B1019&amp;"",'Vozidlá'!$E$6:$E$6,"&lt;&gt;")&lt;&gt;1,COUNTIFS('Vozidlá'!$A$6:$A$6,B1019&amp;"",'Vozidlá'!$K$6:$K$6,"&lt;&gt;")&lt;&gt;1,COUNTIFS('Vozidlá'!$A$6:$A$6,B1019&amp;"",'Vozidlá'!$L$6:$L$6,"&lt;&gt;")&lt;&gt;1),"CHYBA",""))</f>
        <v/>
      </c>
      <c r="S1019" s="14">
        <f>IF(V1019=0,"",IF(N1019="Podnikateľská",IF(H1019="","",IF(OR(LEN(TRIM(SUBSTITUTE(SUBSTITUTE(H1019,".",""),",","")))&lt;12,ISNUMBER(MATCH(TRIM(SUBSTITUTE(SUBSTITUTE(H1019,".",""),",","")),'Zoznamy'!$G$2:$G$41,0))),"PREVERIŤ","")),IF(AND(N1019="Súkromná",IFERROR(INDEX('Vozidlá'!$O$6:$O$6,MATCH(B1019,'Vozidlá'!$A$6:$A$6,0))="áno",FALSE)),"PREVERIŤ","")))</f>
        <v/>
      </c>
      <c r="T1019" s="14">
        <f>IF(OR(D1019="",E1019="",F1019="",G1019=""),"",IFERROR(IF(OR(F1019+G1019&lt;D1019+E1019,D1019&lt;DATE(2027,1,1),D1019&gt;=DATE(2028,1,1)),"CHYBA",""),"CHYBA"))</f>
        <v/>
      </c>
      <c r="U1019" s="14">
        <f>IF(OR(V1019=0,A1019=""),"",IF(COUNTIFS($A$6:$A$1505,A1019&amp;"",$B$6:$B$1505,B1019&amp;"")&gt;1,"CHYBA",IF(X1019="","",IF(X1019=0,"",IFERROR(IF(INDEX($A$1:$A$1505,X1019)="","",IF(A1019=INDEX($A$1:$A$1505,X1019)+1,"","PREVERIŤ")),"PREVERIŤ")))))</f>
        <v/>
      </c>
      <c r="V1019" s="14">
        <f>IF(OR(A1019&lt;&gt;"",B1019&lt;&gt;"",C1019&lt;&gt;"",D1019&lt;&gt;"",E1019&lt;&gt;"",F1019&lt;&gt;"",G1019&lt;&gt;"",H1019&lt;&gt;"",I1019&lt;&gt;"",J1019&lt;&gt;"",K1019&lt;&gt;"",L1019&lt;&gt;"",N1019&lt;&gt;"",O1019&lt;&gt;""),1,0)</f>
        <v/>
      </c>
      <c r="W1019" s="14">
        <f>IF(OR(V1019=0,B1019=""),"",COUNTIFS($B$6:B1019,B1019&amp;""))</f>
        <v/>
      </c>
      <c r="X1019" s="14">
        <f>IF(OR(V1019=0,B1019=""),"",IF(W1019=1,0,SUMIFS($Y$5:Y1018,$B$5:B1018,B1019&amp;"",$W$5:W1018,W1019-1)))</f>
        <v/>
      </c>
      <c r="Y1019" s="14">
        <f>IF(V1019=0,"",ROW($A1019))</f>
        <v/>
      </c>
    </row>
    <row r="1020">
      <c r="A1020" s="10" t="n"/>
      <c r="B1020" s="10" t="n"/>
      <c r="C1020" s="10" t="n"/>
      <c r="D1020" s="12" t="n"/>
      <c r="E1020" s="18" t="n"/>
      <c r="F1020" s="12" t="n"/>
      <c r="G1020" s="18" t="n"/>
      <c r="H1020" s="10" t="n"/>
      <c r="I1020" s="10" t="n"/>
      <c r="J1020" s="10" t="n"/>
      <c r="K1020" s="13" t="n"/>
      <c r="L1020" s="13" t="n"/>
      <c r="M1020" s="19">
        <f>IF(OR(K1020="",L1020=""),"",IF(AND(ISNUMBER(K1020),ISNUMBER(L1020)),L1020-K1020,"CHYBA"))</f>
        <v/>
      </c>
      <c r="N1020" s="10" t="n"/>
      <c r="O1020" s="10" t="n"/>
      <c r="P1020" s="14">
        <f>IF(M1020="","",IF(ISNUMBER(M1020),IF(M1020&lt;=0,"CHYBA",""),"CHYBA"))</f>
        <v/>
      </c>
      <c r="Q1020" s="14">
        <f>IF(OR(V1020=0,B1020="",K1020=""),"",IFERROR(IF(X1020=0,IF(AND(COUNTIFS('Vozidlá'!$A$6:$A$6,B1020&amp;"",'Vozidlá'!$L$6:$L$6,"&lt;&gt;")=1,ROUND(K1020,1)=ROUND(INDEX('Vozidlá'!$L$6:$L$6,MATCH(B1020,'Vozidlá'!$A$6:$A$6,0)),1)),"","CHYBA"),IF(AND(INDEX($L$1:$L$1505,X1020)&lt;&gt;"",ROUND(K1020,1)=ROUND(INDEX($L$1:$L$1505,X1020),1)),"","CHYBA")),"CHYBA"))</f>
        <v/>
      </c>
      <c r="R1020" s="14">
        <f>IF(V1020=0,"",IF(OR(NOT(ISNUMBER(A1020)),B1020="",C1020="",NOT(ISNUMBER(D1020)),NOT(ISNUMBER(E1020)),NOT(ISNUMBER(F1020)),NOT(ISNUMBER(G1020)),I1020="",J1020="",NOT(ISNUMBER(K1020)),NOT(ISNUMBER(L1020)),AND(N1020&lt;&gt;"Podnikateľská",N1020&lt;&gt;"Súkromná"),AND(N1020="Podnikateľská",H1020=""),COUNTIFS('Vodiči'!$C$6:$C$8,C1020&amp;"")&lt;&gt;1,COUNTIFS('Vozidlá'!$A$6:$A$6,B1020&amp;"",'Vozidlá'!$B$6:$B$6,"&lt;&gt;")&lt;&gt;1,COUNTIFS('Vozidlá'!$A$6:$A$6,B1020&amp;"",'Vozidlá'!$C$6:$C$6,"&lt;&gt;")&lt;&gt;1,COUNTIFS('Vozidlá'!$A$6:$A$6,B1020&amp;"",'Vozidlá'!$D$6:$D$6,"&lt;&gt;")&lt;&gt;1,COUNTIFS('Vozidlá'!$A$6:$A$6,B1020&amp;"",'Vozidlá'!$E$6:$E$6,"&lt;&gt;")&lt;&gt;1,COUNTIFS('Vozidlá'!$A$6:$A$6,B1020&amp;"",'Vozidlá'!$K$6:$K$6,"&lt;&gt;")&lt;&gt;1,COUNTIFS('Vozidlá'!$A$6:$A$6,B1020&amp;"",'Vozidlá'!$L$6:$L$6,"&lt;&gt;")&lt;&gt;1),"CHYBA",""))</f>
        <v/>
      </c>
      <c r="S1020" s="14">
        <f>IF(V1020=0,"",IF(N1020="Podnikateľská",IF(H1020="","",IF(OR(LEN(TRIM(SUBSTITUTE(SUBSTITUTE(H1020,".",""),",","")))&lt;12,ISNUMBER(MATCH(TRIM(SUBSTITUTE(SUBSTITUTE(H1020,".",""),",","")),'Zoznamy'!$G$2:$G$41,0))),"PREVERIŤ","")),IF(AND(N1020="Súkromná",IFERROR(INDEX('Vozidlá'!$O$6:$O$6,MATCH(B1020,'Vozidlá'!$A$6:$A$6,0))="áno",FALSE)),"PREVERIŤ","")))</f>
        <v/>
      </c>
      <c r="T1020" s="14">
        <f>IF(OR(D1020="",E1020="",F1020="",G1020=""),"",IFERROR(IF(OR(F1020+G1020&lt;D1020+E1020,D1020&lt;DATE(2027,1,1),D1020&gt;=DATE(2028,1,1)),"CHYBA",""),"CHYBA"))</f>
        <v/>
      </c>
      <c r="U1020" s="14">
        <f>IF(OR(V1020=0,A1020=""),"",IF(COUNTIFS($A$6:$A$1505,A1020&amp;"",$B$6:$B$1505,B1020&amp;"")&gt;1,"CHYBA",IF(X1020="","",IF(X1020=0,"",IFERROR(IF(INDEX($A$1:$A$1505,X1020)="","",IF(A1020=INDEX($A$1:$A$1505,X1020)+1,"","PREVERIŤ")),"PREVERIŤ")))))</f>
        <v/>
      </c>
      <c r="V1020" s="14">
        <f>IF(OR(A1020&lt;&gt;"",B1020&lt;&gt;"",C1020&lt;&gt;"",D1020&lt;&gt;"",E1020&lt;&gt;"",F1020&lt;&gt;"",G1020&lt;&gt;"",H1020&lt;&gt;"",I1020&lt;&gt;"",J1020&lt;&gt;"",K1020&lt;&gt;"",L1020&lt;&gt;"",N1020&lt;&gt;"",O1020&lt;&gt;""),1,0)</f>
        <v/>
      </c>
      <c r="W1020" s="14">
        <f>IF(OR(V1020=0,B1020=""),"",COUNTIFS($B$6:B1020,B1020&amp;""))</f>
        <v/>
      </c>
      <c r="X1020" s="14">
        <f>IF(OR(V1020=0,B1020=""),"",IF(W1020=1,0,SUMIFS($Y$5:Y1019,$B$5:B1019,B1020&amp;"",$W$5:W1019,W1020-1)))</f>
        <v/>
      </c>
      <c r="Y1020" s="14">
        <f>IF(V1020=0,"",ROW($A1020))</f>
        <v/>
      </c>
    </row>
    <row r="1021">
      <c r="A1021" s="10" t="n"/>
      <c r="B1021" s="10" t="n"/>
      <c r="C1021" s="10" t="n"/>
      <c r="D1021" s="12" t="n"/>
      <c r="E1021" s="18" t="n"/>
      <c r="F1021" s="12" t="n"/>
      <c r="G1021" s="18" t="n"/>
      <c r="H1021" s="10" t="n"/>
      <c r="I1021" s="10" t="n"/>
      <c r="J1021" s="10" t="n"/>
      <c r="K1021" s="13" t="n"/>
      <c r="L1021" s="13" t="n"/>
      <c r="M1021" s="19">
        <f>IF(OR(K1021="",L1021=""),"",IF(AND(ISNUMBER(K1021),ISNUMBER(L1021)),L1021-K1021,"CHYBA"))</f>
        <v/>
      </c>
      <c r="N1021" s="10" t="n"/>
      <c r="O1021" s="10" t="n"/>
      <c r="P1021" s="14">
        <f>IF(M1021="","",IF(ISNUMBER(M1021),IF(M1021&lt;=0,"CHYBA",""),"CHYBA"))</f>
        <v/>
      </c>
      <c r="Q1021" s="14">
        <f>IF(OR(V1021=0,B1021="",K1021=""),"",IFERROR(IF(X1021=0,IF(AND(COUNTIFS('Vozidlá'!$A$6:$A$6,B1021&amp;"",'Vozidlá'!$L$6:$L$6,"&lt;&gt;")=1,ROUND(K1021,1)=ROUND(INDEX('Vozidlá'!$L$6:$L$6,MATCH(B1021,'Vozidlá'!$A$6:$A$6,0)),1)),"","CHYBA"),IF(AND(INDEX($L$1:$L$1505,X1021)&lt;&gt;"",ROUND(K1021,1)=ROUND(INDEX($L$1:$L$1505,X1021),1)),"","CHYBA")),"CHYBA"))</f>
        <v/>
      </c>
      <c r="R1021" s="14">
        <f>IF(V1021=0,"",IF(OR(NOT(ISNUMBER(A1021)),B1021="",C1021="",NOT(ISNUMBER(D1021)),NOT(ISNUMBER(E1021)),NOT(ISNUMBER(F1021)),NOT(ISNUMBER(G1021)),I1021="",J1021="",NOT(ISNUMBER(K1021)),NOT(ISNUMBER(L1021)),AND(N1021&lt;&gt;"Podnikateľská",N1021&lt;&gt;"Súkromná"),AND(N1021="Podnikateľská",H1021=""),COUNTIFS('Vodiči'!$C$6:$C$8,C1021&amp;"")&lt;&gt;1,COUNTIFS('Vozidlá'!$A$6:$A$6,B1021&amp;"",'Vozidlá'!$B$6:$B$6,"&lt;&gt;")&lt;&gt;1,COUNTIFS('Vozidlá'!$A$6:$A$6,B1021&amp;"",'Vozidlá'!$C$6:$C$6,"&lt;&gt;")&lt;&gt;1,COUNTIFS('Vozidlá'!$A$6:$A$6,B1021&amp;"",'Vozidlá'!$D$6:$D$6,"&lt;&gt;")&lt;&gt;1,COUNTIFS('Vozidlá'!$A$6:$A$6,B1021&amp;"",'Vozidlá'!$E$6:$E$6,"&lt;&gt;")&lt;&gt;1,COUNTIFS('Vozidlá'!$A$6:$A$6,B1021&amp;"",'Vozidlá'!$K$6:$K$6,"&lt;&gt;")&lt;&gt;1,COUNTIFS('Vozidlá'!$A$6:$A$6,B1021&amp;"",'Vozidlá'!$L$6:$L$6,"&lt;&gt;")&lt;&gt;1),"CHYBA",""))</f>
        <v/>
      </c>
      <c r="S1021" s="14">
        <f>IF(V1021=0,"",IF(N1021="Podnikateľská",IF(H1021="","",IF(OR(LEN(TRIM(SUBSTITUTE(SUBSTITUTE(H1021,".",""),",","")))&lt;12,ISNUMBER(MATCH(TRIM(SUBSTITUTE(SUBSTITUTE(H1021,".",""),",","")),'Zoznamy'!$G$2:$G$41,0))),"PREVERIŤ","")),IF(AND(N1021="Súkromná",IFERROR(INDEX('Vozidlá'!$O$6:$O$6,MATCH(B1021,'Vozidlá'!$A$6:$A$6,0))="áno",FALSE)),"PREVERIŤ","")))</f>
        <v/>
      </c>
      <c r="T1021" s="14">
        <f>IF(OR(D1021="",E1021="",F1021="",G1021=""),"",IFERROR(IF(OR(F1021+G1021&lt;D1021+E1021,D1021&lt;DATE(2027,1,1),D1021&gt;=DATE(2028,1,1)),"CHYBA",""),"CHYBA"))</f>
        <v/>
      </c>
      <c r="U1021" s="14">
        <f>IF(OR(V1021=0,A1021=""),"",IF(COUNTIFS($A$6:$A$1505,A1021&amp;"",$B$6:$B$1505,B1021&amp;"")&gt;1,"CHYBA",IF(X1021="","",IF(X1021=0,"",IFERROR(IF(INDEX($A$1:$A$1505,X1021)="","",IF(A1021=INDEX($A$1:$A$1505,X1021)+1,"","PREVERIŤ")),"PREVERIŤ")))))</f>
        <v/>
      </c>
      <c r="V1021" s="14">
        <f>IF(OR(A1021&lt;&gt;"",B1021&lt;&gt;"",C1021&lt;&gt;"",D1021&lt;&gt;"",E1021&lt;&gt;"",F1021&lt;&gt;"",G1021&lt;&gt;"",H1021&lt;&gt;"",I1021&lt;&gt;"",J1021&lt;&gt;"",K1021&lt;&gt;"",L1021&lt;&gt;"",N1021&lt;&gt;"",O1021&lt;&gt;""),1,0)</f>
        <v/>
      </c>
      <c r="W1021" s="14">
        <f>IF(OR(V1021=0,B1021=""),"",COUNTIFS($B$6:B1021,B1021&amp;""))</f>
        <v/>
      </c>
      <c r="X1021" s="14">
        <f>IF(OR(V1021=0,B1021=""),"",IF(W1021=1,0,SUMIFS($Y$5:Y1020,$B$5:B1020,B1021&amp;"",$W$5:W1020,W1021-1)))</f>
        <v/>
      </c>
      <c r="Y1021" s="14">
        <f>IF(V1021=0,"",ROW($A1021))</f>
        <v/>
      </c>
    </row>
    <row r="1022">
      <c r="A1022" s="10" t="n"/>
      <c r="B1022" s="10" t="n"/>
      <c r="C1022" s="10" t="n"/>
      <c r="D1022" s="12" t="n"/>
      <c r="E1022" s="18" t="n"/>
      <c r="F1022" s="12" t="n"/>
      <c r="G1022" s="18" t="n"/>
      <c r="H1022" s="10" t="n"/>
      <c r="I1022" s="10" t="n"/>
      <c r="J1022" s="10" t="n"/>
      <c r="K1022" s="13" t="n"/>
      <c r="L1022" s="13" t="n"/>
      <c r="M1022" s="19">
        <f>IF(OR(K1022="",L1022=""),"",IF(AND(ISNUMBER(K1022),ISNUMBER(L1022)),L1022-K1022,"CHYBA"))</f>
        <v/>
      </c>
      <c r="N1022" s="10" t="n"/>
      <c r="O1022" s="10" t="n"/>
      <c r="P1022" s="14">
        <f>IF(M1022="","",IF(ISNUMBER(M1022),IF(M1022&lt;=0,"CHYBA",""),"CHYBA"))</f>
        <v/>
      </c>
      <c r="Q1022" s="14">
        <f>IF(OR(V1022=0,B1022="",K1022=""),"",IFERROR(IF(X1022=0,IF(AND(COUNTIFS('Vozidlá'!$A$6:$A$6,B1022&amp;"",'Vozidlá'!$L$6:$L$6,"&lt;&gt;")=1,ROUND(K1022,1)=ROUND(INDEX('Vozidlá'!$L$6:$L$6,MATCH(B1022,'Vozidlá'!$A$6:$A$6,0)),1)),"","CHYBA"),IF(AND(INDEX($L$1:$L$1505,X1022)&lt;&gt;"",ROUND(K1022,1)=ROUND(INDEX($L$1:$L$1505,X1022),1)),"","CHYBA")),"CHYBA"))</f>
        <v/>
      </c>
      <c r="R1022" s="14">
        <f>IF(V1022=0,"",IF(OR(NOT(ISNUMBER(A1022)),B1022="",C1022="",NOT(ISNUMBER(D1022)),NOT(ISNUMBER(E1022)),NOT(ISNUMBER(F1022)),NOT(ISNUMBER(G1022)),I1022="",J1022="",NOT(ISNUMBER(K1022)),NOT(ISNUMBER(L1022)),AND(N1022&lt;&gt;"Podnikateľská",N1022&lt;&gt;"Súkromná"),AND(N1022="Podnikateľská",H1022=""),COUNTIFS('Vodiči'!$C$6:$C$8,C1022&amp;"")&lt;&gt;1,COUNTIFS('Vozidlá'!$A$6:$A$6,B1022&amp;"",'Vozidlá'!$B$6:$B$6,"&lt;&gt;")&lt;&gt;1,COUNTIFS('Vozidlá'!$A$6:$A$6,B1022&amp;"",'Vozidlá'!$C$6:$C$6,"&lt;&gt;")&lt;&gt;1,COUNTIFS('Vozidlá'!$A$6:$A$6,B1022&amp;"",'Vozidlá'!$D$6:$D$6,"&lt;&gt;")&lt;&gt;1,COUNTIFS('Vozidlá'!$A$6:$A$6,B1022&amp;"",'Vozidlá'!$E$6:$E$6,"&lt;&gt;")&lt;&gt;1,COUNTIFS('Vozidlá'!$A$6:$A$6,B1022&amp;"",'Vozidlá'!$K$6:$K$6,"&lt;&gt;")&lt;&gt;1,COUNTIFS('Vozidlá'!$A$6:$A$6,B1022&amp;"",'Vozidlá'!$L$6:$L$6,"&lt;&gt;")&lt;&gt;1),"CHYBA",""))</f>
        <v/>
      </c>
      <c r="S1022" s="14">
        <f>IF(V1022=0,"",IF(N1022="Podnikateľská",IF(H1022="","",IF(OR(LEN(TRIM(SUBSTITUTE(SUBSTITUTE(H1022,".",""),",","")))&lt;12,ISNUMBER(MATCH(TRIM(SUBSTITUTE(SUBSTITUTE(H1022,".",""),",","")),'Zoznamy'!$G$2:$G$41,0))),"PREVERIŤ","")),IF(AND(N1022="Súkromná",IFERROR(INDEX('Vozidlá'!$O$6:$O$6,MATCH(B1022,'Vozidlá'!$A$6:$A$6,0))="áno",FALSE)),"PREVERIŤ","")))</f>
        <v/>
      </c>
      <c r="T1022" s="14">
        <f>IF(OR(D1022="",E1022="",F1022="",G1022=""),"",IFERROR(IF(OR(F1022+G1022&lt;D1022+E1022,D1022&lt;DATE(2027,1,1),D1022&gt;=DATE(2028,1,1)),"CHYBA",""),"CHYBA"))</f>
        <v/>
      </c>
      <c r="U1022" s="14">
        <f>IF(OR(V1022=0,A1022=""),"",IF(COUNTIFS($A$6:$A$1505,A1022&amp;"",$B$6:$B$1505,B1022&amp;"")&gt;1,"CHYBA",IF(X1022="","",IF(X1022=0,"",IFERROR(IF(INDEX($A$1:$A$1505,X1022)="","",IF(A1022=INDEX($A$1:$A$1505,X1022)+1,"","PREVERIŤ")),"PREVERIŤ")))))</f>
        <v/>
      </c>
      <c r="V1022" s="14">
        <f>IF(OR(A1022&lt;&gt;"",B1022&lt;&gt;"",C1022&lt;&gt;"",D1022&lt;&gt;"",E1022&lt;&gt;"",F1022&lt;&gt;"",G1022&lt;&gt;"",H1022&lt;&gt;"",I1022&lt;&gt;"",J1022&lt;&gt;"",K1022&lt;&gt;"",L1022&lt;&gt;"",N1022&lt;&gt;"",O1022&lt;&gt;""),1,0)</f>
        <v/>
      </c>
      <c r="W1022" s="14">
        <f>IF(OR(V1022=0,B1022=""),"",COUNTIFS($B$6:B1022,B1022&amp;""))</f>
        <v/>
      </c>
      <c r="X1022" s="14">
        <f>IF(OR(V1022=0,B1022=""),"",IF(W1022=1,0,SUMIFS($Y$5:Y1021,$B$5:B1021,B1022&amp;"",$W$5:W1021,W1022-1)))</f>
        <v/>
      </c>
      <c r="Y1022" s="14">
        <f>IF(V1022=0,"",ROW($A1022))</f>
        <v/>
      </c>
    </row>
    <row r="1023">
      <c r="A1023" s="10" t="n"/>
      <c r="B1023" s="10" t="n"/>
      <c r="C1023" s="10" t="n"/>
      <c r="D1023" s="12" t="n"/>
      <c r="E1023" s="18" t="n"/>
      <c r="F1023" s="12" t="n"/>
      <c r="G1023" s="18" t="n"/>
      <c r="H1023" s="10" t="n"/>
      <c r="I1023" s="10" t="n"/>
      <c r="J1023" s="10" t="n"/>
      <c r="K1023" s="13" t="n"/>
      <c r="L1023" s="13" t="n"/>
      <c r="M1023" s="19">
        <f>IF(OR(K1023="",L1023=""),"",IF(AND(ISNUMBER(K1023),ISNUMBER(L1023)),L1023-K1023,"CHYBA"))</f>
        <v/>
      </c>
      <c r="N1023" s="10" t="n"/>
      <c r="O1023" s="10" t="n"/>
      <c r="P1023" s="14">
        <f>IF(M1023="","",IF(ISNUMBER(M1023),IF(M1023&lt;=0,"CHYBA",""),"CHYBA"))</f>
        <v/>
      </c>
      <c r="Q1023" s="14">
        <f>IF(OR(V1023=0,B1023="",K1023=""),"",IFERROR(IF(X1023=0,IF(AND(COUNTIFS('Vozidlá'!$A$6:$A$6,B1023&amp;"",'Vozidlá'!$L$6:$L$6,"&lt;&gt;")=1,ROUND(K1023,1)=ROUND(INDEX('Vozidlá'!$L$6:$L$6,MATCH(B1023,'Vozidlá'!$A$6:$A$6,0)),1)),"","CHYBA"),IF(AND(INDEX($L$1:$L$1505,X1023)&lt;&gt;"",ROUND(K1023,1)=ROUND(INDEX($L$1:$L$1505,X1023),1)),"","CHYBA")),"CHYBA"))</f>
        <v/>
      </c>
      <c r="R1023" s="14">
        <f>IF(V1023=0,"",IF(OR(NOT(ISNUMBER(A1023)),B1023="",C1023="",NOT(ISNUMBER(D1023)),NOT(ISNUMBER(E1023)),NOT(ISNUMBER(F1023)),NOT(ISNUMBER(G1023)),I1023="",J1023="",NOT(ISNUMBER(K1023)),NOT(ISNUMBER(L1023)),AND(N1023&lt;&gt;"Podnikateľská",N1023&lt;&gt;"Súkromná"),AND(N1023="Podnikateľská",H1023=""),COUNTIFS('Vodiči'!$C$6:$C$8,C1023&amp;"")&lt;&gt;1,COUNTIFS('Vozidlá'!$A$6:$A$6,B1023&amp;"",'Vozidlá'!$B$6:$B$6,"&lt;&gt;")&lt;&gt;1,COUNTIFS('Vozidlá'!$A$6:$A$6,B1023&amp;"",'Vozidlá'!$C$6:$C$6,"&lt;&gt;")&lt;&gt;1,COUNTIFS('Vozidlá'!$A$6:$A$6,B1023&amp;"",'Vozidlá'!$D$6:$D$6,"&lt;&gt;")&lt;&gt;1,COUNTIFS('Vozidlá'!$A$6:$A$6,B1023&amp;"",'Vozidlá'!$E$6:$E$6,"&lt;&gt;")&lt;&gt;1,COUNTIFS('Vozidlá'!$A$6:$A$6,B1023&amp;"",'Vozidlá'!$K$6:$K$6,"&lt;&gt;")&lt;&gt;1,COUNTIFS('Vozidlá'!$A$6:$A$6,B1023&amp;"",'Vozidlá'!$L$6:$L$6,"&lt;&gt;")&lt;&gt;1),"CHYBA",""))</f>
        <v/>
      </c>
      <c r="S1023" s="14">
        <f>IF(V1023=0,"",IF(N1023="Podnikateľská",IF(H1023="","",IF(OR(LEN(TRIM(SUBSTITUTE(SUBSTITUTE(H1023,".",""),",","")))&lt;12,ISNUMBER(MATCH(TRIM(SUBSTITUTE(SUBSTITUTE(H1023,".",""),",","")),'Zoznamy'!$G$2:$G$41,0))),"PREVERIŤ","")),IF(AND(N1023="Súkromná",IFERROR(INDEX('Vozidlá'!$O$6:$O$6,MATCH(B1023,'Vozidlá'!$A$6:$A$6,0))="áno",FALSE)),"PREVERIŤ","")))</f>
        <v/>
      </c>
      <c r="T1023" s="14">
        <f>IF(OR(D1023="",E1023="",F1023="",G1023=""),"",IFERROR(IF(OR(F1023+G1023&lt;D1023+E1023,D1023&lt;DATE(2027,1,1),D1023&gt;=DATE(2028,1,1)),"CHYBA",""),"CHYBA"))</f>
        <v/>
      </c>
      <c r="U1023" s="14">
        <f>IF(OR(V1023=0,A1023=""),"",IF(COUNTIFS($A$6:$A$1505,A1023&amp;"",$B$6:$B$1505,B1023&amp;"")&gt;1,"CHYBA",IF(X1023="","",IF(X1023=0,"",IFERROR(IF(INDEX($A$1:$A$1505,X1023)="","",IF(A1023=INDEX($A$1:$A$1505,X1023)+1,"","PREVERIŤ")),"PREVERIŤ")))))</f>
        <v/>
      </c>
      <c r="V1023" s="14">
        <f>IF(OR(A1023&lt;&gt;"",B1023&lt;&gt;"",C1023&lt;&gt;"",D1023&lt;&gt;"",E1023&lt;&gt;"",F1023&lt;&gt;"",G1023&lt;&gt;"",H1023&lt;&gt;"",I1023&lt;&gt;"",J1023&lt;&gt;"",K1023&lt;&gt;"",L1023&lt;&gt;"",N1023&lt;&gt;"",O1023&lt;&gt;""),1,0)</f>
        <v/>
      </c>
      <c r="W1023" s="14">
        <f>IF(OR(V1023=0,B1023=""),"",COUNTIFS($B$6:B1023,B1023&amp;""))</f>
        <v/>
      </c>
      <c r="X1023" s="14">
        <f>IF(OR(V1023=0,B1023=""),"",IF(W1023=1,0,SUMIFS($Y$5:Y1022,$B$5:B1022,B1023&amp;"",$W$5:W1022,W1023-1)))</f>
        <v/>
      </c>
      <c r="Y1023" s="14">
        <f>IF(V1023=0,"",ROW($A1023))</f>
        <v/>
      </c>
    </row>
    <row r="1024">
      <c r="A1024" s="10" t="n"/>
      <c r="B1024" s="10" t="n"/>
      <c r="C1024" s="10" t="n"/>
      <c r="D1024" s="12" t="n"/>
      <c r="E1024" s="18" t="n"/>
      <c r="F1024" s="12" t="n"/>
      <c r="G1024" s="18" t="n"/>
      <c r="H1024" s="10" t="n"/>
      <c r="I1024" s="10" t="n"/>
      <c r="J1024" s="10" t="n"/>
      <c r="K1024" s="13" t="n"/>
      <c r="L1024" s="13" t="n"/>
      <c r="M1024" s="19">
        <f>IF(OR(K1024="",L1024=""),"",IF(AND(ISNUMBER(K1024),ISNUMBER(L1024)),L1024-K1024,"CHYBA"))</f>
        <v/>
      </c>
      <c r="N1024" s="10" t="n"/>
      <c r="O1024" s="10" t="n"/>
      <c r="P1024" s="14">
        <f>IF(M1024="","",IF(ISNUMBER(M1024),IF(M1024&lt;=0,"CHYBA",""),"CHYBA"))</f>
        <v/>
      </c>
      <c r="Q1024" s="14">
        <f>IF(OR(V1024=0,B1024="",K1024=""),"",IFERROR(IF(X1024=0,IF(AND(COUNTIFS('Vozidlá'!$A$6:$A$6,B1024&amp;"",'Vozidlá'!$L$6:$L$6,"&lt;&gt;")=1,ROUND(K1024,1)=ROUND(INDEX('Vozidlá'!$L$6:$L$6,MATCH(B1024,'Vozidlá'!$A$6:$A$6,0)),1)),"","CHYBA"),IF(AND(INDEX($L$1:$L$1505,X1024)&lt;&gt;"",ROUND(K1024,1)=ROUND(INDEX($L$1:$L$1505,X1024),1)),"","CHYBA")),"CHYBA"))</f>
        <v/>
      </c>
      <c r="R1024" s="14">
        <f>IF(V1024=0,"",IF(OR(NOT(ISNUMBER(A1024)),B1024="",C1024="",NOT(ISNUMBER(D1024)),NOT(ISNUMBER(E1024)),NOT(ISNUMBER(F1024)),NOT(ISNUMBER(G1024)),I1024="",J1024="",NOT(ISNUMBER(K1024)),NOT(ISNUMBER(L1024)),AND(N1024&lt;&gt;"Podnikateľská",N1024&lt;&gt;"Súkromná"),AND(N1024="Podnikateľská",H1024=""),COUNTIFS('Vodiči'!$C$6:$C$8,C1024&amp;"")&lt;&gt;1,COUNTIFS('Vozidlá'!$A$6:$A$6,B1024&amp;"",'Vozidlá'!$B$6:$B$6,"&lt;&gt;")&lt;&gt;1,COUNTIFS('Vozidlá'!$A$6:$A$6,B1024&amp;"",'Vozidlá'!$C$6:$C$6,"&lt;&gt;")&lt;&gt;1,COUNTIFS('Vozidlá'!$A$6:$A$6,B1024&amp;"",'Vozidlá'!$D$6:$D$6,"&lt;&gt;")&lt;&gt;1,COUNTIFS('Vozidlá'!$A$6:$A$6,B1024&amp;"",'Vozidlá'!$E$6:$E$6,"&lt;&gt;")&lt;&gt;1,COUNTIFS('Vozidlá'!$A$6:$A$6,B1024&amp;"",'Vozidlá'!$K$6:$K$6,"&lt;&gt;")&lt;&gt;1,COUNTIFS('Vozidlá'!$A$6:$A$6,B1024&amp;"",'Vozidlá'!$L$6:$L$6,"&lt;&gt;")&lt;&gt;1),"CHYBA",""))</f>
        <v/>
      </c>
      <c r="S1024" s="14">
        <f>IF(V1024=0,"",IF(N1024="Podnikateľská",IF(H1024="","",IF(OR(LEN(TRIM(SUBSTITUTE(SUBSTITUTE(H1024,".",""),",","")))&lt;12,ISNUMBER(MATCH(TRIM(SUBSTITUTE(SUBSTITUTE(H1024,".",""),",","")),'Zoznamy'!$G$2:$G$41,0))),"PREVERIŤ","")),IF(AND(N1024="Súkromná",IFERROR(INDEX('Vozidlá'!$O$6:$O$6,MATCH(B1024,'Vozidlá'!$A$6:$A$6,0))="áno",FALSE)),"PREVERIŤ","")))</f>
        <v/>
      </c>
      <c r="T1024" s="14">
        <f>IF(OR(D1024="",E1024="",F1024="",G1024=""),"",IFERROR(IF(OR(F1024+G1024&lt;D1024+E1024,D1024&lt;DATE(2027,1,1),D1024&gt;=DATE(2028,1,1)),"CHYBA",""),"CHYBA"))</f>
        <v/>
      </c>
      <c r="U1024" s="14">
        <f>IF(OR(V1024=0,A1024=""),"",IF(COUNTIFS($A$6:$A$1505,A1024&amp;"",$B$6:$B$1505,B1024&amp;"")&gt;1,"CHYBA",IF(X1024="","",IF(X1024=0,"",IFERROR(IF(INDEX($A$1:$A$1505,X1024)="","",IF(A1024=INDEX($A$1:$A$1505,X1024)+1,"","PREVERIŤ")),"PREVERIŤ")))))</f>
        <v/>
      </c>
      <c r="V1024" s="14">
        <f>IF(OR(A1024&lt;&gt;"",B1024&lt;&gt;"",C1024&lt;&gt;"",D1024&lt;&gt;"",E1024&lt;&gt;"",F1024&lt;&gt;"",G1024&lt;&gt;"",H1024&lt;&gt;"",I1024&lt;&gt;"",J1024&lt;&gt;"",K1024&lt;&gt;"",L1024&lt;&gt;"",N1024&lt;&gt;"",O1024&lt;&gt;""),1,0)</f>
        <v/>
      </c>
      <c r="W1024" s="14">
        <f>IF(OR(V1024=0,B1024=""),"",COUNTIFS($B$6:B1024,B1024&amp;""))</f>
        <v/>
      </c>
      <c r="X1024" s="14">
        <f>IF(OR(V1024=0,B1024=""),"",IF(W1024=1,0,SUMIFS($Y$5:Y1023,$B$5:B1023,B1024&amp;"",$W$5:W1023,W1024-1)))</f>
        <v/>
      </c>
      <c r="Y1024" s="14">
        <f>IF(V1024=0,"",ROW($A1024))</f>
        <v/>
      </c>
    </row>
    <row r="1025">
      <c r="A1025" s="10" t="n"/>
      <c r="B1025" s="10" t="n"/>
      <c r="C1025" s="10" t="n"/>
      <c r="D1025" s="12" t="n"/>
      <c r="E1025" s="18" t="n"/>
      <c r="F1025" s="12" t="n"/>
      <c r="G1025" s="18" t="n"/>
      <c r="H1025" s="10" t="n"/>
      <c r="I1025" s="10" t="n"/>
      <c r="J1025" s="10" t="n"/>
      <c r="K1025" s="13" t="n"/>
      <c r="L1025" s="13" t="n"/>
      <c r="M1025" s="19">
        <f>IF(OR(K1025="",L1025=""),"",IF(AND(ISNUMBER(K1025),ISNUMBER(L1025)),L1025-K1025,"CHYBA"))</f>
        <v/>
      </c>
      <c r="N1025" s="10" t="n"/>
      <c r="O1025" s="10" t="n"/>
      <c r="P1025" s="14">
        <f>IF(M1025="","",IF(ISNUMBER(M1025),IF(M1025&lt;=0,"CHYBA",""),"CHYBA"))</f>
        <v/>
      </c>
      <c r="Q1025" s="14">
        <f>IF(OR(V1025=0,B1025="",K1025=""),"",IFERROR(IF(X1025=0,IF(AND(COUNTIFS('Vozidlá'!$A$6:$A$6,B1025&amp;"",'Vozidlá'!$L$6:$L$6,"&lt;&gt;")=1,ROUND(K1025,1)=ROUND(INDEX('Vozidlá'!$L$6:$L$6,MATCH(B1025,'Vozidlá'!$A$6:$A$6,0)),1)),"","CHYBA"),IF(AND(INDEX($L$1:$L$1505,X1025)&lt;&gt;"",ROUND(K1025,1)=ROUND(INDEX($L$1:$L$1505,X1025),1)),"","CHYBA")),"CHYBA"))</f>
        <v/>
      </c>
      <c r="R1025" s="14">
        <f>IF(V1025=0,"",IF(OR(NOT(ISNUMBER(A1025)),B1025="",C1025="",NOT(ISNUMBER(D1025)),NOT(ISNUMBER(E1025)),NOT(ISNUMBER(F1025)),NOT(ISNUMBER(G1025)),I1025="",J1025="",NOT(ISNUMBER(K1025)),NOT(ISNUMBER(L1025)),AND(N1025&lt;&gt;"Podnikateľská",N1025&lt;&gt;"Súkromná"),AND(N1025="Podnikateľská",H1025=""),COUNTIFS('Vodiči'!$C$6:$C$8,C1025&amp;"")&lt;&gt;1,COUNTIFS('Vozidlá'!$A$6:$A$6,B1025&amp;"",'Vozidlá'!$B$6:$B$6,"&lt;&gt;")&lt;&gt;1,COUNTIFS('Vozidlá'!$A$6:$A$6,B1025&amp;"",'Vozidlá'!$C$6:$C$6,"&lt;&gt;")&lt;&gt;1,COUNTIFS('Vozidlá'!$A$6:$A$6,B1025&amp;"",'Vozidlá'!$D$6:$D$6,"&lt;&gt;")&lt;&gt;1,COUNTIFS('Vozidlá'!$A$6:$A$6,B1025&amp;"",'Vozidlá'!$E$6:$E$6,"&lt;&gt;")&lt;&gt;1,COUNTIFS('Vozidlá'!$A$6:$A$6,B1025&amp;"",'Vozidlá'!$K$6:$K$6,"&lt;&gt;")&lt;&gt;1,COUNTIFS('Vozidlá'!$A$6:$A$6,B1025&amp;"",'Vozidlá'!$L$6:$L$6,"&lt;&gt;")&lt;&gt;1),"CHYBA",""))</f>
        <v/>
      </c>
      <c r="S1025" s="14">
        <f>IF(V1025=0,"",IF(N1025="Podnikateľská",IF(H1025="","",IF(OR(LEN(TRIM(SUBSTITUTE(SUBSTITUTE(H1025,".",""),",","")))&lt;12,ISNUMBER(MATCH(TRIM(SUBSTITUTE(SUBSTITUTE(H1025,".",""),",","")),'Zoznamy'!$G$2:$G$41,0))),"PREVERIŤ","")),IF(AND(N1025="Súkromná",IFERROR(INDEX('Vozidlá'!$O$6:$O$6,MATCH(B1025,'Vozidlá'!$A$6:$A$6,0))="áno",FALSE)),"PREVERIŤ","")))</f>
        <v/>
      </c>
      <c r="T1025" s="14">
        <f>IF(OR(D1025="",E1025="",F1025="",G1025=""),"",IFERROR(IF(OR(F1025+G1025&lt;D1025+E1025,D1025&lt;DATE(2027,1,1),D1025&gt;=DATE(2028,1,1)),"CHYBA",""),"CHYBA"))</f>
        <v/>
      </c>
      <c r="U1025" s="14">
        <f>IF(OR(V1025=0,A1025=""),"",IF(COUNTIFS($A$6:$A$1505,A1025&amp;"",$B$6:$B$1505,B1025&amp;"")&gt;1,"CHYBA",IF(X1025="","",IF(X1025=0,"",IFERROR(IF(INDEX($A$1:$A$1505,X1025)="","",IF(A1025=INDEX($A$1:$A$1505,X1025)+1,"","PREVERIŤ")),"PREVERIŤ")))))</f>
        <v/>
      </c>
      <c r="V1025" s="14">
        <f>IF(OR(A1025&lt;&gt;"",B1025&lt;&gt;"",C1025&lt;&gt;"",D1025&lt;&gt;"",E1025&lt;&gt;"",F1025&lt;&gt;"",G1025&lt;&gt;"",H1025&lt;&gt;"",I1025&lt;&gt;"",J1025&lt;&gt;"",K1025&lt;&gt;"",L1025&lt;&gt;"",N1025&lt;&gt;"",O1025&lt;&gt;""),1,0)</f>
        <v/>
      </c>
      <c r="W1025" s="14">
        <f>IF(OR(V1025=0,B1025=""),"",COUNTIFS($B$6:B1025,B1025&amp;""))</f>
        <v/>
      </c>
      <c r="X1025" s="14">
        <f>IF(OR(V1025=0,B1025=""),"",IF(W1025=1,0,SUMIFS($Y$5:Y1024,$B$5:B1024,B1025&amp;"",$W$5:W1024,W1025-1)))</f>
        <v/>
      </c>
      <c r="Y1025" s="14">
        <f>IF(V1025=0,"",ROW($A1025))</f>
        <v/>
      </c>
    </row>
    <row r="1026">
      <c r="A1026" s="10" t="n"/>
      <c r="B1026" s="10" t="n"/>
      <c r="C1026" s="10" t="n"/>
      <c r="D1026" s="12" t="n"/>
      <c r="E1026" s="18" t="n"/>
      <c r="F1026" s="12" t="n"/>
      <c r="G1026" s="18" t="n"/>
      <c r="H1026" s="10" t="n"/>
      <c r="I1026" s="10" t="n"/>
      <c r="J1026" s="10" t="n"/>
      <c r="K1026" s="13" t="n"/>
      <c r="L1026" s="13" t="n"/>
      <c r="M1026" s="19">
        <f>IF(OR(K1026="",L1026=""),"",IF(AND(ISNUMBER(K1026),ISNUMBER(L1026)),L1026-K1026,"CHYBA"))</f>
        <v/>
      </c>
      <c r="N1026" s="10" t="n"/>
      <c r="O1026" s="10" t="n"/>
      <c r="P1026" s="14">
        <f>IF(M1026="","",IF(ISNUMBER(M1026),IF(M1026&lt;=0,"CHYBA",""),"CHYBA"))</f>
        <v/>
      </c>
      <c r="Q1026" s="14">
        <f>IF(OR(V1026=0,B1026="",K1026=""),"",IFERROR(IF(X1026=0,IF(AND(COUNTIFS('Vozidlá'!$A$6:$A$6,B1026&amp;"",'Vozidlá'!$L$6:$L$6,"&lt;&gt;")=1,ROUND(K1026,1)=ROUND(INDEX('Vozidlá'!$L$6:$L$6,MATCH(B1026,'Vozidlá'!$A$6:$A$6,0)),1)),"","CHYBA"),IF(AND(INDEX($L$1:$L$1505,X1026)&lt;&gt;"",ROUND(K1026,1)=ROUND(INDEX($L$1:$L$1505,X1026),1)),"","CHYBA")),"CHYBA"))</f>
        <v/>
      </c>
      <c r="R1026" s="14">
        <f>IF(V1026=0,"",IF(OR(NOT(ISNUMBER(A1026)),B1026="",C1026="",NOT(ISNUMBER(D1026)),NOT(ISNUMBER(E1026)),NOT(ISNUMBER(F1026)),NOT(ISNUMBER(G1026)),I1026="",J1026="",NOT(ISNUMBER(K1026)),NOT(ISNUMBER(L1026)),AND(N1026&lt;&gt;"Podnikateľská",N1026&lt;&gt;"Súkromná"),AND(N1026="Podnikateľská",H1026=""),COUNTIFS('Vodiči'!$C$6:$C$8,C1026&amp;"")&lt;&gt;1,COUNTIFS('Vozidlá'!$A$6:$A$6,B1026&amp;"",'Vozidlá'!$B$6:$B$6,"&lt;&gt;")&lt;&gt;1,COUNTIFS('Vozidlá'!$A$6:$A$6,B1026&amp;"",'Vozidlá'!$C$6:$C$6,"&lt;&gt;")&lt;&gt;1,COUNTIFS('Vozidlá'!$A$6:$A$6,B1026&amp;"",'Vozidlá'!$D$6:$D$6,"&lt;&gt;")&lt;&gt;1,COUNTIFS('Vozidlá'!$A$6:$A$6,B1026&amp;"",'Vozidlá'!$E$6:$E$6,"&lt;&gt;")&lt;&gt;1,COUNTIFS('Vozidlá'!$A$6:$A$6,B1026&amp;"",'Vozidlá'!$K$6:$K$6,"&lt;&gt;")&lt;&gt;1,COUNTIFS('Vozidlá'!$A$6:$A$6,B1026&amp;"",'Vozidlá'!$L$6:$L$6,"&lt;&gt;")&lt;&gt;1),"CHYBA",""))</f>
        <v/>
      </c>
      <c r="S1026" s="14">
        <f>IF(V1026=0,"",IF(N1026="Podnikateľská",IF(H1026="","",IF(OR(LEN(TRIM(SUBSTITUTE(SUBSTITUTE(H1026,".",""),",","")))&lt;12,ISNUMBER(MATCH(TRIM(SUBSTITUTE(SUBSTITUTE(H1026,".",""),",","")),'Zoznamy'!$G$2:$G$41,0))),"PREVERIŤ","")),IF(AND(N1026="Súkromná",IFERROR(INDEX('Vozidlá'!$O$6:$O$6,MATCH(B1026,'Vozidlá'!$A$6:$A$6,0))="áno",FALSE)),"PREVERIŤ","")))</f>
        <v/>
      </c>
      <c r="T1026" s="14">
        <f>IF(OR(D1026="",E1026="",F1026="",G1026=""),"",IFERROR(IF(OR(F1026+G1026&lt;D1026+E1026,D1026&lt;DATE(2027,1,1),D1026&gt;=DATE(2028,1,1)),"CHYBA",""),"CHYBA"))</f>
        <v/>
      </c>
      <c r="U1026" s="14">
        <f>IF(OR(V1026=0,A1026=""),"",IF(COUNTIFS($A$6:$A$1505,A1026&amp;"",$B$6:$B$1505,B1026&amp;"")&gt;1,"CHYBA",IF(X1026="","",IF(X1026=0,"",IFERROR(IF(INDEX($A$1:$A$1505,X1026)="","",IF(A1026=INDEX($A$1:$A$1505,X1026)+1,"","PREVERIŤ")),"PREVERIŤ")))))</f>
        <v/>
      </c>
      <c r="V1026" s="14">
        <f>IF(OR(A1026&lt;&gt;"",B1026&lt;&gt;"",C1026&lt;&gt;"",D1026&lt;&gt;"",E1026&lt;&gt;"",F1026&lt;&gt;"",G1026&lt;&gt;"",H1026&lt;&gt;"",I1026&lt;&gt;"",J1026&lt;&gt;"",K1026&lt;&gt;"",L1026&lt;&gt;"",N1026&lt;&gt;"",O1026&lt;&gt;""),1,0)</f>
        <v/>
      </c>
      <c r="W1026" s="14">
        <f>IF(OR(V1026=0,B1026=""),"",COUNTIFS($B$6:B1026,B1026&amp;""))</f>
        <v/>
      </c>
      <c r="X1026" s="14">
        <f>IF(OR(V1026=0,B1026=""),"",IF(W1026=1,0,SUMIFS($Y$5:Y1025,$B$5:B1025,B1026&amp;"",$W$5:W1025,W1026-1)))</f>
        <v/>
      </c>
      <c r="Y1026" s="14">
        <f>IF(V1026=0,"",ROW($A1026))</f>
        <v/>
      </c>
    </row>
    <row r="1027">
      <c r="A1027" s="10" t="n"/>
      <c r="B1027" s="10" t="n"/>
      <c r="C1027" s="10" t="n"/>
      <c r="D1027" s="12" t="n"/>
      <c r="E1027" s="18" t="n"/>
      <c r="F1027" s="12" t="n"/>
      <c r="G1027" s="18" t="n"/>
      <c r="H1027" s="10" t="n"/>
      <c r="I1027" s="10" t="n"/>
      <c r="J1027" s="10" t="n"/>
      <c r="K1027" s="13" t="n"/>
      <c r="L1027" s="13" t="n"/>
      <c r="M1027" s="19">
        <f>IF(OR(K1027="",L1027=""),"",IF(AND(ISNUMBER(K1027),ISNUMBER(L1027)),L1027-K1027,"CHYBA"))</f>
        <v/>
      </c>
      <c r="N1027" s="10" t="n"/>
      <c r="O1027" s="10" t="n"/>
      <c r="P1027" s="14">
        <f>IF(M1027="","",IF(ISNUMBER(M1027),IF(M1027&lt;=0,"CHYBA",""),"CHYBA"))</f>
        <v/>
      </c>
      <c r="Q1027" s="14">
        <f>IF(OR(V1027=0,B1027="",K1027=""),"",IFERROR(IF(X1027=0,IF(AND(COUNTIFS('Vozidlá'!$A$6:$A$6,B1027&amp;"",'Vozidlá'!$L$6:$L$6,"&lt;&gt;")=1,ROUND(K1027,1)=ROUND(INDEX('Vozidlá'!$L$6:$L$6,MATCH(B1027,'Vozidlá'!$A$6:$A$6,0)),1)),"","CHYBA"),IF(AND(INDEX($L$1:$L$1505,X1027)&lt;&gt;"",ROUND(K1027,1)=ROUND(INDEX($L$1:$L$1505,X1027),1)),"","CHYBA")),"CHYBA"))</f>
        <v/>
      </c>
      <c r="R1027" s="14">
        <f>IF(V1027=0,"",IF(OR(NOT(ISNUMBER(A1027)),B1027="",C1027="",NOT(ISNUMBER(D1027)),NOT(ISNUMBER(E1027)),NOT(ISNUMBER(F1027)),NOT(ISNUMBER(G1027)),I1027="",J1027="",NOT(ISNUMBER(K1027)),NOT(ISNUMBER(L1027)),AND(N1027&lt;&gt;"Podnikateľská",N1027&lt;&gt;"Súkromná"),AND(N1027="Podnikateľská",H1027=""),COUNTIFS('Vodiči'!$C$6:$C$8,C1027&amp;"")&lt;&gt;1,COUNTIFS('Vozidlá'!$A$6:$A$6,B1027&amp;"",'Vozidlá'!$B$6:$B$6,"&lt;&gt;")&lt;&gt;1,COUNTIFS('Vozidlá'!$A$6:$A$6,B1027&amp;"",'Vozidlá'!$C$6:$C$6,"&lt;&gt;")&lt;&gt;1,COUNTIFS('Vozidlá'!$A$6:$A$6,B1027&amp;"",'Vozidlá'!$D$6:$D$6,"&lt;&gt;")&lt;&gt;1,COUNTIFS('Vozidlá'!$A$6:$A$6,B1027&amp;"",'Vozidlá'!$E$6:$E$6,"&lt;&gt;")&lt;&gt;1,COUNTIFS('Vozidlá'!$A$6:$A$6,B1027&amp;"",'Vozidlá'!$K$6:$K$6,"&lt;&gt;")&lt;&gt;1,COUNTIFS('Vozidlá'!$A$6:$A$6,B1027&amp;"",'Vozidlá'!$L$6:$L$6,"&lt;&gt;")&lt;&gt;1),"CHYBA",""))</f>
        <v/>
      </c>
      <c r="S1027" s="14">
        <f>IF(V1027=0,"",IF(N1027="Podnikateľská",IF(H1027="","",IF(OR(LEN(TRIM(SUBSTITUTE(SUBSTITUTE(H1027,".",""),",","")))&lt;12,ISNUMBER(MATCH(TRIM(SUBSTITUTE(SUBSTITUTE(H1027,".",""),",","")),'Zoznamy'!$G$2:$G$41,0))),"PREVERIŤ","")),IF(AND(N1027="Súkromná",IFERROR(INDEX('Vozidlá'!$O$6:$O$6,MATCH(B1027,'Vozidlá'!$A$6:$A$6,0))="áno",FALSE)),"PREVERIŤ","")))</f>
        <v/>
      </c>
      <c r="T1027" s="14">
        <f>IF(OR(D1027="",E1027="",F1027="",G1027=""),"",IFERROR(IF(OR(F1027+G1027&lt;D1027+E1027,D1027&lt;DATE(2027,1,1),D1027&gt;=DATE(2028,1,1)),"CHYBA",""),"CHYBA"))</f>
        <v/>
      </c>
      <c r="U1027" s="14">
        <f>IF(OR(V1027=0,A1027=""),"",IF(COUNTIFS($A$6:$A$1505,A1027&amp;"",$B$6:$B$1505,B1027&amp;"")&gt;1,"CHYBA",IF(X1027="","",IF(X1027=0,"",IFERROR(IF(INDEX($A$1:$A$1505,X1027)="","",IF(A1027=INDEX($A$1:$A$1505,X1027)+1,"","PREVERIŤ")),"PREVERIŤ")))))</f>
        <v/>
      </c>
      <c r="V1027" s="14">
        <f>IF(OR(A1027&lt;&gt;"",B1027&lt;&gt;"",C1027&lt;&gt;"",D1027&lt;&gt;"",E1027&lt;&gt;"",F1027&lt;&gt;"",G1027&lt;&gt;"",H1027&lt;&gt;"",I1027&lt;&gt;"",J1027&lt;&gt;"",K1027&lt;&gt;"",L1027&lt;&gt;"",N1027&lt;&gt;"",O1027&lt;&gt;""),1,0)</f>
        <v/>
      </c>
      <c r="W1027" s="14">
        <f>IF(OR(V1027=0,B1027=""),"",COUNTIFS($B$6:B1027,B1027&amp;""))</f>
        <v/>
      </c>
      <c r="X1027" s="14">
        <f>IF(OR(V1027=0,B1027=""),"",IF(W1027=1,0,SUMIFS($Y$5:Y1026,$B$5:B1026,B1027&amp;"",$W$5:W1026,W1027-1)))</f>
        <v/>
      </c>
      <c r="Y1027" s="14">
        <f>IF(V1027=0,"",ROW($A1027))</f>
        <v/>
      </c>
    </row>
    <row r="1028">
      <c r="A1028" s="10" t="n"/>
      <c r="B1028" s="10" t="n"/>
      <c r="C1028" s="10" t="n"/>
      <c r="D1028" s="12" t="n"/>
      <c r="E1028" s="18" t="n"/>
      <c r="F1028" s="12" t="n"/>
      <c r="G1028" s="18" t="n"/>
      <c r="H1028" s="10" t="n"/>
      <c r="I1028" s="10" t="n"/>
      <c r="J1028" s="10" t="n"/>
      <c r="K1028" s="13" t="n"/>
      <c r="L1028" s="13" t="n"/>
      <c r="M1028" s="19">
        <f>IF(OR(K1028="",L1028=""),"",IF(AND(ISNUMBER(K1028),ISNUMBER(L1028)),L1028-K1028,"CHYBA"))</f>
        <v/>
      </c>
      <c r="N1028" s="10" t="n"/>
      <c r="O1028" s="10" t="n"/>
      <c r="P1028" s="14">
        <f>IF(M1028="","",IF(ISNUMBER(M1028),IF(M1028&lt;=0,"CHYBA",""),"CHYBA"))</f>
        <v/>
      </c>
      <c r="Q1028" s="14">
        <f>IF(OR(V1028=0,B1028="",K1028=""),"",IFERROR(IF(X1028=0,IF(AND(COUNTIFS('Vozidlá'!$A$6:$A$6,B1028&amp;"",'Vozidlá'!$L$6:$L$6,"&lt;&gt;")=1,ROUND(K1028,1)=ROUND(INDEX('Vozidlá'!$L$6:$L$6,MATCH(B1028,'Vozidlá'!$A$6:$A$6,0)),1)),"","CHYBA"),IF(AND(INDEX($L$1:$L$1505,X1028)&lt;&gt;"",ROUND(K1028,1)=ROUND(INDEX($L$1:$L$1505,X1028),1)),"","CHYBA")),"CHYBA"))</f>
        <v/>
      </c>
      <c r="R1028" s="14">
        <f>IF(V1028=0,"",IF(OR(NOT(ISNUMBER(A1028)),B1028="",C1028="",NOT(ISNUMBER(D1028)),NOT(ISNUMBER(E1028)),NOT(ISNUMBER(F1028)),NOT(ISNUMBER(G1028)),I1028="",J1028="",NOT(ISNUMBER(K1028)),NOT(ISNUMBER(L1028)),AND(N1028&lt;&gt;"Podnikateľská",N1028&lt;&gt;"Súkromná"),AND(N1028="Podnikateľská",H1028=""),COUNTIFS('Vodiči'!$C$6:$C$8,C1028&amp;"")&lt;&gt;1,COUNTIFS('Vozidlá'!$A$6:$A$6,B1028&amp;"",'Vozidlá'!$B$6:$B$6,"&lt;&gt;")&lt;&gt;1,COUNTIFS('Vozidlá'!$A$6:$A$6,B1028&amp;"",'Vozidlá'!$C$6:$C$6,"&lt;&gt;")&lt;&gt;1,COUNTIFS('Vozidlá'!$A$6:$A$6,B1028&amp;"",'Vozidlá'!$D$6:$D$6,"&lt;&gt;")&lt;&gt;1,COUNTIFS('Vozidlá'!$A$6:$A$6,B1028&amp;"",'Vozidlá'!$E$6:$E$6,"&lt;&gt;")&lt;&gt;1,COUNTIFS('Vozidlá'!$A$6:$A$6,B1028&amp;"",'Vozidlá'!$K$6:$K$6,"&lt;&gt;")&lt;&gt;1,COUNTIFS('Vozidlá'!$A$6:$A$6,B1028&amp;"",'Vozidlá'!$L$6:$L$6,"&lt;&gt;")&lt;&gt;1),"CHYBA",""))</f>
        <v/>
      </c>
      <c r="S1028" s="14">
        <f>IF(V1028=0,"",IF(N1028="Podnikateľská",IF(H1028="","",IF(OR(LEN(TRIM(SUBSTITUTE(SUBSTITUTE(H1028,".",""),",","")))&lt;12,ISNUMBER(MATCH(TRIM(SUBSTITUTE(SUBSTITUTE(H1028,".",""),",","")),'Zoznamy'!$G$2:$G$41,0))),"PREVERIŤ","")),IF(AND(N1028="Súkromná",IFERROR(INDEX('Vozidlá'!$O$6:$O$6,MATCH(B1028,'Vozidlá'!$A$6:$A$6,0))="áno",FALSE)),"PREVERIŤ","")))</f>
        <v/>
      </c>
      <c r="T1028" s="14">
        <f>IF(OR(D1028="",E1028="",F1028="",G1028=""),"",IFERROR(IF(OR(F1028+G1028&lt;D1028+E1028,D1028&lt;DATE(2027,1,1),D1028&gt;=DATE(2028,1,1)),"CHYBA",""),"CHYBA"))</f>
        <v/>
      </c>
      <c r="U1028" s="14">
        <f>IF(OR(V1028=0,A1028=""),"",IF(COUNTIFS($A$6:$A$1505,A1028&amp;"",$B$6:$B$1505,B1028&amp;"")&gt;1,"CHYBA",IF(X1028="","",IF(X1028=0,"",IFERROR(IF(INDEX($A$1:$A$1505,X1028)="","",IF(A1028=INDEX($A$1:$A$1505,X1028)+1,"","PREVERIŤ")),"PREVERIŤ")))))</f>
        <v/>
      </c>
      <c r="V1028" s="14">
        <f>IF(OR(A1028&lt;&gt;"",B1028&lt;&gt;"",C1028&lt;&gt;"",D1028&lt;&gt;"",E1028&lt;&gt;"",F1028&lt;&gt;"",G1028&lt;&gt;"",H1028&lt;&gt;"",I1028&lt;&gt;"",J1028&lt;&gt;"",K1028&lt;&gt;"",L1028&lt;&gt;"",N1028&lt;&gt;"",O1028&lt;&gt;""),1,0)</f>
        <v/>
      </c>
      <c r="W1028" s="14">
        <f>IF(OR(V1028=0,B1028=""),"",COUNTIFS($B$6:B1028,B1028&amp;""))</f>
        <v/>
      </c>
      <c r="X1028" s="14">
        <f>IF(OR(V1028=0,B1028=""),"",IF(W1028=1,0,SUMIFS($Y$5:Y1027,$B$5:B1027,B1028&amp;"",$W$5:W1027,W1028-1)))</f>
        <v/>
      </c>
      <c r="Y1028" s="14">
        <f>IF(V1028=0,"",ROW($A1028))</f>
        <v/>
      </c>
    </row>
    <row r="1029">
      <c r="A1029" s="10" t="n"/>
      <c r="B1029" s="10" t="n"/>
      <c r="C1029" s="10" t="n"/>
      <c r="D1029" s="12" t="n"/>
      <c r="E1029" s="18" t="n"/>
      <c r="F1029" s="12" t="n"/>
      <c r="G1029" s="18" t="n"/>
      <c r="H1029" s="10" t="n"/>
      <c r="I1029" s="10" t="n"/>
      <c r="J1029" s="10" t="n"/>
      <c r="K1029" s="13" t="n"/>
      <c r="L1029" s="13" t="n"/>
      <c r="M1029" s="19">
        <f>IF(OR(K1029="",L1029=""),"",IF(AND(ISNUMBER(K1029),ISNUMBER(L1029)),L1029-K1029,"CHYBA"))</f>
        <v/>
      </c>
      <c r="N1029" s="10" t="n"/>
      <c r="O1029" s="10" t="n"/>
      <c r="P1029" s="14">
        <f>IF(M1029="","",IF(ISNUMBER(M1029),IF(M1029&lt;=0,"CHYBA",""),"CHYBA"))</f>
        <v/>
      </c>
      <c r="Q1029" s="14">
        <f>IF(OR(V1029=0,B1029="",K1029=""),"",IFERROR(IF(X1029=0,IF(AND(COUNTIFS('Vozidlá'!$A$6:$A$6,B1029&amp;"",'Vozidlá'!$L$6:$L$6,"&lt;&gt;")=1,ROUND(K1029,1)=ROUND(INDEX('Vozidlá'!$L$6:$L$6,MATCH(B1029,'Vozidlá'!$A$6:$A$6,0)),1)),"","CHYBA"),IF(AND(INDEX($L$1:$L$1505,X1029)&lt;&gt;"",ROUND(K1029,1)=ROUND(INDEX($L$1:$L$1505,X1029),1)),"","CHYBA")),"CHYBA"))</f>
        <v/>
      </c>
      <c r="R1029" s="14">
        <f>IF(V1029=0,"",IF(OR(NOT(ISNUMBER(A1029)),B1029="",C1029="",NOT(ISNUMBER(D1029)),NOT(ISNUMBER(E1029)),NOT(ISNUMBER(F1029)),NOT(ISNUMBER(G1029)),I1029="",J1029="",NOT(ISNUMBER(K1029)),NOT(ISNUMBER(L1029)),AND(N1029&lt;&gt;"Podnikateľská",N1029&lt;&gt;"Súkromná"),AND(N1029="Podnikateľská",H1029=""),COUNTIFS('Vodiči'!$C$6:$C$8,C1029&amp;"")&lt;&gt;1,COUNTIFS('Vozidlá'!$A$6:$A$6,B1029&amp;"",'Vozidlá'!$B$6:$B$6,"&lt;&gt;")&lt;&gt;1,COUNTIFS('Vozidlá'!$A$6:$A$6,B1029&amp;"",'Vozidlá'!$C$6:$C$6,"&lt;&gt;")&lt;&gt;1,COUNTIFS('Vozidlá'!$A$6:$A$6,B1029&amp;"",'Vozidlá'!$D$6:$D$6,"&lt;&gt;")&lt;&gt;1,COUNTIFS('Vozidlá'!$A$6:$A$6,B1029&amp;"",'Vozidlá'!$E$6:$E$6,"&lt;&gt;")&lt;&gt;1,COUNTIFS('Vozidlá'!$A$6:$A$6,B1029&amp;"",'Vozidlá'!$K$6:$K$6,"&lt;&gt;")&lt;&gt;1,COUNTIFS('Vozidlá'!$A$6:$A$6,B1029&amp;"",'Vozidlá'!$L$6:$L$6,"&lt;&gt;")&lt;&gt;1),"CHYBA",""))</f>
        <v/>
      </c>
      <c r="S1029" s="14">
        <f>IF(V1029=0,"",IF(N1029="Podnikateľská",IF(H1029="","",IF(OR(LEN(TRIM(SUBSTITUTE(SUBSTITUTE(H1029,".",""),",","")))&lt;12,ISNUMBER(MATCH(TRIM(SUBSTITUTE(SUBSTITUTE(H1029,".",""),",","")),'Zoznamy'!$G$2:$G$41,0))),"PREVERIŤ","")),IF(AND(N1029="Súkromná",IFERROR(INDEX('Vozidlá'!$O$6:$O$6,MATCH(B1029,'Vozidlá'!$A$6:$A$6,0))="áno",FALSE)),"PREVERIŤ","")))</f>
        <v/>
      </c>
      <c r="T1029" s="14">
        <f>IF(OR(D1029="",E1029="",F1029="",G1029=""),"",IFERROR(IF(OR(F1029+G1029&lt;D1029+E1029,D1029&lt;DATE(2027,1,1),D1029&gt;=DATE(2028,1,1)),"CHYBA",""),"CHYBA"))</f>
        <v/>
      </c>
      <c r="U1029" s="14">
        <f>IF(OR(V1029=0,A1029=""),"",IF(COUNTIFS($A$6:$A$1505,A1029&amp;"",$B$6:$B$1505,B1029&amp;"")&gt;1,"CHYBA",IF(X1029="","",IF(X1029=0,"",IFERROR(IF(INDEX($A$1:$A$1505,X1029)="","",IF(A1029=INDEX($A$1:$A$1505,X1029)+1,"","PREVERIŤ")),"PREVERIŤ")))))</f>
        <v/>
      </c>
      <c r="V1029" s="14">
        <f>IF(OR(A1029&lt;&gt;"",B1029&lt;&gt;"",C1029&lt;&gt;"",D1029&lt;&gt;"",E1029&lt;&gt;"",F1029&lt;&gt;"",G1029&lt;&gt;"",H1029&lt;&gt;"",I1029&lt;&gt;"",J1029&lt;&gt;"",K1029&lt;&gt;"",L1029&lt;&gt;"",N1029&lt;&gt;"",O1029&lt;&gt;""),1,0)</f>
        <v/>
      </c>
      <c r="W1029" s="14">
        <f>IF(OR(V1029=0,B1029=""),"",COUNTIFS($B$6:B1029,B1029&amp;""))</f>
        <v/>
      </c>
      <c r="X1029" s="14">
        <f>IF(OR(V1029=0,B1029=""),"",IF(W1029=1,0,SUMIFS($Y$5:Y1028,$B$5:B1028,B1029&amp;"",$W$5:W1028,W1029-1)))</f>
        <v/>
      </c>
      <c r="Y1029" s="14">
        <f>IF(V1029=0,"",ROW($A1029))</f>
        <v/>
      </c>
    </row>
    <row r="1030">
      <c r="A1030" s="10" t="n"/>
      <c r="B1030" s="10" t="n"/>
      <c r="C1030" s="10" t="n"/>
      <c r="D1030" s="12" t="n"/>
      <c r="E1030" s="18" t="n"/>
      <c r="F1030" s="12" t="n"/>
      <c r="G1030" s="18" t="n"/>
      <c r="H1030" s="10" t="n"/>
      <c r="I1030" s="10" t="n"/>
      <c r="J1030" s="10" t="n"/>
      <c r="K1030" s="13" t="n"/>
      <c r="L1030" s="13" t="n"/>
      <c r="M1030" s="19">
        <f>IF(OR(K1030="",L1030=""),"",IF(AND(ISNUMBER(K1030),ISNUMBER(L1030)),L1030-K1030,"CHYBA"))</f>
        <v/>
      </c>
      <c r="N1030" s="10" t="n"/>
      <c r="O1030" s="10" t="n"/>
      <c r="P1030" s="14">
        <f>IF(M1030="","",IF(ISNUMBER(M1030),IF(M1030&lt;=0,"CHYBA",""),"CHYBA"))</f>
        <v/>
      </c>
      <c r="Q1030" s="14">
        <f>IF(OR(V1030=0,B1030="",K1030=""),"",IFERROR(IF(X1030=0,IF(AND(COUNTIFS('Vozidlá'!$A$6:$A$6,B1030&amp;"",'Vozidlá'!$L$6:$L$6,"&lt;&gt;")=1,ROUND(K1030,1)=ROUND(INDEX('Vozidlá'!$L$6:$L$6,MATCH(B1030,'Vozidlá'!$A$6:$A$6,0)),1)),"","CHYBA"),IF(AND(INDEX($L$1:$L$1505,X1030)&lt;&gt;"",ROUND(K1030,1)=ROUND(INDEX($L$1:$L$1505,X1030),1)),"","CHYBA")),"CHYBA"))</f>
        <v/>
      </c>
      <c r="R1030" s="14">
        <f>IF(V1030=0,"",IF(OR(NOT(ISNUMBER(A1030)),B1030="",C1030="",NOT(ISNUMBER(D1030)),NOT(ISNUMBER(E1030)),NOT(ISNUMBER(F1030)),NOT(ISNUMBER(G1030)),I1030="",J1030="",NOT(ISNUMBER(K1030)),NOT(ISNUMBER(L1030)),AND(N1030&lt;&gt;"Podnikateľská",N1030&lt;&gt;"Súkromná"),AND(N1030="Podnikateľská",H1030=""),COUNTIFS('Vodiči'!$C$6:$C$8,C1030&amp;"")&lt;&gt;1,COUNTIFS('Vozidlá'!$A$6:$A$6,B1030&amp;"",'Vozidlá'!$B$6:$B$6,"&lt;&gt;")&lt;&gt;1,COUNTIFS('Vozidlá'!$A$6:$A$6,B1030&amp;"",'Vozidlá'!$C$6:$C$6,"&lt;&gt;")&lt;&gt;1,COUNTIFS('Vozidlá'!$A$6:$A$6,B1030&amp;"",'Vozidlá'!$D$6:$D$6,"&lt;&gt;")&lt;&gt;1,COUNTIFS('Vozidlá'!$A$6:$A$6,B1030&amp;"",'Vozidlá'!$E$6:$E$6,"&lt;&gt;")&lt;&gt;1,COUNTIFS('Vozidlá'!$A$6:$A$6,B1030&amp;"",'Vozidlá'!$K$6:$K$6,"&lt;&gt;")&lt;&gt;1,COUNTIFS('Vozidlá'!$A$6:$A$6,B1030&amp;"",'Vozidlá'!$L$6:$L$6,"&lt;&gt;")&lt;&gt;1),"CHYBA",""))</f>
        <v/>
      </c>
      <c r="S1030" s="14">
        <f>IF(V1030=0,"",IF(N1030="Podnikateľská",IF(H1030="","",IF(OR(LEN(TRIM(SUBSTITUTE(SUBSTITUTE(H1030,".",""),",","")))&lt;12,ISNUMBER(MATCH(TRIM(SUBSTITUTE(SUBSTITUTE(H1030,".",""),",","")),'Zoznamy'!$G$2:$G$41,0))),"PREVERIŤ","")),IF(AND(N1030="Súkromná",IFERROR(INDEX('Vozidlá'!$O$6:$O$6,MATCH(B1030,'Vozidlá'!$A$6:$A$6,0))="áno",FALSE)),"PREVERIŤ","")))</f>
        <v/>
      </c>
      <c r="T1030" s="14">
        <f>IF(OR(D1030="",E1030="",F1030="",G1030=""),"",IFERROR(IF(OR(F1030+G1030&lt;D1030+E1030,D1030&lt;DATE(2027,1,1),D1030&gt;=DATE(2028,1,1)),"CHYBA",""),"CHYBA"))</f>
        <v/>
      </c>
      <c r="U1030" s="14">
        <f>IF(OR(V1030=0,A1030=""),"",IF(COUNTIFS($A$6:$A$1505,A1030&amp;"",$B$6:$B$1505,B1030&amp;"")&gt;1,"CHYBA",IF(X1030="","",IF(X1030=0,"",IFERROR(IF(INDEX($A$1:$A$1505,X1030)="","",IF(A1030=INDEX($A$1:$A$1505,X1030)+1,"","PREVERIŤ")),"PREVERIŤ")))))</f>
        <v/>
      </c>
      <c r="V1030" s="14">
        <f>IF(OR(A1030&lt;&gt;"",B1030&lt;&gt;"",C1030&lt;&gt;"",D1030&lt;&gt;"",E1030&lt;&gt;"",F1030&lt;&gt;"",G1030&lt;&gt;"",H1030&lt;&gt;"",I1030&lt;&gt;"",J1030&lt;&gt;"",K1030&lt;&gt;"",L1030&lt;&gt;"",N1030&lt;&gt;"",O1030&lt;&gt;""),1,0)</f>
        <v/>
      </c>
      <c r="W1030" s="14">
        <f>IF(OR(V1030=0,B1030=""),"",COUNTIFS($B$6:B1030,B1030&amp;""))</f>
        <v/>
      </c>
      <c r="X1030" s="14">
        <f>IF(OR(V1030=0,B1030=""),"",IF(W1030=1,0,SUMIFS($Y$5:Y1029,$B$5:B1029,B1030&amp;"",$W$5:W1029,W1030-1)))</f>
        <v/>
      </c>
      <c r="Y1030" s="14">
        <f>IF(V1030=0,"",ROW($A1030))</f>
        <v/>
      </c>
    </row>
    <row r="1031">
      <c r="A1031" s="10" t="n"/>
      <c r="B1031" s="10" t="n"/>
      <c r="C1031" s="10" t="n"/>
      <c r="D1031" s="12" t="n"/>
      <c r="E1031" s="18" t="n"/>
      <c r="F1031" s="12" t="n"/>
      <c r="G1031" s="18" t="n"/>
      <c r="H1031" s="10" t="n"/>
      <c r="I1031" s="10" t="n"/>
      <c r="J1031" s="10" t="n"/>
      <c r="K1031" s="13" t="n"/>
      <c r="L1031" s="13" t="n"/>
      <c r="M1031" s="19">
        <f>IF(OR(K1031="",L1031=""),"",IF(AND(ISNUMBER(K1031),ISNUMBER(L1031)),L1031-K1031,"CHYBA"))</f>
        <v/>
      </c>
      <c r="N1031" s="10" t="n"/>
      <c r="O1031" s="10" t="n"/>
      <c r="P1031" s="14">
        <f>IF(M1031="","",IF(ISNUMBER(M1031),IF(M1031&lt;=0,"CHYBA",""),"CHYBA"))</f>
        <v/>
      </c>
      <c r="Q1031" s="14">
        <f>IF(OR(V1031=0,B1031="",K1031=""),"",IFERROR(IF(X1031=0,IF(AND(COUNTIFS('Vozidlá'!$A$6:$A$6,B1031&amp;"",'Vozidlá'!$L$6:$L$6,"&lt;&gt;")=1,ROUND(K1031,1)=ROUND(INDEX('Vozidlá'!$L$6:$L$6,MATCH(B1031,'Vozidlá'!$A$6:$A$6,0)),1)),"","CHYBA"),IF(AND(INDEX($L$1:$L$1505,X1031)&lt;&gt;"",ROUND(K1031,1)=ROUND(INDEX($L$1:$L$1505,X1031),1)),"","CHYBA")),"CHYBA"))</f>
        <v/>
      </c>
      <c r="R1031" s="14">
        <f>IF(V1031=0,"",IF(OR(NOT(ISNUMBER(A1031)),B1031="",C1031="",NOT(ISNUMBER(D1031)),NOT(ISNUMBER(E1031)),NOT(ISNUMBER(F1031)),NOT(ISNUMBER(G1031)),I1031="",J1031="",NOT(ISNUMBER(K1031)),NOT(ISNUMBER(L1031)),AND(N1031&lt;&gt;"Podnikateľská",N1031&lt;&gt;"Súkromná"),AND(N1031="Podnikateľská",H1031=""),COUNTIFS('Vodiči'!$C$6:$C$8,C1031&amp;"")&lt;&gt;1,COUNTIFS('Vozidlá'!$A$6:$A$6,B1031&amp;"",'Vozidlá'!$B$6:$B$6,"&lt;&gt;")&lt;&gt;1,COUNTIFS('Vozidlá'!$A$6:$A$6,B1031&amp;"",'Vozidlá'!$C$6:$C$6,"&lt;&gt;")&lt;&gt;1,COUNTIFS('Vozidlá'!$A$6:$A$6,B1031&amp;"",'Vozidlá'!$D$6:$D$6,"&lt;&gt;")&lt;&gt;1,COUNTIFS('Vozidlá'!$A$6:$A$6,B1031&amp;"",'Vozidlá'!$E$6:$E$6,"&lt;&gt;")&lt;&gt;1,COUNTIFS('Vozidlá'!$A$6:$A$6,B1031&amp;"",'Vozidlá'!$K$6:$K$6,"&lt;&gt;")&lt;&gt;1,COUNTIFS('Vozidlá'!$A$6:$A$6,B1031&amp;"",'Vozidlá'!$L$6:$L$6,"&lt;&gt;")&lt;&gt;1),"CHYBA",""))</f>
        <v/>
      </c>
      <c r="S1031" s="14">
        <f>IF(V1031=0,"",IF(N1031="Podnikateľská",IF(H1031="","",IF(OR(LEN(TRIM(SUBSTITUTE(SUBSTITUTE(H1031,".",""),",","")))&lt;12,ISNUMBER(MATCH(TRIM(SUBSTITUTE(SUBSTITUTE(H1031,".",""),",","")),'Zoznamy'!$G$2:$G$41,0))),"PREVERIŤ","")),IF(AND(N1031="Súkromná",IFERROR(INDEX('Vozidlá'!$O$6:$O$6,MATCH(B1031,'Vozidlá'!$A$6:$A$6,0))="áno",FALSE)),"PREVERIŤ","")))</f>
        <v/>
      </c>
      <c r="T1031" s="14">
        <f>IF(OR(D1031="",E1031="",F1031="",G1031=""),"",IFERROR(IF(OR(F1031+G1031&lt;D1031+E1031,D1031&lt;DATE(2027,1,1),D1031&gt;=DATE(2028,1,1)),"CHYBA",""),"CHYBA"))</f>
        <v/>
      </c>
      <c r="U1031" s="14">
        <f>IF(OR(V1031=0,A1031=""),"",IF(COUNTIFS($A$6:$A$1505,A1031&amp;"",$B$6:$B$1505,B1031&amp;"")&gt;1,"CHYBA",IF(X1031="","",IF(X1031=0,"",IFERROR(IF(INDEX($A$1:$A$1505,X1031)="","",IF(A1031=INDEX($A$1:$A$1505,X1031)+1,"","PREVERIŤ")),"PREVERIŤ")))))</f>
        <v/>
      </c>
      <c r="V1031" s="14">
        <f>IF(OR(A1031&lt;&gt;"",B1031&lt;&gt;"",C1031&lt;&gt;"",D1031&lt;&gt;"",E1031&lt;&gt;"",F1031&lt;&gt;"",G1031&lt;&gt;"",H1031&lt;&gt;"",I1031&lt;&gt;"",J1031&lt;&gt;"",K1031&lt;&gt;"",L1031&lt;&gt;"",N1031&lt;&gt;"",O1031&lt;&gt;""),1,0)</f>
        <v/>
      </c>
      <c r="W1031" s="14">
        <f>IF(OR(V1031=0,B1031=""),"",COUNTIFS($B$6:B1031,B1031&amp;""))</f>
        <v/>
      </c>
      <c r="X1031" s="14">
        <f>IF(OR(V1031=0,B1031=""),"",IF(W1031=1,0,SUMIFS($Y$5:Y1030,$B$5:B1030,B1031&amp;"",$W$5:W1030,W1031-1)))</f>
        <v/>
      </c>
      <c r="Y1031" s="14">
        <f>IF(V1031=0,"",ROW($A1031))</f>
        <v/>
      </c>
    </row>
    <row r="1032">
      <c r="A1032" s="10" t="n"/>
      <c r="B1032" s="10" t="n"/>
      <c r="C1032" s="10" t="n"/>
      <c r="D1032" s="12" t="n"/>
      <c r="E1032" s="18" t="n"/>
      <c r="F1032" s="12" t="n"/>
      <c r="G1032" s="18" t="n"/>
      <c r="H1032" s="10" t="n"/>
      <c r="I1032" s="10" t="n"/>
      <c r="J1032" s="10" t="n"/>
      <c r="K1032" s="13" t="n"/>
      <c r="L1032" s="13" t="n"/>
      <c r="M1032" s="19">
        <f>IF(OR(K1032="",L1032=""),"",IF(AND(ISNUMBER(K1032),ISNUMBER(L1032)),L1032-K1032,"CHYBA"))</f>
        <v/>
      </c>
      <c r="N1032" s="10" t="n"/>
      <c r="O1032" s="10" t="n"/>
      <c r="P1032" s="14">
        <f>IF(M1032="","",IF(ISNUMBER(M1032),IF(M1032&lt;=0,"CHYBA",""),"CHYBA"))</f>
        <v/>
      </c>
      <c r="Q1032" s="14">
        <f>IF(OR(V1032=0,B1032="",K1032=""),"",IFERROR(IF(X1032=0,IF(AND(COUNTIFS('Vozidlá'!$A$6:$A$6,B1032&amp;"",'Vozidlá'!$L$6:$L$6,"&lt;&gt;")=1,ROUND(K1032,1)=ROUND(INDEX('Vozidlá'!$L$6:$L$6,MATCH(B1032,'Vozidlá'!$A$6:$A$6,0)),1)),"","CHYBA"),IF(AND(INDEX($L$1:$L$1505,X1032)&lt;&gt;"",ROUND(K1032,1)=ROUND(INDEX($L$1:$L$1505,X1032),1)),"","CHYBA")),"CHYBA"))</f>
        <v/>
      </c>
      <c r="R1032" s="14">
        <f>IF(V1032=0,"",IF(OR(NOT(ISNUMBER(A1032)),B1032="",C1032="",NOT(ISNUMBER(D1032)),NOT(ISNUMBER(E1032)),NOT(ISNUMBER(F1032)),NOT(ISNUMBER(G1032)),I1032="",J1032="",NOT(ISNUMBER(K1032)),NOT(ISNUMBER(L1032)),AND(N1032&lt;&gt;"Podnikateľská",N1032&lt;&gt;"Súkromná"),AND(N1032="Podnikateľská",H1032=""),COUNTIFS('Vodiči'!$C$6:$C$8,C1032&amp;"")&lt;&gt;1,COUNTIFS('Vozidlá'!$A$6:$A$6,B1032&amp;"",'Vozidlá'!$B$6:$B$6,"&lt;&gt;")&lt;&gt;1,COUNTIFS('Vozidlá'!$A$6:$A$6,B1032&amp;"",'Vozidlá'!$C$6:$C$6,"&lt;&gt;")&lt;&gt;1,COUNTIFS('Vozidlá'!$A$6:$A$6,B1032&amp;"",'Vozidlá'!$D$6:$D$6,"&lt;&gt;")&lt;&gt;1,COUNTIFS('Vozidlá'!$A$6:$A$6,B1032&amp;"",'Vozidlá'!$E$6:$E$6,"&lt;&gt;")&lt;&gt;1,COUNTIFS('Vozidlá'!$A$6:$A$6,B1032&amp;"",'Vozidlá'!$K$6:$K$6,"&lt;&gt;")&lt;&gt;1,COUNTIFS('Vozidlá'!$A$6:$A$6,B1032&amp;"",'Vozidlá'!$L$6:$L$6,"&lt;&gt;")&lt;&gt;1),"CHYBA",""))</f>
        <v/>
      </c>
      <c r="S1032" s="14">
        <f>IF(V1032=0,"",IF(N1032="Podnikateľská",IF(H1032="","",IF(OR(LEN(TRIM(SUBSTITUTE(SUBSTITUTE(H1032,".",""),",","")))&lt;12,ISNUMBER(MATCH(TRIM(SUBSTITUTE(SUBSTITUTE(H1032,".",""),",","")),'Zoznamy'!$G$2:$G$41,0))),"PREVERIŤ","")),IF(AND(N1032="Súkromná",IFERROR(INDEX('Vozidlá'!$O$6:$O$6,MATCH(B1032,'Vozidlá'!$A$6:$A$6,0))="áno",FALSE)),"PREVERIŤ","")))</f>
        <v/>
      </c>
      <c r="T1032" s="14">
        <f>IF(OR(D1032="",E1032="",F1032="",G1032=""),"",IFERROR(IF(OR(F1032+G1032&lt;D1032+E1032,D1032&lt;DATE(2027,1,1),D1032&gt;=DATE(2028,1,1)),"CHYBA",""),"CHYBA"))</f>
        <v/>
      </c>
      <c r="U1032" s="14">
        <f>IF(OR(V1032=0,A1032=""),"",IF(COUNTIFS($A$6:$A$1505,A1032&amp;"",$B$6:$B$1505,B1032&amp;"")&gt;1,"CHYBA",IF(X1032="","",IF(X1032=0,"",IFERROR(IF(INDEX($A$1:$A$1505,X1032)="","",IF(A1032=INDEX($A$1:$A$1505,X1032)+1,"","PREVERIŤ")),"PREVERIŤ")))))</f>
        <v/>
      </c>
      <c r="V1032" s="14">
        <f>IF(OR(A1032&lt;&gt;"",B1032&lt;&gt;"",C1032&lt;&gt;"",D1032&lt;&gt;"",E1032&lt;&gt;"",F1032&lt;&gt;"",G1032&lt;&gt;"",H1032&lt;&gt;"",I1032&lt;&gt;"",J1032&lt;&gt;"",K1032&lt;&gt;"",L1032&lt;&gt;"",N1032&lt;&gt;"",O1032&lt;&gt;""),1,0)</f>
        <v/>
      </c>
      <c r="W1032" s="14">
        <f>IF(OR(V1032=0,B1032=""),"",COUNTIFS($B$6:B1032,B1032&amp;""))</f>
        <v/>
      </c>
      <c r="X1032" s="14">
        <f>IF(OR(V1032=0,B1032=""),"",IF(W1032=1,0,SUMIFS($Y$5:Y1031,$B$5:B1031,B1032&amp;"",$W$5:W1031,W1032-1)))</f>
        <v/>
      </c>
      <c r="Y1032" s="14">
        <f>IF(V1032=0,"",ROW($A1032))</f>
        <v/>
      </c>
    </row>
    <row r="1033">
      <c r="A1033" s="10" t="n"/>
      <c r="B1033" s="10" t="n"/>
      <c r="C1033" s="10" t="n"/>
      <c r="D1033" s="12" t="n"/>
      <c r="E1033" s="18" t="n"/>
      <c r="F1033" s="12" t="n"/>
      <c r="G1033" s="18" t="n"/>
      <c r="H1033" s="10" t="n"/>
      <c r="I1033" s="10" t="n"/>
      <c r="J1033" s="10" t="n"/>
      <c r="K1033" s="13" t="n"/>
      <c r="L1033" s="13" t="n"/>
      <c r="M1033" s="19">
        <f>IF(OR(K1033="",L1033=""),"",IF(AND(ISNUMBER(K1033),ISNUMBER(L1033)),L1033-K1033,"CHYBA"))</f>
        <v/>
      </c>
      <c r="N1033" s="10" t="n"/>
      <c r="O1033" s="10" t="n"/>
      <c r="P1033" s="14">
        <f>IF(M1033="","",IF(ISNUMBER(M1033),IF(M1033&lt;=0,"CHYBA",""),"CHYBA"))</f>
        <v/>
      </c>
      <c r="Q1033" s="14">
        <f>IF(OR(V1033=0,B1033="",K1033=""),"",IFERROR(IF(X1033=0,IF(AND(COUNTIFS('Vozidlá'!$A$6:$A$6,B1033&amp;"",'Vozidlá'!$L$6:$L$6,"&lt;&gt;")=1,ROUND(K1033,1)=ROUND(INDEX('Vozidlá'!$L$6:$L$6,MATCH(B1033,'Vozidlá'!$A$6:$A$6,0)),1)),"","CHYBA"),IF(AND(INDEX($L$1:$L$1505,X1033)&lt;&gt;"",ROUND(K1033,1)=ROUND(INDEX($L$1:$L$1505,X1033),1)),"","CHYBA")),"CHYBA"))</f>
        <v/>
      </c>
      <c r="R1033" s="14">
        <f>IF(V1033=0,"",IF(OR(NOT(ISNUMBER(A1033)),B1033="",C1033="",NOT(ISNUMBER(D1033)),NOT(ISNUMBER(E1033)),NOT(ISNUMBER(F1033)),NOT(ISNUMBER(G1033)),I1033="",J1033="",NOT(ISNUMBER(K1033)),NOT(ISNUMBER(L1033)),AND(N1033&lt;&gt;"Podnikateľská",N1033&lt;&gt;"Súkromná"),AND(N1033="Podnikateľská",H1033=""),COUNTIFS('Vodiči'!$C$6:$C$8,C1033&amp;"")&lt;&gt;1,COUNTIFS('Vozidlá'!$A$6:$A$6,B1033&amp;"",'Vozidlá'!$B$6:$B$6,"&lt;&gt;")&lt;&gt;1,COUNTIFS('Vozidlá'!$A$6:$A$6,B1033&amp;"",'Vozidlá'!$C$6:$C$6,"&lt;&gt;")&lt;&gt;1,COUNTIFS('Vozidlá'!$A$6:$A$6,B1033&amp;"",'Vozidlá'!$D$6:$D$6,"&lt;&gt;")&lt;&gt;1,COUNTIFS('Vozidlá'!$A$6:$A$6,B1033&amp;"",'Vozidlá'!$E$6:$E$6,"&lt;&gt;")&lt;&gt;1,COUNTIFS('Vozidlá'!$A$6:$A$6,B1033&amp;"",'Vozidlá'!$K$6:$K$6,"&lt;&gt;")&lt;&gt;1,COUNTIFS('Vozidlá'!$A$6:$A$6,B1033&amp;"",'Vozidlá'!$L$6:$L$6,"&lt;&gt;")&lt;&gt;1),"CHYBA",""))</f>
        <v/>
      </c>
      <c r="S1033" s="14">
        <f>IF(V1033=0,"",IF(N1033="Podnikateľská",IF(H1033="","",IF(OR(LEN(TRIM(SUBSTITUTE(SUBSTITUTE(H1033,".",""),",","")))&lt;12,ISNUMBER(MATCH(TRIM(SUBSTITUTE(SUBSTITUTE(H1033,".",""),",","")),'Zoznamy'!$G$2:$G$41,0))),"PREVERIŤ","")),IF(AND(N1033="Súkromná",IFERROR(INDEX('Vozidlá'!$O$6:$O$6,MATCH(B1033,'Vozidlá'!$A$6:$A$6,0))="áno",FALSE)),"PREVERIŤ","")))</f>
        <v/>
      </c>
      <c r="T1033" s="14">
        <f>IF(OR(D1033="",E1033="",F1033="",G1033=""),"",IFERROR(IF(OR(F1033+G1033&lt;D1033+E1033,D1033&lt;DATE(2027,1,1),D1033&gt;=DATE(2028,1,1)),"CHYBA",""),"CHYBA"))</f>
        <v/>
      </c>
      <c r="U1033" s="14">
        <f>IF(OR(V1033=0,A1033=""),"",IF(COUNTIFS($A$6:$A$1505,A1033&amp;"",$B$6:$B$1505,B1033&amp;"")&gt;1,"CHYBA",IF(X1033="","",IF(X1033=0,"",IFERROR(IF(INDEX($A$1:$A$1505,X1033)="","",IF(A1033=INDEX($A$1:$A$1505,X1033)+1,"","PREVERIŤ")),"PREVERIŤ")))))</f>
        <v/>
      </c>
      <c r="V1033" s="14">
        <f>IF(OR(A1033&lt;&gt;"",B1033&lt;&gt;"",C1033&lt;&gt;"",D1033&lt;&gt;"",E1033&lt;&gt;"",F1033&lt;&gt;"",G1033&lt;&gt;"",H1033&lt;&gt;"",I1033&lt;&gt;"",J1033&lt;&gt;"",K1033&lt;&gt;"",L1033&lt;&gt;"",N1033&lt;&gt;"",O1033&lt;&gt;""),1,0)</f>
        <v/>
      </c>
      <c r="W1033" s="14">
        <f>IF(OR(V1033=0,B1033=""),"",COUNTIFS($B$6:B1033,B1033&amp;""))</f>
        <v/>
      </c>
      <c r="X1033" s="14">
        <f>IF(OR(V1033=0,B1033=""),"",IF(W1033=1,0,SUMIFS($Y$5:Y1032,$B$5:B1032,B1033&amp;"",$W$5:W1032,W1033-1)))</f>
        <v/>
      </c>
      <c r="Y1033" s="14">
        <f>IF(V1033=0,"",ROW($A1033))</f>
        <v/>
      </c>
    </row>
    <row r="1034">
      <c r="A1034" s="10" t="n"/>
      <c r="B1034" s="10" t="n"/>
      <c r="C1034" s="10" t="n"/>
      <c r="D1034" s="12" t="n"/>
      <c r="E1034" s="18" t="n"/>
      <c r="F1034" s="12" t="n"/>
      <c r="G1034" s="18" t="n"/>
      <c r="H1034" s="10" t="n"/>
      <c r="I1034" s="10" t="n"/>
      <c r="J1034" s="10" t="n"/>
      <c r="K1034" s="13" t="n"/>
      <c r="L1034" s="13" t="n"/>
      <c r="M1034" s="19">
        <f>IF(OR(K1034="",L1034=""),"",IF(AND(ISNUMBER(K1034),ISNUMBER(L1034)),L1034-K1034,"CHYBA"))</f>
        <v/>
      </c>
      <c r="N1034" s="10" t="n"/>
      <c r="O1034" s="10" t="n"/>
      <c r="P1034" s="14">
        <f>IF(M1034="","",IF(ISNUMBER(M1034),IF(M1034&lt;=0,"CHYBA",""),"CHYBA"))</f>
        <v/>
      </c>
      <c r="Q1034" s="14">
        <f>IF(OR(V1034=0,B1034="",K1034=""),"",IFERROR(IF(X1034=0,IF(AND(COUNTIFS('Vozidlá'!$A$6:$A$6,B1034&amp;"",'Vozidlá'!$L$6:$L$6,"&lt;&gt;")=1,ROUND(K1034,1)=ROUND(INDEX('Vozidlá'!$L$6:$L$6,MATCH(B1034,'Vozidlá'!$A$6:$A$6,0)),1)),"","CHYBA"),IF(AND(INDEX($L$1:$L$1505,X1034)&lt;&gt;"",ROUND(K1034,1)=ROUND(INDEX($L$1:$L$1505,X1034),1)),"","CHYBA")),"CHYBA"))</f>
        <v/>
      </c>
      <c r="R1034" s="14">
        <f>IF(V1034=0,"",IF(OR(NOT(ISNUMBER(A1034)),B1034="",C1034="",NOT(ISNUMBER(D1034)),NOT(ISNUMBER(E1034)),NOT(ISNUMBER(F1034)),NOT(ISNUMBER(G1034)),I1034="",J1034="",NOT(ISNUMBER(K1034)),NOT(ISNUMBER(L1034)),AND(N1034&lt;&gt;"Podnikateľská",N1034&lt;&gt;"Súkromná"),AND(N1034="Podnikateľská",H1034=""),COUNTIFS('Vodiči'!$C$6:$C$8,C1034&amp;"")&lt;&gt;1,COUNTIFS('Vozidlá'!$A$6:$A$6,B1034&amp;"",'Vozidlá'!$B$6:$B$6,"&lt;&gt;")&lt;&gt;1,COUNTIFS('Vozidlá'!$A$6:$A$6,B1034&amp;"",'Vozidlá'!$C$6:$C$6,"&lt;&gt;")&lt;&gt;1,COUNTIFS('Vozidlá'!$A$6:$A$6,B1034&amp;"",'Vozidlá'!$D$6:$D$6,"&lt;&gt;")&lt;&gt;1,COUNTIFS('Vozidlá'!$A$6:$A$6,B1034&amp;"",'Vozidlá'!$E$6:$E$6,"&lt;&gt;")&lt;&gt;1,COUNTIFS('Vozidlá'!$A$6:$A$6,B1034&amp;"",'Vozidlá'!$K$6:$K$6,"&lt;&gt;")&lt;&gt;1,COUNTIFS('Vozidlá'!$A$6:$A$6,B1034&amp;"",'Vozidlá'!$L$6:$L$6,"&lt;&gt;")&lt;&gt;1),"CHYBA",""))</f>
        <v/>
      </c>
      <c r="S1034" s="14">
        <f>IF(V1034=0,"",IF(N1034="Podnikateľská",IF(H1034="","",IF(OR(LEN(TRIM(SUBSTITUTE(SUBSTITUTE(H1034,".",""),",","")))&lt;12,ISNUMBER(MATCH(TRIM(SUBSTITUTE(SUBSTITUTE(H1034,".",""),",","")),'Zoznamy'!$G$2:$G$41,0))),"PREVERIŤ","")),IF(AND(N1034="Súkromná",IFERROR(INDEX('Vozidlá'!$O$6:$O$6,MATCH(B1034,'Vozidlá'!$A$6:$A$6,0))="áno",FALSE)),"PREVERIŤ","")))</f>
        <v/>
      </c>
      <c r="T1034" s="14">
        <f>IF(OR(D1034="",E1034="",F1034="",G1034=""),"",IFERROR(IF(OR(F1034+G1034&lt;D1034+E1034,D1034&lt;DATE(2027,1,1),D1034&gt;=DATE(2028,1,1)),"CHYBA",""),"CHYBA"))</f>
        <v/>
      </c>
      <c r="U1034" s="14">
        <f>IF(OR(V1034=0,A1034=""),"",IF(COUNTIFS($A$6:$A$1505,A1034&amp;"",$B$6:$B$1505,B1034&amp;"")&gt;1,"CHYBA",IF(X1034="","",IF(X1034=0,"",IFERROR(IF(INDEX($A$1:$A$1505,X1034)="","",IF(A1034=INDEX($A$1:$A$1505,X1034)+1,"","PREVERIŤ")),"PREVERIŤ")))))</f>
        <v/>
      </c>
      <c r="V1034" s="14">
        <f>IF(OR(A1034&lt;&gt;"",B1034&lt;&gt;"",C1034&lt;&gt;"",D1034&lt;&gt;"",E1034&lt;&gt;"",F1034&lt;&gt;"",G1034&lt;&gt;"",H1034&lt;&gt;"",I1034&lt;&gt;"",J1034&lt;&gt;"",K1034&lt;&gt;"",L1034&lt;&gt;"",N1034&lt;&gt;"",O1034&lt;&gt;""),1,0)</f>
        <v/>
      </c>
      <c r="W1034" s="14">
        <f>IF(OR(V1034=0,B1034=""),"",COUNTIFS($B$6:B1034,B1034&amp;""))</f>
        <v/>
      </c>
      <c r="X1034" s="14">
        <f>IF(OR(V1034=0,B1034=""),"",IF(W1034=1,0,SUMIFS($Y$5:Y1033,$B$5:B1033,B1034&amp;"",$W$5:W1033,W1034-1)))</f>
        <v/>
      </c>
      <c r="Y1034" s="14">
        <f>IF(V1034=0,"",ROW($A1034))</f>
        <v/>
      </c>
    </row>
    <row r="1035">
      <c r="A1035" s="10" t="n"/>
      <c r="B1035" s="10" t="n"/>
      <c r="C1035" s="10" t="n"/>
      <c r="D1035" s="12" t="n"/>
      <c r="E1035" s="18" t="n"/>
      <c r="F1035" s="12" t="n"/>
      <c r="G1035" s="18" t="n"/>
      <c r="H1035" s="10" t="n"/>
      <c r="I1035" s="10" t="n"/>
      <c r="J1035" s="10" t="n"/>
      <c r="K1035" s="13" t="n"/>
      <c r="L1035" s="13" t="n"/>
      <c r="M1035" s="19">
        <f>IF(OR(K1035="",L1035=""),"",IF(AND(ISNUMBER(K1035),ISNUMBER(L1035)),L1035-K1035,"CHYBA"))</f>
        <v/>
      </c>
      <c r="N1035" s="10" t="n"/>
      <c r="O1035" s="10" t="n"/>
      <c r="P1035" s="14">
        <f>IF(M1035="","",IF(ISNUMBER(M1035),IF(M1035&lt;=0,"CHYBA",""),"CHYBA"))</f>
        <v/>
      </c>
      <c r="Q1035" s="14">
        <f>IF(OR(V1035=0,B1035="",K1035=""),"",IFERROR(IF(X1035=0,IF(AND(COUNTIFS('Vozidlá'!$A$6:$A$6,B1035&amp;"",'Vozidlá'!$L$6:$L$6,"&lt;&gt;")=1,ROUND(K1035,1)=ROUND(INDEX('Vozidlá'!$L$6:$L$6,MATCH(B1035,'Vozidlá'!$A$6:$A$6,0)),1)),"","CHYBA"),IF(AND(INDEX($L$1:$L$1505,X1035)&lt;&gt;"",ROUND(K1035,1)=ROUND(INDEX($L$1:$L$1505,X1035),1)),"","CHYBA")),"CHYBA"))</f>
        <v/>
      </c>
      <c r="R1035" s="14">
        <f>IF(V1035=0,"",IF(OR(NOT(ISNUMBER(A1035)),B1035="",C1035="",NOT(ISNUMBER(D1035)),NOT(ISNUMBER(E1035)),NOT(ISNUMBER(F1035)),NOT(ISNUMBER(G1035)),I1035="",J1035="",NOT(ISNUMBER(K1035)),NOT(ISNUMBER(L1035)),AND(N1035&lt;&gt;"Podnikateľská",N1035&lt;&gt;"Súkromná"),AND(N1035="Podnikateľská",H1035=""),COUNTIFS('Vodiči'!$C$6:$C$8,C1035&amp;"")&lt;&gt;1,COUNTIFS('Vozidlá'!$A$6:$A$6,B1035&amp;"",'Vozidlá'!$B$6:$B$6,"&lt;&gt;")&lt;&gt;1,COUNTIFS('Vozidlá'!$A$6:$A$6,B1035&amp;"",'Vozidlá'!$C$6:$C$6,"&lt;&gt;")&lt;&gt;1,COUNTIFS('Vozidlá'!$A$6:$A$6,B1035&amp;"",'Vozidlá'!$D$6:$D$6,"&lt;&gt;")&lt;&gt;1,COUNTIFS('Vozidlá'!$A$6:$A$6,B1035&amp;"",'Vozidlá'!$E$6:$E$6,"&lt;&gt;")&lt;&gt;1,COUNTIFS('Vozidlá'!$A$6:$A$6,B1035&amp;"",'Vozidlá'!$K$6:$K$6,"&lt;&gt;")&lt;&gt;1,COUNTIFS('Vozidlá'!$A$6:$A$6,B1035&amp;"",'Vozidlá'!$L$6:$L$6,"&lt;&gt;")&lt;&gt;1),"CHYBA",""))</f>
        <v/>
      </c>
      <c r="S1035" s="14">
        <f>IF(V1035=0,"",IF(N1035="Podnikateľská",IF(H1035="","",IF(OR(LEN(TRIM(SUBSTITUTE(SUBSTITUTE(H1035,".",""),",","")))&lt;12,ISNUMBER(MATCH(TRIM(SUBSTITUTE(SUBSTITUTE(H1035,".",""),",","")),'Zoznamy'!$G$2:$G$41,0))),"PREVERIŤ","")),IF(AND(N1035="Súkromná",IFERROR(INDEX('Vozidlá'!$O$6:$O$6,MATCH(B1035,'Vozidlá'!$A$6:$A$6,0))="áno",FALSE)),"PREVERIŤ","")))</f>
        <v/>
      </c>
      <c r="T1035" s="14">
        <f>IF(OR(D1035="",E1035="",F1035="",G1035=""),"",IFERROR(IF(OR(F1035+G1035&lt;D1035+E1035,D1035&lt;DATE(2027,1,1),D1035&gt;=DATE(2028,1,1)),"CHYBA",""),"CHYBA"))</f>
        <v/>
      </c>
      <c r="U1035" s="14">
        <f>IF(OR(V1035=0,A1035=""),"",IF(COUNTIFS($A$6:$A$1505,A1035&amp;"",$B$6:$B$1505,B1035&amp;"")&gt;1,"CHYBA",IF(X1035="","",IF(X1035=0,"",IFERROR(IF(INDEX($A$1:$A$1505,X1035)="","",IF(A1035=INDEX($A$1:$A$1505,X1035)+1,"","PREVERIŤ")),"PREVERIŤ")))))</f>
        <v/>
      </c>
      <c r="V1035" s="14">
        <f>IF(OR(A1035&lt;&gt;"",B1035&lt;&gt;"",C1035&lt;&gt;"",D1035&lt;&gt;"",E1035&lt;&gt;"",F1035&lt;&gt;"",G1035&lt;&gt;"",H1035&lt;&gt;"",I1035&lt;&gt;"",J1035&lt;&gt;"",K1035&lt;&gt;"",L1035&lt;&gt;"",N1035&lt;&gt;"",O1035&lt;&gt;""),1,0)</f>
        <v/>
      </c>
      <c r="W1035" s="14">
        <f>IF(OR(V1035=0,B1035=""),"",COUNTIFS($B$6:B1035,B1035&amp;""))</f>
        <v/>
      </c>
      <c r="X1035" s="14">
        <f>IF(OR(V1035=0,B1035=""),"",IF(W1035=1,0,SUMIFS($Y$5:Y1034,$B$5:B1034,B1035&amp;"",$W$5:W1034,W1035-1)))</f>
        <v/>
      </c>
      <c r="Y1035" s="14">
        <f>IF(V1035=0,"",ROW($A1035))</f>
        <v/>
      </c>
    </row>
    <row r="1036">
      <c r="A1036" s="10" t="n"/>
      <c r="B1036" s="10" t="n"/>
      <c r="C1036" s="10" t="n"/>
      <c r="D1036" s="12" t="n"/>
      <c r="E1036" s="18" t="n"/>
      <c r="F1036" s="12" t="n"/>
      <c r="G1036" s="18" t="n"/>
      <c r="H1036" s="10" t="n"/>
      <c r="I1036" s="10" t="n"/>
      <c r="J1036" s="10" t="n"/>
      <c r="K1036" s="13" t="n"/>
      <c r="L1036" s="13" t="n"/>
      <c r="M1036" s="19">
        <f>IF(OR(K1036="",L1036=""),"",IF(AND(ISNUMBER(K1036),ISNUMBER(L1036)),L1036-K1036,"CHYBA"))</f>
        <v/>
      </c>
      <c r="N1036" s="10" t="n"/>
      <c r="O1036" s="10" t="n"/>
      <c r="P1036" s="14">
        <f>IF(M1036="","",IF(ISNUMBER(M1036),IF(M1036&lt;=0,"CHYBA",""),"CHYBA"))</f>
        <v/>
      </c>
      <c r="Q1036" s="14">
        <f>IF(OR(V1036=0,B1036="",K1036=""),"",IFERROR(IF(X1036=0,IF(AND(COUNTIFS('Vozidlá'!$A$6:$A$6,B1036&amp;"",'Vozidlá'!$L$6:$L$6,"&lt;&gt;")=1,ROUND(K1036,1)=ROUND(INDEX('Vozidlá'!$L$6:$L$6,MATCH(B1036,'Vozidlá'!$A$6:$A$6,0)),1)),"","CHYBA"),IF(AND(INDEX($L$1:$L$1505,X1036)&lt;&gt;"",ROUND(K1036,1)=ROUND(INDEX($L$1:$L$1505,X1036),1)),"","CHYBA")),"CHYBA"))</f>
        <v/>
      </c>
      <c r="R1036" s="14">
        <f>IF(V1036=0,"",IF(OR(NOT(ISNUMBER(A1036)),B1036="",C1036="",NOT(ISNUMBER(D1036)),NOT(ISNUMBER(E1036)),NOT(ISNUMBER(F1036)),NOT(ISNUMBER(G1036)),I1036="",J1036="",NOT(ISNUMBER(K1036)),NOT(ISNUMBER(L1036)),AND(N1036&lt;&gt;"Podnikateľská",N1036&lt;&gt;"Súkromná"),AND(N1036="Podnikateľská",H1036=""),COUNTIFS('Vodiči'!$C$6:$C$8,C1036&amp;"")&lt;&gt;1,COUNTIFS('Vozidlá'!$A$6:$A$6,B1036&amp;"",'Vozidlá'!$B$6:$B$6,"&lt;&gt;")&lt;&gt;1,COUNTIFS('Vozidlá'!$A$6:$A$6,B1036&amp;"",'Vozidlá'!$C$6:$C$6,"&lt;&gt;")&lt;&gt;1,COUNTIFS('Vozidlá'!$A$6:$A$6,B1036&amp;"",'Vozidlá'!$D$6:$D$6,"&lt;&gt;")&lt;&gt;1,COUNTIFS('Vozidlá'!$A$6:$A$6,B1036&amp;"",'Vozidlá'!$E$6:$E$6,"&lt;&gt;")&lt;&gt;1,COUNTIFS('Vozidlá'!$A$6:$A$6,B1036&amp;"",'Vozidlá'!$K$6:$K$6,"&lt;&gt;")&lt;&gt;1,COUNTIFS('Vozidlá'!$A$6:$A$6,B1036&amp;"",'Vozidlá'!$L$6:$L$6,"&lt;&gt;")&lt;&gt;1),"CHYBA",""))</f>
        <v/>
      </c>
      <c r="S1036" s="14">
        <f>IF(V1036=0,"",IF(N1036="Podnikateľská",IF(H1036="","",IF(OR(LEN(TRIM(SUBSTITUTE(SUBSTITUTE(H1036,".",""),",","")))&lt;12,ISNUMBER(MATCH(TRIM(SUBSTITUTE(SUBSTITUTE(H1036,".",""),",","")),'Zoznamy'!$G$2:$G$41,0))),"PREVERIŤ","")),IF(AND(N1036="Súkromná",IFERROR(INDEX('Vozidlá'!$O$6:$O$6,MATCH(B1036,'Vozidlá'!$A$6:$A$6,0))="áno",FALSE)),"PREVERIŤ","")))</f>
        <v/>
      </c>
      <c r="T1036" s="14">
        <f>IF(OR(D1036="",E1036="",F1036="",G1036=""),"",IFERROR(IF(OR(F1036+G1036&lt;D1036+E1036,D1036&lt;DATE(2027,1,1),D1036&gt;=DATE(2028,1,1)),"CHYBA",""),"CHYBA"))</f>
        <v/>
      </c>
      <c r="U1036" s="14">
        <f>IF(OR(V1036=0,A1036=""),"",IF(COUNTIFS($A$6:$A$1505,A1036&amp;"",$B$6:$B$1505,B1036&amp;"")&gt;1,"CHYBA",IF(X1036="","",IF(X1036=0,"",IFERROR(IF(INDEX($A$1:$A$1505,X1036)="","",IF(A1036=INDEX($A$1:$A$1505,X1036)+1,"","PREVERIŤ")),"PREVERIŤ")))))</f>
        <v/>
      </c>
      <c r="V1036" s="14">
        <f>IF(OR(A1036&lt;&gt;"",B1036&lt;&gt;"",C1036&lt;&gt;"",D1036&lt;&gt;"",E1036&lt;&gt;"",F1036&lt;&gt;"",G1036&lt;&gt;"",H1036&lt;&gt;"",I1036&lt;&gt;"",J1036&lt;&gt;"",K1036&lt;&gt;"",L1036&lt;&gt;"",N1036&lt;&gt;"",O1036&lt;&gt;""),1,0)</f>
        <v/>
      </c>
      <c r="W1036" s="14">
        <f>IF(OR(V1036=0,B1036=""),"",COUNTIFS($B$6:B1036,B1036&amp;""))</f>
        <v/>
      </c>
      <c r="X1036" s="14">
        <f>IF(OR(V1036=0,B1036=""),"",IF(W1036=1,0,SUMIFS($Y$5:Y1035,$B$5:B1035,B1036&amp;"",$W$5:W1035,W1036-1)))</f>
        <v/>
      </c>
      <c r="Y1036" s="14">
        <f>IF(V1036=0,"",ROW($A1036))</f>
        <v/>
      </c>
    </row>
    <row r="1037">
      <c r="A1037" s="10" t="n"/>
      <c r="B1037" s="10" t="n"/>
      <c r="C1037" s="10" t="n"/>
      <c r="D1037" s="12" t="n"/>
      <c r="E1037" s="18" t="n"/>
      <c r="F1037" s="12" t="n"/>
      <c r="G1037" s="18" t="n"/>
      <c r="H1037" s="10" t="n"/>
      <c r="I1037" s="10" t="n"/>
      <c r="J1037" s="10" t="n"/>
      <c r="K1037" s="13" t="n"/>
      <c r="L1037" s="13" t="n"/>
      <c r="M1037" s="19">
        <f>IF(OR(K1037="",L1037=""),"",IF(AND(ISNUMBER(K1037),ISNUMBER(L1037)),L1037-K1037,"CHYBA"))</f>
        <v/>
      </c>
      <c r="N1037" s="10" t="n"/>
      <c r="O1037" s="10" t="n"/>
      <c r="P1037" s="14">
        <f>IF(M1037="","",IF(ISNUMBER(M1037),IF(M1037&lt;=0,"CHYBA",""),"CHYBA"))</f>
        <v/>
      </c>
      <c r="Q1037" s="14">
        <f>IF(OR(V1037=0,B1037="",K1037=""),"",IFERROR(IF(X1037=0,IF(AND(COUNTIFS('Vozidlá'!$A$6:$A$6,B1037&amp;"",'Vozidlá'!$L$6:$L$6,"&lt;&gt;")=1,ROUND(K1037,1)=ROUND(INDEX('Vozidlá'!$L$6:$L$6,MATCH(B1037,'Vozidlá'!$A$6:$A$6,0)),1)),"","CHYBA"),IF(AND(INDEX($L$1:$L$1505,X1037)&lt;&gt;"",ROUND(K1037,1)=ROUND(INDEX($L$1:$L$1505,X1037),1)),"","CHYBA")),"CHYBA"))</f>
        <v/>
      </c>
      <c r="R1037" s="14">
        <f>IF(V1037=0,"",IF(OR(NOT(ISNUMBER(A1037)),B1037="",C1037="",NOT(ISNUMBER(D1037)),NOT(ISNUMBER(E1037)),NOT(ISNUMBER(F1037)),NOT(ISNUMBER(G1037)),I1037="",J1037="",NOT(ISNUMBER(K1037)),NOT(ISNUMBER(L1037)),AND(N1037&lt;&gt;"Podnikateľská",N1037&lt;&gt;"Súkromná"),AND(N1037="Podnikateľská",H1037=""),COUNTIFS('Vodiči'!$C$6:$C$8,C1037&amp;"")&lt;&gt;1,COUNTIFS('Vozidlá'!$A$6:$A$6,B1037&amp;"",'Vozidlá'!$B$6:$B$6,"&lt;&gt;")&lt;&gt;1,COUNTIFS('Vozidlá'!$A$6:$A$6,B1037&amp;"",'Vozidlá'!$C$6:$C$6,"&lt;&gt;")&lt;&gt;1,COUNTIFS('Vozidlá'!$A$6:$A$6,B1037&amp;"",'Vozidlá'!$D$6:$D$6,"&lt;&gt;")&lt;&gt;1,COUNTIFS('Vozidlá'!$A$6:$A$6,B1037&amp;"",'Vozidlá'!$E$6:$E$6,"&lt;&gt;")&lt;&gt;1,COUNTIFS('Vozidlá'!$A$6:$A$6,B1037&amp;"",'Vozidlá'!$K$6:$K$6,"&lt;&gt;")&lt;&gt;1,COUNTIFS('Vozidlá'!$A$6:$A$6,B1037&amp;"",'Vozidlá'!$L$6:$L$6,"&lt;&gt;")&lt;&gt;1),"CHYBA",""))</f>
        <v/>
      </c>
      <c r="S1037" s="14">
        <f>IF(V1037=0,"",IF(N1037="Podnikateľská",IF(H1037="","",IF(OR(LEN(TRIM(SUBSTITUTE(SUBSTITUTE(H1037,".",""),",","")))&lt;12,ISNUMBER(MATCH(TRIM(SUBSTITUTE(SUBSTITUTE(H1037,".",""),",","")),'Zoznamy'!$G$2:$G$41,0))),"PREVERIŤ","")),IF(AND(N1037="Súkromná",IFERROR(INDEX('Vozidlá'!$O$6:$O$6,MATCH(B1037,'Vozidlá'!$A$6:$A$6,0))="áno",FALSE)),"PREVERIŤ","")))</f>
        <v/>
      </c>
      <c r="T1037" s="14">
        <f>IF(OR(D1037="",E1037="",F1037="",G1037=""),"",IFERROR(IF(OR(F1037+G1037&lt;D1037+E1037,D1037&lt;DATE(2027,1,1),D1037&gt;=DATE(2028,1,1)),"CHYBA",""),"CHYBA"))</f>
        <v/>
      </c>
      <c r="U1037" s="14">
        <f>IF(OR(V1037=0,A1037=""),"",IF(COUNTIFS($A$6:$A$1505,A1037&amp;"",$B$6:$B$1505,B1037&amp;"")&gt;1,"CHYBA",IF(X1037="","",IF(X1037=0,"",IFERROR(IF(INDEX($A$1:$A$1505,X1037)="","",IF(A1037=INDEX($A$1:$A$1505,X1037)+1,"","PREVERIŤ")),"PREVERIŤ")))))</f>
        <v/>
      </c>
      <c r="V1037" s="14">
        <f>IF(OR(A1037&lt;&gt;"",B1037&lt;&gt;"",C1037&lt;&gt;"",D1037&lt;&gt;"",E1037&lt;&gt;"",F1037&lt;&gt;"",G1037&lt;&gt;"",H1037&lt;&gt;"",I1037&lt;&gt;"",J1037&lt;&gt;"",K1037&lt;&gt;"",L1037&lt;&gt;"",N1037&lt;&gt;"",O1037&lt;&gt;""),1,0)</f>
        <v/>
      </c>
      <c r="W1037" s="14">
        <f>IF(OR(V1037=0,B1037=""),"",COUNTIFS($B$6:B1037,B1037&amp;""))</f>
        <v/>
      </c>
      <c r="X1037" s="14">
        <f>IF(OR(V1037=0,B1037=""),"",IF(W1037=1,0,SUMIFS($Y$5:Y1036,$B$5:B1036,B1037&amp;"",$W$5:W1036,W1037-1)))</f>
        <v/>
      </c>
      <c r="Y1037" s="14">
        <f>IF(V1037=0,"",ROW($A1037))</f>
        <v/>
      </c>
    </row>
    <row r="1038">
      <c r="A1038" s="10" t="n"/>
      <c r="B1038" s="10" t="n"/>
      <c r="C1038" s="10" t="n"/>
      <c r="D1038" s="12" t="n"/>
      <c r="E1038" s="18" t="n"/>
      <c r="F1038" s="12" t="n"/>
      <c r="G1038" s="18" t="n"/>
      <c r="H1038" s="10" t="n"/>
      <c r="I1038" s="10" t="n"/>
      <c r="J1038" s="10" t="n"/>
      <c r="K1038" s="13" t="n"/>
      <c r="L1038" s="13" t="n"/>
      <c r="M1038" s="19">
        <f>IF(OR(K1038="",L1038=""),"",IF(AND(ISNUMBER(K1038),ISNUMBER(L1038)),L1038-K1038,"CHYBA"))</f>
        <v/>
      </c>
      <c r="N1038" s="10" t="n"/>
      <c r="O1038" s="10" t="n"/>
      <c r="P1038" s="14">
        <f>IF(M1038="","",IF(ISNUMBER(M1038),IF(M1038&lt;=0,"CHYBA",""),"CHYBA"))</f>
        <v/>
      </c>
      <c r="Q1038" s="14">
        <f>IF(OR(V1038=0,B1038="",K1038=""),"",IFERROR(IF(X1038=0,IF(AND(COUNTIFS('Vozidlá'!$A$6:$A$6,B1038&amp;"",'Vozidlá'!$L$6:$L$6,"&lt;&gt;")=1,ROUND(K1038,1)=ROUND(INDEX('Vozidlá'!$L$6:$L$6,MATCH(B1038,'Vozidlá'!$A$6:$A$6,0)),1)),"","CHYBA"),IF(AND(INDEX($L$1:$L$1505,X1038)&lt;&gt;"",ROUND(K1038,1)=ROUND(INDEX($L$1:$L$1505,X1038),1)),"","CHYBA")),"CHYBA"))</f>
        <v/>
      </c>
      <c r="R1038" s="14">
        <f>IF(V1038=0,"",IF(OR(NOT(ISNUMBER(A1038)),B1038="",C1038="",NOT(ISNUMBER(D1038)),NOT(ISNUMBER(E1038)),NOT(ISNUMBER(F1038)),NOT(ISNUMBER(G1038)),I1038="",J1038="",NOT(ISNUMBER(K1038)),NOT(ISNUMBER(L1038)),AND(N1038&lt;&gt;"Podnikateľská",N1038&lt;&gt;"Súkromná"),AND(N1038="Podnikateľská",H1038=""),COUNTIFS('Vodiči'!$C$6:$C$8,C1038&amp;"")&lt;&gt;1,COUNTIFS('Vozidlá'!$A$6:$A$6,B1038&amp;"",'Vozidlá'!$B$6:$B$6,"&lt;&gt;")&lt;&gt;1,COUNTIFS('Vozidlá'!$A$6:$A$6,B1038&amp;"",'Vozidlá'!$C$6:$C$6,"&lt;&gt;")&lt;&gt;1,COUNTIFS('Vozidlá'!$A$6:$A$6,B1038&amp;"",'Vozidlá'!$D$6:$D$6,"&lt;&gt;")&lt;&gt;1,COUNTIFS('Vozidlá'!$A$6:$A$6,B1038&amp;"",'Vozidlá'!$E$6:$E$6,"&lt;&gt;")&lt;&gt;1,COUNTIFS('Vozidlá'!$A$6:$A$6,B1038&amp;"",'Vozidlá'!$K$6:$K$6,"&lt;&gt;")&lt;&gt;1,COUNTIFS('Vozidlá'!$A$6:$A$6,B1038&amp;"",'Vozidlá'!$L$6:$L$6,"&lt;&gt;")&lt;&gt;1),"CHYBA",""))</f>
        <v/>
      </c>
      <c r="S1038" s="14">
        <f>IF(V1038=0,"",IF(N1038="Podnikateľská",IF(H1038="","",IF(OR(LEN(TRIM(SUBSTITUTE(SUBSTITUTE(H1038,".",""),",","")))&lt;12,ISNUMBER(MATCH(TRIM(SUBSTITUTE(SUBSTITUTE(H1038,".",""),",","")),'Zoznamy'!$G$2:$G$41,0))),"PREVERIŤ","")),IF(AND(N1038="Súkromná",IFERROR(INDEX('Vozidlá'!$O$6:$O$6,MATCH(B1038,'Vozidlá'!$A$6:$A$6,0))="áno",FALSE)),"PREVERIŤ","")))</f>
        <v/>
      </c>
      <c r="T1038" s="14">
        <f>IF(OR(D1038="",E1038="",F1038="",G1038=""),"",IFERROR(IF(OR(F1038+G1038&lt;D1038+E1038,D1038&lt;DATE(2027,1,1),D1038&gt;=DATE(2028,1,1)),"CHYBA",""),"CHYBA"))</f>
        <v/>
      </c>
      <c r="U1038" s="14">
        <f>IF(OR(V1038=0,A1038=""),"",IF(COUNTIFS($A$6:$A$1505,A1038&amp;"",$B$6:$B$1505,B1038&amp;"")&gt;1,"CHYBA",IF(X1038="","",IF(X1038=0,"",IFERROR(IF(INDEX($A$1:$A$1505,X1038)="","",IF(A1038=INDEX($A$1:$A$1505,X1038)+1,"","PREVERIŤ")),"PREVERIŤ")))))</f>
        <v/>
      </c>
      <c r="V1038" s="14">
        <f>IF(OR(A1038&lt;&gt;"",B1038&lt;&gt;"",C1038&lt;&gt;"",D1038&lt;&gt;"",E1038&lt;&gt;"",F1038&lt;&gt;"",G1038&lt;&gt;"",H1038&lt;&gt;"",I1038&lt;&gt;"",J1038&lt;&gt;"",K1038&lt;&gt;"",L1038&lt;&gt;"",N1038&lt;&gt;"",O1038&lt;&gt;""),1,0)</f>
        <v/>
      </c>
      <c r="W1038" s="14">
        <f>IF(OR(V1038=0,B1038=""),"",COUNTIFS($B$6:B1038,B1038&amp;""))</f>
        <v/>
      </c>
      <c r="X1038" s="14">
        <f>IF(OR(V1038=0,B1038=""),"",IF(W1038=1,0,SUMIFS($Y$5:Y1037,$B$5:B1037,B1038&amp;"",$W$5:W1037,W1038-1)))</f>
        <v/>
      </c>
      <c r="Y1038" s="14">
        <f>IF(V1038=0,"",ROW($A1038))</f>
        <v/>
      </c>
    </row>
    <row r="1039">
      <c r="A1039" s="10" t="n"/>
      <c r="B1039" s="10" t="n"/>
      <c r="C1039" s="10" t="n"/>
      <c r="D1039" s="12" t="n"/>
      <c r="E1039" s="18" t="n"/>
      <c r="F1039" s="12" t="n"/>
      <c r="G1039" s="18" t="n"/>
      <c r="H1039" s="10" t="n"/>
      <c r="I1039" s="10" t="n"/>
      <c r="J1039" s="10" t="n"/>
      <c r="K1039" s="13" t="n"/>
      <c r="L1039" s="13" t="n"/>
      <c r="M1039" s="19">
        <f>IF(OR(K1039="",L1039=""),"",IF(AND(ISNUMBER(K1039),ISNUMBER(L1039)),L1039-K1039,"CHYBA"))</f>
        <v/>
      </c>
      <c r="N1039" s="10" t="n"/>
      <c r="O1039" s="10" t="n"/>
      <c r="P1039" s="14">
        <f>IF(M1039="","",IF(ISNUMBER(M1039),IF(M1039&lt;=0,"CHYBA",""),"CHYBA"))</f>
        <v/>
      </c>
      <c r="Q1039" s="14">
        <f>IF(OR(V1039=0,B1039="",K1039=""),"",IFERROR(IF(X1039=0,IF(AND(COUNTIFS('Vozidlá'!$A$6:$A$6,B1039&amp;"",'Vozidlá'!$L$6:$L$6,"&lt;&gt;")=1,ROUND(K1039,1)=ROUND(INDEX('Vozidlá'!$L$6:$L$6,MATCH(B1039,'Vozidlá'!$A$6:$A$6,0)),1)),"","CHYBA"),IF(AND(INDEX($L$1:$L$1505,X1039)&lt;&gt;"",ROUND(K1039,1)=ROUND(INDEX($L$1:$L$1505,X1039),1)),"","CHYBA")),"CHYBA"))</f>
        <v/>
      </c>
      <c r="R1039" s="14">
        <f>IF(V1039=0,"",IF(OR(NOT(ISNUMBER(A1039)),B1039="",C1039="",NOT(ISNUMBER(D1039)),NOT(ISNUMBER(E1039)),NOT(ISNUMBER(F1039)),NOT(ISNUMBER(G1039)),I1039="",J1039="",NOT(ISNUMBER(K1039)),NOT(ISNUMBER(L1039)),AND(N1039&lt;&gt;"Podnikateľská",N1039&lt;&gt;"Súkromná"),AND(N1039="Podnikateľská",H1039=""),COUNTIFS('Vodiči'!$C$6:$C$8,C1039&amp;"")&lt;&gt;1,COUNTIFS('Vozidlá'!$A$6:$A$6,B1039&amp;"",'Vozidlá'!$B$6:$B$6,"&lt;&gt;")&lt;&gt;1,COUNTIFS('Vozidlá'!$A$6:$A$6,B1039&amp;"",'Vozidlá'!$C$6:$C$6,"&lt;&gt;")&lt;&gt;1,COUNTIFS('Vozidlá'!$A$6:$A$6,B1039&amp;"",'Vozidlá'!$D$6:$D$6,"&lt;&gt;")&lt;&gt;1,COUNTIFS('Vozidlá'!$A$6:$A$6,B1039&amp;"",'Vozidlá'!$E$6:$E$6,"&lt;&gt;")&lt;&gt;1,COUNTIFS('Vozidlá'!$A$6:$A$6,B1039&amp;"",'Vozidlá'!$K$6:$K$6,"&lt;&gt;")&lt;&gt;1,COUNTIFS('Vozidlá'!$A$6:$A$6,B1039&amp;"",'Vozidlá'!$L$6:$L$6,"&lt;&gt;")&lt;&gt;1),"CHYBA",""))</f>
        <v/>
      </c>
      <c r="S1039" s="14">
        <f>IF(V1039=0,"",IF(N1039="Podnikateľská",IF(H1039="","",IF(OR(LEN(TRIM(SUBSTITUTE(SUBSTITUTE(H1039,".",""),",","")))&lt;12,ISNUMBER(MATCH(TRIM(SUBSTITUTE(SUBSTITUTE(H1039,".",""),",","")),'Zoznamy'!$G$2:$G$41,0))),"PREVERIŤ","")),IF(AND(N1039="Súkromná",IFERROR(INDEX('Vozidlá'!$O$6:$O$6,MATCH(B1039,'Vozidlá'!$A$6:$A$6,0))="áno",FALSE)),"PREVERIŤ","")))</f>
        <v/>
      </c>
      <c r="T1039" s="14">
        <f>IF(OR(D1039="",E1039="",F1039="",G1039=""),"",IFERROR(IF(OR(F1039+G1039&lt;D1039+E1039,D1039&lt;DATE(2027,1,1),D1039&gt;=DATE(2028,1,1)),"CHYBA",""),"CHYBA"))</f>
        <v/>
      </c>
      <c r="U1039" s="14">
        <f>IF(OR(V1039=0,A1039=""),"",IF(COUNTIFS($A$6:$A$1505,A1039&amp;"",$B$6:$B$1505,B1039&amp;"")&gt;1,"CHYBA",IF(X1039="","",IF(X1039=0,"",IFERROR(IF(INDEX($A$1:$A$1505,X1039)="","",IF(A1039=INDEX($A$1:$A$1505,X1039)+1,"","PREVERIŤ")),"PREVERIŤ")))))</f>
        <v/>
      </c>
      <c r="V1039" s="14">
        <f>IF(OR(A1039&lt;&gt;"",B1039&lt;&gt;"",C1039&lt;&gt;"",D1039&lt;&gt;"",E1039&lt;&gt;"",F1039&lt;&gt;"",G1039&lt;&gt;"",H1039&lt;&gt;"",I1039&lt;&gt;"",J1039&lt;&gt;"",K1039&lt;&gt;"",L1039&lt;&gt;"",N1039&lt;&gt;"",O1039&lt;&gt;""),1,0)</f>
        <v/>
      </c>
      <c r="W1039" s="14">
        <f>IF(OR(V1039=0,B1039=""),"",COUNTIFS($B$6:B1039,B1039&amp;""))</f>
        <v/>
      </c>
      <c r="X1039" s="14">
        <f>IF(OR(V1039=0,B1039=""),"",IF(W1039=1,0,SUMIFS($Y$5:Y1038,$B$5:B1038,B1039&amp;"",$W$5:W1038,W1039-1)))</f>
        <v/>
      </c>
      <c r="Y1039" s="14">
        <f>IF(V1039=0,"",ROW($A1039))</f>
        <v/>
      </c>
    </row>
    <row r="1040">
      <c r="A1040" s="10" t="n"/>
      <c r="B1040" s="10" t="n"/>
      <c r="C1040" s="10" t="n"/>
      <c r="D1040" s="12" t="n"/>
      <c r="E1040" s="18" t="n"/>
      <c r="F1040" s="12" t="n"/>
      <c r="G1040" s="18" t="n"/>
      <c r="H1040" s="10" t="n"/>
      <c r="I1040" s="10" t="n"/>
      <c r="J1040" s="10" t="n"/>
      <c r="K1040" s="13" t="n"/>
      <c r="L1040" s="13" t="n"/>
      <c r="M1040" s="19">
        <f>IF(OR(K1040="",L1040=""),"",IF(AND(ISNUMBER(K1040),ISNUMBER(L1040)),L1040-K1040,"CHYBA"))</f>
        <v/>
      </c>
      <c r="N1040" s="10" t="n"/>
      <c r="O1040" s="10" t="n"/>
      <c r="P1040" s="14">
        <f>IF(M1040="","",IF(ISNUMBER(M1040),IF(M1040&lt;=0,"CHYBA",""),"CHYBA"))</f>
        <v/>
      </c>
      <c r="Q1040" s="14">
        <f>IF(OR(V1040=0,B1040="",K1040=""),"",IFERROR(IF(X1040=0,IF(AND(COUNTIFS('Vozidlá'!$A$6:$A$6,B1040&amp;"",'Vozidlá'!$L$6:$L$6,"&lt;&gt;")=1,ROUND(K1040,1)=ROUND(INDEX('Vozidlá'!$L$6:$L$6,MATCH(B1040,'Vozidlá'!$A$6:$A$6,0)),1)),"","CHYBA"),IF(AND(INDEX($L$1:$L$1505,X1040)&lt;&gt;"",ROUND(K1040,1)=ROUND(INDEX($L$1:$L$1505,X1040),1)),"","CHYBA")),"CHYBA"))</f>
        <v/>
      </c>
      <c r="R1040" s="14">
        <f>IF(V1040=0,"",IF(OR(NOT(ISNUMBER(A1040)),B1040="",C1040="",NOT(ISNUMBER(D1040)),NOT(ISNUMBER(E1040)),NOT(ISNUMBER(F1040)),NOT(ISNUMBER(G1040)),I1040="",J1040="",NOT(ISNUMBER(K1040)),NOT(ISNUMBER(L1040)),AND(N1040&lt;&gt;"Podnikateľská",N1040&lt;&gt;"Súkromná"),AND(N1040="Podnikateľská",H1040=""),COUNTIFS('Vodiči'!$C$6:$C$8,C1040&amp;"")&lt;&gt;1,COUNTIFS('Vozidlá'!$A$6:$A$6,B1040&amp;"",'Vozidlá'!$B$6:$B$6,"&lt;&gt;")&lt;&gt;1,COUNTIFS('Vozidlá'!$A$6:$A$6,B1040&amp;"",'Vozidlá'!$C$6:$C$6,"&lt;&gt;")&lt;&gt;1,COUNTIFS('Vozidlá'!$A$6:$A$6,B1040&amp;"",'Vozidlá'!$D$6:$D$6,"&lt;&gt;")&lt;&gt;1,COUNTIFS('Vozidlá'!$A$6:$A$6,B1040&amp;"",'Vozidlá'!$E$6:$E$6,"&lt;&gt;")&lt;&gt;1,COUNTIFS('Vozidlá'!$A$6:$A$6,B1040&amp;"",'Vozidlá'!$K$6:$K$6,"&lt;&gt;")&lt;&gt;1,COUNTIFS('Vozidlá'!$A$6:$A$6,B1040&amp;"",'Vozidlá'!$L$6:$L$6,"&lt;&gt;")&lt;&gt;1),"CHYBA",""))</f>
        <v/>
      </c>
      <c r="S1040" s="14">
        <f>IF(V1040=0,"",IF(N1040="Podnikateľská",IF(H1040="","",IF(OR(LEN(TRIM(SUBSTITUTE(SUBSTITUTE(H1040,".",""),",","")))&lt;12,ISNUMBER(MATCH(TRIM(SUBSTITUTE(SUBSTITUTE(H1040,".",""),",","")),'Zoznamy'!$G$2:$G$41,0))),"PREVERIŤ","")),IF(AND(N1040="Súkromná",IFERROR(INDEX('Vozidlá'!$O$6:$O$6,MATCH(B1040,'Vozidlá'!$A$6:$A$6,0))="áno",FALSE)),"PREVERIŤ","")))</f>
        <v/>
      </c>
      <c r="T1040" s="14">
        <f>IF(OR(D1040="",E1040="",F1040="",G1040=""),"",IFERROR(IF(OR(F1040+G1040&lt;D1040+E1040,D1040&lt;DATE(2027,1,1),D1040&gt;=DATE(2028,1,1)),"CHYBA",""),"CHYBA"))</f>
        <v/>
      </c>
      <c r="U1040" s="14">
        <f>IF(OR(V1040=0,A1040=""),"",IF(COUNTIFS($A$6:$A$1505,A1040&amp;"",$B$6:$B$1505,B1040&amp;"")&gt;1,"CHYBA",IF(X1040="","",IF(X1040=0,"",IFERROR(IF(INDEX($A$1:$A$1505,X1040)="","",IF(A1040=INDEX($A$1:$A$1505,X1040)+1,"","PREVERIŤ")),"PREVERIŤ")))))</f>
        <v/>
      </c>
      <c r="V1040" s="14">
        <f>IF(OR(A1040&lt;&gt;"",B1040&lt;&gt;"",C1040&lt;&gt;"",D1040&lt;&gt;"",E1040&lt;&gt;"",F1040&lt;&gt;"",G1040&lt;&gt;"",H1040&lt;&gt;"",I1040&lt;&gt;"",J1040&lt;&gt;"",K1040&lt;&gt;"",L1040&lt;&gt;"",N1040&lt;&gt;"",O1040&lt;&gt;""),1,0)</f>
        <v/>
      </c>
      <c r="W1040" s="14">
        <f>IF(OR(V1040=0,B1040=""),"",COUNTIFS($B$6:B1040,B1040&amp;""))</f>
        <v/>
      </c>
      <c r="X1040" s="14">
        <f>IF(OR(V1040=0,B1040=""),"",IF(W1040=1,0,SUMIFS($Y$5:Y1039,$B$5:B1039,B1040&amp;"",$W$5:W1039,W1040-1)))</f>
        <v/>
      </c>
      <c r="Y1040" s="14">
        <f>IF(V1040=0,"",ROW($A1040))</f>
        <v/>
      </c>
    </row>
    <row r="1041">
      <c r="A1041" s="10" t="n"/>
      <c r="B1041" s="10" t="n"/>
      <c r="C1041" s="10" t="n"/>
      <c r="D1041" s="12" t="n"/>
      <c r="E1041" s="18" t="n"/>
      <c r="F1041" s="12" t="n"/>
      <c r="G1041" s="18" t="n"/>
      <c r="H1041" s="10" t="n"/>
      <c r="I1041" s="10" t="n"/>
      <c r="J1041" s="10" t="n"/>
      <c r="K1041" s="13" t="n"/>
      <c r="L1041" s="13" t="n"/>
      <c r="M1041" s="19">
        <f>IF(OR(K1041="",L1041=""),"",IF(AND(ISNUMBER(K1041),ISNUMBER(L1041)),L1041-K1041,"CHYBA"))</f>
        <v/>
      </c>
      <c r="N1041" s="10" t="n"/>
      <c r="O1041" s="10" t="n"/>
      <c r="P1041" s="14">
        <f>IF(M1041="","",IF(ISNUMBER(M1041),IF(M1041&lt;=0,"CHYBA",""),"CHYBA"))</f>
        <v/>
      </c>
      <c r="Q1041" s="14">
        <f>IF(OR(V1041=0,B1041="",K1041=""),"",IFERROR(IF(X1041=0,IF(AND(COUNTIFS('Vozidlá'!$A$6:$A$6,B1041&amp;"",'Vozidlá'!$L$6:$L$6,"&lt;&gt;")=1,ROUND(K1041,1)=ROUND(INDEX('Vozidlá'!$L$6:$L$6,MATCH(B1041,'Vozidlá'!$A$6:$A$6,0)),1)),"","CHYBA"),IF(AND(INDEX($L$1:$L$1505,X1041)&lt;&gt;"",ROUND(K1041,1)=ROUND(INDEX($L$1:$L$1505,X1041),1)),"","CHYBA")),"CHYBA"))</f>
        <v/>
      </c>
      <c r="R1041" s="14">
        <f>IF(V1041=0,"",IF(OR(NOT(ISNUMBER(A1041)),B1041="",C1041="",NOT(ISNUMBER(D1041)),NOT(ISNUMBER(E1041)),NOT(ISNUMBER(F1041)),NOT(ISNUMBER(G1041)),I1041="",J1041="",NOT(ISNUMBER(K1041)),NOT(ISNUMBER(L1041)),AND(N1041&lt;&gt;"Podnikateľská",N1041&lt;&gt;"Súkromná"),AND(N1041="Podnikateľská",H1041=""),COUNTIFS('Vodiči'!$C$6:$C$8,C1041&amp;"")&lt;&gt;1,COUNTIFS('Vozidlá'!$A$6:$A$6,B1041&amp;"",'Vozidlá'!$B$6:$B$6,"&lt;&gt;")&lt;&gt;1,COUNTIFS('Vozidlá'!$A$6:$A$6,B1041&amp;"",'Vozidlá'!$C$6:$C$6,"&lt;&gt;")&lt;&gt;1,COUNTIFS('Vozidlá'!$A$6:$A$6,B1041&amp;"",'Vozidlá'!$D$6:$D$6,"&lt;&gt;")&lt;&gt;1,COUNTIFS('Vozidlá'!$A$6:$A$6,B1041&amp;"",'Vozidlá'!$E$6:$E$6,"&lt;&gt;")&lt;&gt;1,COUNTIFS('Vozidlá'!$A$6:$A$6,B1041&amp;"",'Vozidlá'!$K$6:$K$6,"&lt;&gt;")&lt;&gt;1,COUNTIFS('Vozidlá'!$A$6:$A$6,B1041&amp;"",'Vozidlá'!$L$6:$L$6,"&lt;&gt;")&lt;&gt;1),"CHYBA",""))</f>
        <v/>
      </c>
      <c r="S1041" s="14">
        <f>IF(V1041=0,"",IF(N1041="Podnikateľská",IF(H1041="","",IF(OR(LEN(TRIM(SUBSTITUTE(SUBSTITUTE(H1041,".",""),",","")))&lt;12,ISNUMBER(MATCH(TRIM(SUBSTITUTE(SUBSTITUTE(H1041,".",""),",","")),'Zoznamy'!$G$2:$G$41,0))),"PREVERIŤ","")),IF(AND(N1041="Súkromná",IFERROR(INDEX('Vozidlá'!$O$6:$O$6,MATCH(B1041,'Vozidlá'!$A$6:$A$6,0))="áno",FALSE)),"PREVERIŤ","")))</f>
        <v/>
      </c>
      <c r="T1041" s="14">
        <f>IF(OR(D1041="",E1041="",F1041="",G1041=""),"",IFERROR(IF(OR(F1041+G1041&lt;D1041+E1041,D1041&lt;DATE(2027,1,1),D1041&gt;=DATE(2028,1,1)),"CHYBA",""),"CHYBA"))</f>
        <v/>
      </c>
      <c r="U1041" s="14">
        <f>IF(OR(V1041=0,A1041=""),"",IF(COUNTIFS($A$6:$A$1505,A1041&amp;"",$B$6:$B$1505,B1041&amp;"")&gt;1,"CHYBA",IF(X1041="","",IF(X1041=0,"",IFERROR(IF(INDEX($A$1:$A$1505,X1041)="","",IF(A1041=INDEX($A$1:$A$1505,X1041)+1,"","PREVERIŤ")),"PREVERIŤ")))))</f>
        <v/>
      </c>
      <c r="V1041" s="14">
        <f>IF(OR(A1041&lt;&gt;"",B1041&lt;&gt;"",C1041&lt;&gt;"",D1041&lt;&gt;"",E1041&lt;&gt;"",F1041&lt;&gt;"",G1041&lt;&gt;"",H1041&lt;&gt;"",I1041&lt;&gt;"",J1041&lt;&gt;"",K1041&lt;&gt;"",L1041&lt;&gt;"",N1041&lt;&gt;"",O1041&lt;&gt;""),1,0)</f>
        <v/>
      </c>
      <c r="W1041" s="14">
        <f>IF(OR(V1041=0,B1041=""),"",COUNTIFS($B$6:B1041,B1041&amp;""))</f>
        <v/>
      </c>
      <c r="X1041" s="14">
        <f>IF(OR(V1041=0,B1041=""),"",IF(W1041=1,0,SUMIFS($Y$5:Y1040,$B$5:B1040,B1041&amp;"",$W$5:W1040,W1041-1)))</f>
        <v/>
      </c>
      <c r="Y1041" s="14">
        <f>IF(V1041=0,"",ROW($A1041))</f>
        <v/>
      </c>
    </row>
    <row r="1042">
      <c r="A1042" s="10" t="n"/>
      <c r="B1042" s="10" t="n"/>
      <c r="C1042" s="10" t="n"/>
      <c r="D1042" s="12" t="n"/>
      <c r="E1042" s="18" t="n"/>
      <c r="F1042" s="12" t="n"/>
      <c r="G1042" s="18" t="n"/>
      <c r="H1042" s="10" t="n"/>
      <c r="I1042" s="10" t="n"/>
      <c r="J1042" s="10" t="n"/>
      <c r="K1042" s="13" t="n"/>
      <c r="L1042" s="13" t="n"/>
      <c r="M1042" s="19">
        <f>IF(OR(K1042="",L1042=""),"",IF(AND(ISNUMBER(K1042),ISNUMBER(L1042)),L1042-K1042,"CHYBA"))</f>
        <v/>
      </c>
      <c r="N1042" s="10" t="n"/>
      <c r="O1042" s="10" t="n"/>
      <c r="P1042" s="14">
        <f>IF(M1042="","",IF(ISNUMBER(M1042),IF(M1042&lt;=0,"CHYBA",""),"CHYBA"))</f>
        <v/>
      </c>
      <c r="Q1042" s="14">
        <f>IF(OR(V1042=0,B1042="",K1042=""),"",IFERROR(IF(X1042=0,IF(AND(COUNTIFS('Vozidlá'!$A$6:$A$6,B1042&amp;"",'Vozidlá'!$L$6:$L$6,"&lt;&gt;")=1,ROUND(K1042,1)=ROUND(INDEX('Vozidlá'!$L$6:$L$6,MATCH(B1042,'Vozidlá'!$A$6:$A$6,0)),1)),"","CHYBA"),IF(AND(INDEX($L$1:$L$1505,X1042)&lt;&gt;"",ROUND(K1042,1)=ROUND(INDEX($L$1:$L$1505,X1042),1)),"","CHYBA")),"CHYBA"))</f>
        <v/>
      </c>
      <c r="R1042" s="14">
        <f>IF(V1042=0,"",IF(OR(NOT(ISNUMBER(A1042)),B1042="",C1042="",NOT(ISNUMBER(D1042)),NOT(ISNUMBER(E1042)),NOT(ISNUMBER(F1042)),NOT(ISNUMBER(G1042)),I1042="",J1042="",NOT(ISNUMBER(K1042)),NOT(ISNUMBER(L1042)),AND(N1042&lt;&gt;"Podnikateľská",N1042&lt;&gt;"Súkromná"),AND(N1042="Podnikateľská",H1042=""),COUNTIFS('Vodiči'!$C$6:$C$8,C1042&amp;"")&lt;&gt;1,COUNTIFS('Vozidlá'!$A$6:$A$6,B1042&amp;"",'Vozidlá'!$B$6:$B$6,"&lt;&gt;")&lt;&gt;1,COUNTIFS('Vozidlá'!$A$6:$A$6,B1042&amp;"",'Vozidlá'!$C$6:$C$6,"&lt;&gt;")&lt;&gt;1,COUNTIFS('Vozidlá'!$A$6:$A$6,B1042&amp;"",'Vozidlá'!$D$6:$D$6,"&lt;&gt;")&lt;&gt;1,COUNTIFS('Vozidlá'!$A$6:$A$6,B1042&amp;"",'Vozidlá'!$E$6:$E$6,"&lt;&gt;")&lt;&gt;1,COUNTIFS('Vozidlá'!$A$6:$A$6,B1042&amp;"",'Vozidlá'!$K$6:$K$6,"&lt;&gt;")&lt;&gt;1,COUNTIFS('Vozidlá'!$A$6:$A$6,B1042&amp;"",'Vozidlá'!$L$6:$L$6,"&lt;&gt;")&lt;&gt;1),"CHYBA",""))</f>
        <v/>
      </c>
      <c r="S1042" s="14">
        <f>IF(V1042=0,"",IF(N1042="Podnikateľská",IF(H1042="","",IF(OR(LEN(TRIM(SUBSTITUTE(SUBSTITUTE(H1042,".",""),",","")))&lt;12,ISNUMBER(MATCH(TRIM(SUBSTITUTE(SUBSTITUTE(H1042,".",""),",","")),'Zoznamy'!$G$2:$G$41,0))),"PREVERIŤ","")),IF(AND(N1042="Súkromná",IFERROR(INDEX('Vozidlá'!$O$6:$O$6,MATCH(B1042,'Vozidlá'!$A$6:$A$6,0))="áno",FALSE)),"PREVERIŤ","")))</f>
        <v/>
      </c>
      <c r="T1042" s="14">
        <f>IF(OR(D1042="",E1042="",F1042="",G1042=""),"",IFERROR(IF(OR(F1042+G1042&lt;D1042+E1042,D1042&lt;DATE(2027,1,1),D1042&gt;=DATE(2028,1,1)),"CHYBA",""),"CHYBA"))</f>
        <v/>
      </c>
      <c r="U1042" s="14">
        <f>IF(OR(V1042=0,A1042=""),"",IF(COUNTIFS($A$6:$A$1505,A1042&amp;"",$B$6:$B$1505,B1042&amp;"")&gt;1,"CHYBA",IF(X1042="","",IF(X1042=0,"",IFERROR(IF(INDEX($A$1:$A$1505,X1042)="","",IF(A1042=INDEX($A$1:$A$1505,X1042)+1,"","PREVERIŤ")),"PREVERIŤ")))))</f>
        <v/>
      </c>
      <c r="V1042" s="14">
        <f>IF(OR(A1042&lt;&gt;"",B1042&lt;&gt;"",C1042&lt;&gt;"",D1042&lt;&gt;"",E1042&lt;&gt;"",F1042&lt;&gt;"",G1042&lt;&gt;"",H1042&lt;&gt;"",I1042&lt;&gt;"",J1042&lt;&gt;"",K1042&lt;&gt;"",L1042&lt;&gt;"",N1042&lt;&gt;"",O1042&lt;&gt;""),1,0)</f>
        <v/>
      </c>
      <c r="W1042" s="14">
        <f>IF(OR(V1042=0,B1042=""),"",COUNTIFS($B$6:B1042,B1042&amp;""))</f>
        <v/>
      </c>
      <c r="X1042" s="14">
        <f>IF(OR(V1042=0,B1042=""),"",IF(W1042=1,0,SUMIFS($Y$5:Y1041,$B$5:B1041,B1042&amp;"",$W$5:W1041,W1042-1)))</f>
        <v/>
      </c>
      <c r="Y1042" s="14">
        <f>IF(V1042=0,"",ROW($A1042))</f>
        <v/>
      </c>
    </row>
    <row r="1043">
      <c r="A1043" s="10" t="n"/>
      <c r="B1043" s="10" t="n"/>
      <c r="C1043" s="10" t="n"/>
      <c r="D1043" s="12" t="n"/>
      <c r="E1043" s="18" t="n"/>
      <c r="F1043" s="12" t="n"/>
      <c r="G1043" s="18" t="n"/>
      <c r="H1043" s="10" t="n"/>
      <c r="I1043" s="10" t="n"/>
      <c r="J1043" s="10" t="n"/>
      <c r="K1043" s="13" t="n"/>
      <c r="L1043" s="13" t="n"/>
      <c r="M1043" s="19">
        <f>IF(OR(K1043="",L1043=""),"",IF(AND(ISNUMBER(K1043),ISNUMBER(L1043)),L1043-K1043,"CHYBA"))</f>
        <v/>
      </c>
      <c r="N1043" s="10" t="n"/>
      <c r="O1043" s="10" t="n"/>
      <c r="P1043" s="14">
        <f>IF(M1043="","",IF(ISNUMBER(M1043),IF(M1043&lt;=0,"CHYBA",""),"CHYBA"))</f>
        <v/>
      </c>
      <c r="Q1043" s="14">
        <f>IF(OR(V1043=0,B1043="",K1043=""),"",IFERROR(IF(X1043=0,IF(AND(COUNTIFS('Vozidlá'!$A$6:$A$6,B1043&amp;"",'Vozidlá'!$L$6:$L$6,"&lt;&gt;")=1,ROUND(K1043,1)=ROUND(INDEX('Vozidlá'!$L$6:$L$6,MATCH(B1043,'Vozidlá'!$A$6:$A$6,0)),1)),"","CHYBA"),IF(AND(INDEX($L$1:$L$1505,X1043)&lt;&gt;"",ROUND(K1043,1)=ROUND(INDEX($L$1:$L$1505,X1043),1)),"","CHYBA")),"CHYBA"))</f>
        <v/>
      </c>
      <c r="R1043" s="14">
        <f>IF(V1043=0,"",IF(OR(NOT(ISNUMBER(A1043)),B1043="",C1043="",NOT(ISNUMBER(D1043)),NOT(ISNUMBER(E1043)),NOT(ISNUMBER(F1043)),NOT(ISNUMBER(G1043)),I1043="",J1043="",NOT(ISNUMBER(K1043)),NOT(ISNUMBER(L1043)),AND(N1043&lt;&gt;"Podnikateľská",N1043&lt;&gt;"Súkromná"),AND(N1043="Podnikateľská",H1043=""),COUNTIFS('Vodiči'!$C$6:$C$8,C1043&amp;"")&lt;&gt;1,COUNTIFS('Vozidlá'!$A$6:$A$6,B1043&amp;"",'Vozidlá'!$B$6:$B$6,"&lt;&gt;")&lt;&gt;1,COUNTIFS('Vozidlá'!$A$6:$A$6,B1043&amp;"",'Vozidlá'!$C$6:$C$6,"&lt;&gt;")&lt;&gt;1,COUNTIFS('Vozidlá'!$A$6:$A$6,B1043&amp;"",'Vozidlá'!$D$6:$D$6,"&lt;&gt;")&lt;&gt;1,COUNTIFS('Vozidlá'!$A$6:$A$6,B1043&amp;"",'Vozidlá'!$E$6:$E$6,"&lt;&gt;")&lt;&gt;1,COUNTIFS('Vozidlá'!$A$6:$A$6,B1043&amp;"",'Vozidlá'!$K$6:$K$6,"&lt;&gt;")&lt;&gt;1,COUNTIFS('Vozidlá'!$A$6:$A$6,B1043&amp;"",'Vozidlá'!$L$6:$L$6,"&lt;&gt;")&lt;&gt;1),"CHYBA",""))</f>
        <v/>
      </c>
      <c r="S1043" s="14">
        <f>IF(V1043=0,"",IF(N1043="Podnikateľská",IF(H1043="","",IF(OR(LEN(TRIM(SUBSTITUTE(SUBSTITUTE(H1043,".",""),",","")))&lt;12,ISNUMBER(MATCH(TRIM(SUBSTITUTE(SUBSTITUTE(H1043,".",""),",","")),'Zoznamy'!$G$2:$G$41,0))),"PREVERIŤ","")),IF(AND(N1043="Súkromná",IFERROR(INDEX('Vozidlá'!$O$6:$O$6,MATCH(B1043,'Vozidlá'!$A$6:$A$6,0))="áno",FALSE)),"PREVERIŤ","")))</f>
        <v/>
      </c>
      <c r="T1043" s="14">
        <f>IF(OR(D1043="",E1043="",F1043="",G1043=""),"",IFERROR(IF(OR(F1043+G1043&lt;D1043+E1043,D1043&lt;DATE(2027,1,1),D1043&gt;=DATE(2028,1,1)),"CHYBA",""),"CHYBA"))</f>
        <v/>
      </c>
      <c r="U1043" s="14">
        <f>IF(OR(V1043=0,A1043=""),"",IF(COUNTIFS($A$6:$A$1505,A1043&amp;"",$B$6:$B$1505,B1043&amp;"")&gt;1,"CHYBA",IF(X1043="","",IF(X1043=0,"",IFERROR(IF(INDEX($A$1:$A$1505,X1043)="","",IF(A1043=INDEX($A$1:$A$1505,X1043)+1,"","PREVERIŤ")),"PREVERIŤ")))))</f>
        <v/>
      </c>
      <c r="V1043" s="14">
        <f>IF(OR(A1043&lt;&gt;"",B1043&lt;&gt;"",C1043&lt;&gt;"",D1043&lt;&gt;"",E1043&lt;&gt;"",F1043&lt;&gt;"",G1043&lt;&gt;"",H1043&lt;&gt;"",I1043&lt;&gt;"",J1043&lt;&gt;"",K1043&lt;&gt;"",L1043&lt;&gt;"",N1043&lt;&gt;"",O1043&lt;&gt;""),1,0)</f>
        <v/>
      </c>
      <c r="W1043" s="14">
        <f>IF(OR(V1043=0,B1043=""),"",COUNTIFS($B$6:B1043,B1043&amp;""))</f>
        <v/>
      </c>
      <c r="X1043" s="14">
        <f>IF(OR(V1043=0,B1043=""),"",IF(W1043=1,0,SUMIFS($Y$5:Y1042,$B$5:B1042,B1043&amp;"",$W$5:W1042,W1043-1)))</f>
        <v/>
      </c>
      <c r="Y1043" s="14">
        <f>IF(V1043=0,"",ROW($A1043))</f>
        <v/>
      </c>
    </row>
    <row r="1044">
      <c r="A1044" s="10" t="n"/>
      <c r="B1044" s="10" t="n"/>
      <c r="C1044" s="10" t="n"/>
      <c r="D1044" s="12" t="n"/>
      <c r="E1044" s="18" t="n"/>
      <c r="F1044" s="12" t="n"/>
      <c r="G1044" s="18" t="n"/>
      <c r="H1044" s="10" t="n"/>
      <c r="I1044" s="10" t="n"/>
      <c r="J1044" s="10" t="n"/>
      <c r="K1044" s="13" t="n"/>
      <c r="L1044" s="13" t="n"/>
      <c r="M1044" s="19">
        <f>IF(OR(K1044="",L1044=""),"",IF(AND(ISNUMBER(K1044),ISNUMBER(L1044)),L1044-K1044,"CHYBA"))</f>
        <v/>
      </c>
      <c r="N1044" s="10" t="n"/>
      <c r="O1044" s="10" t="n"/>
      <c r="P1044" s="14">
        <f>IF(M1044="","",IF(ISNUMBER(M1044),IF(M1044&lt;=0,"CHYBA",""),"CHYBA"))</f>
        <v/>
      </c>
      <c r="Q1044" s="14">
        <f>IF(OR(V1044=0,B1044="",K1044=""),"",IFERROR(IF(X1044=0,IF(AND(COUNTIFS('Vozidlá'!$A$6:$A$6,B1044&amp;"",'Vozidlá'!$L$6:$L$6,"&lt;&gt;")=1,ROUND(K1044,1)=ROUND(INDEX('Vozidlá'!$L$6:$L$6,MATCH(B1044,'Vozidlá'!$A$6:$A$6,0)),1)),"","CHYBA"),IF(AND(INDEX($L$1:$L$1505,X1044)&lt;&gt;"",ROUND(K1044,1)=ROUND(INDEX($L$1:$L$1505,X1044),1)),"","CHYBA")),"CHYBA"))</f>
        <v/>
      </c>
      <c r="R1044" s="14">
        <f>IF(V1044=0,"",IF(OR(NOT(ISNUMBER(A1044)),B1044="",C1044="",NOT(ISNUMBER(D1044)),NOT(ISNUMBER(E1044)),NOT(ISNUMBER(F1044)),NOT(ISNUMBER(G1044)),I1044="",J1044="",NOT(ISNUMBER(K1044)),NOT(ISNUMBER(L1044)),AND(N1044&lt;&gt;"Podnikateľská",N1044&lt;&gt;"Súkromná"),AND(N1044="Podnikateľská",H1044=""),COUNTIFS('Vodiči'!$C$6:$C$8,C1044&amp;"")&lt;&gt;1,COUNTIFS('Vozidlá'!$A$6:$A$6,B1044&amp;"",'Vozidlá'!$B$6:$B$6,"&lt;&gt;")&lt;&gt;1,COUNTIFS('Vozidlá'!$A$6:$A$6,B1044&amp;"",'Vozidlá'!$C$6:$C$6,"&lt;&gt;")&lt;&gt;1,COUNTIFS('Vozidlá'!$A$6:$A$6,B1044&amp;"",'Vozidlá'!$D$6:$D$6,"&lt;&gt;")&lt;&gt;1,COUNTIFS('Vozidlá'!$A$6:$A$6,B1044&amp;"",'Vozidlá'!$E$6:$E$6,"&lt;&gt;")&lt;&gt;1,COUNTIFS('Vozidlá'!$A$6:$A$6,B1044&amp;"",'Vozidlá'!$K$6:$K$6,"&lt;&gt;")&lt;&gt;1,COUNTIFS('Vozidlá'!$A$6:$A$6,B1044&amp;"",'Vozidlá'!$L$6:$L$6,"&lt;&gt;")&lt;&gt;1),"CHYBA",""))</f>
        <v/>
      </c>
      <c r="S1044" s="14">
        <f>IF(V1044=0,"",IF(N1044="Podnikateľská",IF(H1044="","",IF(OR(LEN(TRIM(SUBSTITUTE(SUBSTITUTE(H1044,".",""),",","")))&lt;12,ISNUMBER(MATCH(TRIM(SUBSTITUTE(SUBSTITUTE(H1044,".",""),",","")),'Zoznamy'!$G$2:$G$41,0))),"PREVERIŤ","")),IF(AND(N1044="Súkromná",IFERROR(INDEX('Vozidlá'!$O$6:$O$6,MATCH(B1044,'Vozidlá'!$A$6:$A$6,0))="áno",FALSE)),"PREVERIŤ","")))</f>
        <v/>
      </c>
      <c r="T1044" s="14">
        <f>IF(OR(D1044="",E1044="",F1044="",G1044=""),"",IFERROR(IF(OR(F1044+G1044&lt;D1044+E1044,D1044&lt;DATE(2027,1,1),D1044&gt;=DATE(2028,1,1)),"CHYBA",""),"CHYBA"))</f>
        <v/>
      </c>
      <c r="U1044" s="14">
        <f>IF(OR(V1044=0,A1044=""),"",IF(COUNTIFS($A$6:$A$1505,A1044&amp;"",$B$6:$B$1505,B1044&amp;"")&gt;1,"CHYBA",IF(X1044="","",IF(X1044=0,"",IFERROR(IF(INDEX($A$1:$A$1505,X1044)="","",IF(A1044=INDEX($A$1:$A$1505,X1044)+1,"","PREVERIŤ")),"PREVERIŤ")))))</f>
        <v/>
      </c>
      <c r="V1044" s="14">
        <f>IF(OR(A1044&lt;&gt;"",B1044&lt;&gt;"",C1044&lt;&gt;"",D1044&lt;&gt;"",E1044&lt;&gt;"",F1044&lt;&gt;"",G1044&lt;&gt;"",H1044&lt;&gt;"",I1044&lt;&gt;"",J1044&lt;&gt;"",K1044&lt;&gt;"",L1044&lt;&gt;"",N1044&lt;&gt;"",O1044&lt;&gt;""),1,0)</f>
        <v/>
      </c>
      <c r="W1044" s="14">
        <f>IF(OR(V1044=0,B1044=""),"",COUNTIFS($B$6:B1044,B1044&amp;""))</f>
        <v/>
      </c>
      <c r="X1044" s="14">
        <f>IF(OR(V1044=0,B1044=""),"",IF(W1044=1,0,SUMIFS($Y$5:Y1043,$B$5:B1043,B1044&amp;"",$W$5:W1043,W1044-1)))</f>
        <v/>
      </c>
      <c r="Y1044" s="14">
        <f>IF(V1044=0,"",ROW($A1044))</f>
        <v/>
      </c>
    </row>
    <row r="1045">
      <c r="A1045" s="10" t="n"/>
      <c r="B1045" s="10" t="n"/>
      <c r="C1045" s="10" t="n"/>
      <c r="D1045" s="12" t="n"/>
      <c r="E1045" s="18" t="n"/>
      <c r="F1045" s="12" t="n"/>
      <c r="G1045" s="18" t="n"/>
      <c r="H1045" s="10" t="n"/>
      <c r="I1045" s="10" t="n"/>
      <c r="J1045" s="10" t="n"/>
      <c r="K1045" s="13" t="n"/>
      <c r="L1045" s="13" t="n"/>
      <c r="M1045" s="19">
        <f>IF(OR(K1045="",L1045=""),"",IF(AND(ISNUMBER(K1045),ISNUMBER(L1045)),L1045-K1045,"CHYBA"))</f>
        <v/>
      </c>
      <c r="N1045" s="10" t="n"/>
      <c r="O1045" s="10" t="n"/>
      <c r="P1045" s="14">
        <f>IF(M1045="","",IF(ISNUMBER(M1045),IF(M1045&lt;=0,"CHYBA",""),"CHYBA"))</f>
        <v/>
      </c>
      <c r="Q1045" s="14">
        <f>IF(OR(V1045=0,B1045="",K1045=""),"",IFERROR(IF(X1045=0,IF(AND(COUNTIFS('Vozidlá'!$A$6:$A$6,B1045&amp;"",'Vozidlá'!$L$6:$L$6,"&lt;&gt;")=1,ROUND(K1045,1)=ROUND(INDEX('Vozidlá'!$L$6:$L$6,MATCH(B1045,'Vozidlá'!$A$6:$A$6,0)),1)),"","CHYBA"),IF(AND(INDEX($L$1:$L$1505,X1045)&lt;&gt;"",ROUND(K1045,1)=ROUND(INDEX($L$1:$L$1505,X1045),1)),"","CHYBA")),"CHYBA"))</f>
        <v/>
      </c>
      <c r="R1045" s="14">
        <f>IF(V1045=0,"",IF(OR(NOT(ISNUMBER(A1045)),B1045="",C1045="",NOT(ISNUMBER(D1045)),NOT(ISNUMBER(E1045)),NOT(ISNUMBER(F1045)),NOT(ISNUMBER(G1045)),I1045="",J1045="",NOT(ISNUMBER(K1045)),NOT(ISNUMBER(L1045)),AND(N1045&lt;&gt;"Podnikateľská",N1045&lt;&gt;"Súkromná"),AND(N1045="Podnikateľská",H1045=""),COUNTIFS('Vodiči'!$C$6:$C$8,C1045&amp;"")&lt;&gt;1,COUNTIFS('Vozidlá'!$A$6:$A$6,B1045&amp;"",'Vozidlá'!$B$6:$B$6,"&lt;&gt;")&lt;&gt;1,COUNTIFS('Vozidlá'!$A$6:$A$6,B1045&amp;"",'Vozidlá'!$C$6:$C$6,"&lt;&gt;")&lt;&gt;1,COUNTIFS('Vozidlá'!$A$6:$A$6,B1045&amp;"",'Vozidlá'!$D$6:$D$6,"&lt;&gt;")&lt;&gt;1,COUNTIFS('Vozidlá'!$A$6:$A$6,B1045&amp;"",'Vozidlá'!$E$6:$E$6,"&lt;&gt;")&lt;&gt;1,COUNTIFS('Vozidlá'!$A$6:$A$6,B1045&amp;"",'Vozidlá'!$K$6:$K$6,"&lt;&gt;")&lt;&gt;1,COUNTIFS('Vozidlá'!$A$6:$A$6,B1045&amp;"",'Vozidlá'!$L$6:$L$6,"&lt;&gt;")&lt;&gt;1),"CHYBA",""))</f>
        <v/>
      </c>
      <c r="S1045" s="14">
        <f>IF(V1045=0,"",IF(N1045="Podnikateľská",IF(H1045="","",IF(OR(LEN(TRIM(SUBSTITUTE(SUBSTITUTE(H1045,".",""),",","")))&lt;12,ISNUMBER(MATCH(TRIM(SUBSTITUTE(SUBSTITUTE(H1045,".",""),",","")),'Zoznamy'!$G$2:$G$41,0))),"PREVERIŤ","")),IF(AND(N1045="Súkromná",IFERROR(INDEX('Vozidlá'!$O$6:$O$6,MATCH(B1045,'Vozidlá'!$A$6:$A$6,0))="áno",FALSE)),"PREVERIŤ","")))</f>
        <v/>
      </c>
      <c r="T1045" s="14">
        <f>IF(OR(D1045="",E1045="",F1045="",G1045=""),"",IFERROR(IF(OR(F1045+G1045&lt;D1045+E1045,D1045&lt;DATE(2027,1,1),D1045&gt;=DATE(2028,1,1)),"CHYBA",""),"CHYBA"))</f>
        <v/>
      </c>
      <c r="U1045" s="14">
        <f>IF(OR(V1045=0,A1045=""),"",IF(COUNTIFS($A$6:$A$1505,A1045&amp;"",$B$6:$B$1505,B1045&amp;"")&gt;1,"CHYBA",IF(X1045="","",IF(X1045=0,"",IFERROR(IF(INDEX($A$1:$A$1505,X1045)="","",IF(A1045=INDEX($A$1:$A$1505,X1045)+1,"","PREVERIŤ")),"PREVERIŤ")))))</f>
        <v/>
      </c>
      <c r="V1045" s="14">
        <f>IF(OR(A1045&lt;&gt;"",B1045&lt;&gt;"",C1045&lt;&gt;"",D1045&lt;&gt;"",E1045&lt;&gt;"",F1045&lt;&gt;"",G1045&lt;&gt;"",H1045&lt;&gt;"",I1045&lt;&gt;"",J1045&lt;&gt;"",K1045&lt;&gt;"",L1045&lt;&gt;"",N1045&lt;&gt;"",O1045&lt;&gt;""),1,0)</f>
        <v/>
      </c>
      <c r="W1045" s="14">
        <f>IF(OR(V1045=0,B1045=""),"",COUNTIFS($B$6:B1045,B1045&amp;""))</f>
        <v/>
      </c>
      <c r="X1045" s="14">
        <f>IF(OR(V1045=0,B1045=""),"",IF(W1045=1,0,SUMIFS($Y$5:Y1044,$B$5:B1044,B1045&amp;"",$W$5:W1044,W1045-1)))</f>
        <v/>
      </c>
      <c r="Y1045" s="14">
        <f>IF(V1045=0,"",ROW($A1045))</f>
        <v/>
      </c>
    </row>
    <row r="1046">
      <c r="A1046" s="10" t="n"/>
      <c r="B1046" s="10" t="n"/>
      <c r="C1046" s="10" t="n"/>
      <c r="D1046" s="12" t="n"/>
      <c r="E1046" s="18" t="n"/>
      <c r="F1046" s="12" t="n"/>
      <c r="G1046" s="18" t="n"/>
      <c r="H1046" s="10" t="n"/>
      <c r="I1046" s="10" t="n"/>
      <c r="J1046" s="10" t="n"/>
      <c r="K1046" s="13" t="n"/>
      <c r="L1046" s="13" t="n"/>
      <c r="M1046" s="19">
        <f>IF(OR(K1046="",L1046=""),"",IF(AND(ISNUMBER(K1046),ISNUMBER(L1046)),L1046-K1046,"CHYBA"))</f>
        <v/>
      </c>
      <c r="N1046" s="10" t="n"/>
      <c r="O1046" s="10" t="n"/>
      <c r="P1046" s="14">
        <f>IF(M1046="","",IF(ISNUMBER(M1046),IF(M1046&lt;=0,"CHYBA",""),"CHYBA"))</f>
        <v/>
      </c>
      <c r="Q1046" s="14">
        <f>IF(OR(V1046=0,B1046="",K1046=""),"",IFERROR(IF(X1046=0,IF(AND(COUNTIFS('Vozidlá'!$A$6:$A$6,B1046&amp;"",'Vozidlá'!$L$6:$L$6,"&lt;&gt;")=1,ROUND(K1046,1)=ROUND(INDEX('Vozidlá'!$L$6:$L$6,MATCH(B1046,'Vozidlá'!$A$6:$A$6,0)),1)),"","CHYBA"),IF(AND(INDEX($L$1:$L$1505,X1046)&lt;&gt;"",ROUND(K1046,1)=ROUND(INDEX($L$1:$L$1505,X1046),1)),"","CHYBA")),"CHYBA"))</f>
        <v/>
      </c>
      <c r="R1046" s="14">
        <f>IF(V1046=0,"",IF(OR(NOT(ISNUMBER(A1046)),B1046="",C1046="",NOT(ISNUMBER(D1046)),NOT(ISNUMBER(E1046)),NOT(ISNUMBER(F1046)),NOT(ISNUMBER(G1046)),I1046="",J1046="",NOT(ISNUMBER(K1046)),NOT(ISNUMBER(L1046)),AND(N1046&lt;&gt;"Podnikateľská",N1046&lt;&gt;"Súkromná"),AND(N1046="Podnikateľská",H1046=""),COUNTIFS('Vodiči'!$C$6:$C$8,C1046&amp;"")&lt;&gt;1,COUNTIFS('Vozidlá'!$A$6:$A$6,B1046&amp;"",'Vozidlá'!$B$6:$B$6,"&lt;&gt;")&lt;&gt;1,COUNTIFS('Vozidlá'!$A$6:$A$6,B1046&amp;"",'Vozidlá'!$C$6:$C$6,"&lt;&gt;")&lt;&gt;1,COUNTIFS('Vozidlá'!$A$6:$A$6,B1046&amp;"",'Vozidlá'!$D$6:$D$6,"&lt;&gt;")&lt;&gt;1,COUNTIFS('Vozidlá'!$A$6:$A$6,B1046&amp;"",'Vozidlá'!$E$6:$E$6,"&lt;&gt;")&lt;&gt;1,COUNTIFS('Vozidlá'!$A$6:$A$6,B1046&amp;"",'Vozidlá'!$K$6:$K$6,"&lt;&gt;")&lt;&gt;1,COUNTIFS('Vozidlá'!$A$6:$A$6,B1046&amp;"",'Vozidlá'!$L$6:$L$6,"&lt;&gt;")&lt;&gt;1),"CHYBA",""))</f>
        <v/>
      </c>
      <c r="S1046" s="14">
        <f>IF(V1046=0,"",IF(N1046="Podnikateľská",IF(H1046="","",IF(OR(LEN(TRIM(SUBSTITUTE(SUBSTITUTE(H1046,".",""),",","")))&lt;12,ISNUMBER(MATCH(TRIM(SUBSTITUTE(SUBSTITUTE(H1046,".",""),",","")),'Zoznamy'!$G$2:$G$41,0))),"PREVERIŤ","")),IF(AND(N1046="Súkromná",IFERROR(INDEX('Vozidlá'!$O$6:$O$6,MATCH(B1046,'Vozidlá'!$A$6:$A$6,0))="áno",FALSE)),"PREVERIŤ","")))</f>
        <v/>
      </c>
      <c r="T1046" s="14">
        <f>IF(OR(D1046="",E1046="",F1046="",G1046=""),"",IFERROR(IF(OR(F1046+G1046&lt;D1046+E1046,D1046&lt;DATE(2027,1,1),D1046&gt;=DATE(2028,1,1)),"CHYBA",""),"CHYBA"))</f>
        <v/>
      </c>
      <c r="U1046" s="14">
        <f>IF(OR(V1046=0,A1046=""),"",IF(COUNTIFS($A$6:$A$1505,A1046&amp;"",$B$6:$B$1505,B1046&amp;"")&gt;1,"CHYBA",IF(X1046="","",IF(X1046=0,"",IFERROR(IF(INDEX($A$1:$A$1505,X1046)="","",IF(A1046=INDEX($A$1:$A$1505,X1046)+1,"","PREVERIŤ")),"PREVERIŤ")))))</f>
        <v/>
      </c>
      <c r="V1046" s="14">
        <f>IF(OR(A1046&lt;&gt;"",B1046&lt;&gt;"",C1046&lt;&gt;"",D1046&lt;&gt;"",E1046&lt;&gt;"",F1046&lt;&gt;"",G1046&lt;&gt;"",H1046&lt;&gt;"",I1046&lt;&gt;"",J1046&lt;&gt;"",K1046&lt;&gt;"",L1046&lt;&gt;"",N1046&lt;&gt;"",O1046&lt;&gt;""),1,0)</f>
        <v/>
      </c>
      <c r="W1046" s="14">
        <f>IF(OR(V1046=0,B1046=""),"",COUNTIFS($B$6:B1046,B1046&amp;""))</f>
        <v/>
      </c>
      <c r="X1046" s="14">
        <f>IF(OR(V1046=0,B1046=""),"",IF(W1046=1,0,SUMIFS($Y$5:Y1045,$B$5:B1045,B1046&amp;"",$W$5:W1045,W1046-1)))</f>
        <v/>
      </c>
      <c r="Y1046" s="14">
        <f>IF(V1046=0,"",ROW($A1046))</f>
        <v/>
      </c>
    </row>
    <row r="1047">
      <c r="A1047" s="10" t="n"/>
      <c r="B1047" s="10" t="n"/>
      <c r="C1047" s="10" t="n"/>
      <c r="D1047" s="12" t="n"/>
      <c r="E1047" s="18" t="n"/>
      <c r="F1047" s="12" t="n"/>
      <c r="G1047" s="18" t="n"/>
      <c r="H1047" s="10" t="n"/>
      <c r="I1047" s="10" t="n"/>
      <c r="J1047" s="10" t="n"/>
      <c r="K1047" s="13" t="n"/>
      <c r="L1047" s="13" t="n"/>
      <c r="M1047" s="19">
        <f>IF(OR(K1047="",L1047=""),"",IF(AND(ISNUMBER(K1047),ISNUMBER(L1047)),L1047-K1047,"CHYBA"))</f>
        <v/>
      </c>
      <c r="N1047" s="10" t="n"/>
      <c r="O1047" s="10" t="n"/>
      <c r="P1047" s="14">
        <f>IF(M1047="","",IF(ISNUMBER(M1047),IF(M1047&lt;=0,"CHYBA",""),"CHYBA"))</f>
        <v/>
      </c>
      <c r="Q1047" s="14">
        <f>IF(OR(V1047=0,B1047="",K1047=""),"",IFERROR(IF(X1047=0,IF(AND(COUNTIFS('Vozidlá'!$A$6:$A$6,B1047&amp;"",'Vozidlá'!$L$6:$L$6,"&lt;&gt;")=1,ROUND(K1047,1)=ROUND(INDEX('Vozidlá'!$L$6:$L$6,MATCH(B1047,'Vozidlá'!$A$6:$A$6,0)),1)),"","CHYBA"),IF(AND(INDEX($L$1:$L$1505,X1047)&lt;&gt;"",ROUND(K1047,1)=ROUND(INDEX($L$1:$L$1505,X1047),1)),"","CHYBA")),"CHYBA"))</f>
        <v/>
      </c>
      <c r="R1047" s="14">
        <f>IF(V1047=0,"",IF(OR(NOT(ISNUMBER(A1047)),B1047="",C1047="",NOT(ISNUMBER(D1047)),NOT(ISNUMBER(E1047)),NOT(ISNUMBER(F1047)),NOT(ISNUMBER(G1047)),I1047="",J1047="",NOT(ISNUMBER(K1047)),NOT(ISNUMBER(L1047)),AND(N1047&lt;&gt;"Podnikateľská",N1047&lt;&gt;"Súkromná"),AND(N1047="Podnikateľská",H1047=""),COUNTIFS('Vodiči'!$C$6:$C$8,C1047&amp;"")&lt;&gt;1,COUNTIFS('Vozidlá'!$A$6:$A$6,B1047&amp;"",'Vozidlá'!$B$6:$B$6,"&lt;&gt;")&lt;&gt;1,COUNTIFS('Vozidlá'!$A$6:$A$6,B1047&amp;"",'Vozidlá'!$C$6:$C$6,"&lt;&gt;")&lt;&gt;1,COUNTIFS('Vozidlá'!$A$6:$A$6,B1047&amp;"",'Vozidlá'!$D$6:$D$6,"&lt;&gt;")&lt;&gt;1,COUNTIFS('Vozidlá'!$A$6:$A$6,B1047&amp;"",'Vozidlá'!$E$6:$E$6,"&lt;&gt;")&lt;&gt;1,COUNTIFS('Vozidlá'!$A$6:$A$6,B1047&amp;"",'Vozidlá'!$K$6:$K$6,"&lt;&gt;")&lt;&gt;1,COUNTIFS('Vozidlá'!$A$6:$A$6,B1047&amp;"",'Vozidlá'!$L$6:$L$6,"&lt;&gt;")&lt;&gt;1),"CHYBA",""))</f>
        <v/>
      </c>
      <c r="S1047" s="14">
        <f>IF(V1047=0,"",IF(N1047="Podnikateľská",IF(H1047="","",IF(OR(LEN(TRIM(SUBSTITUTE(SUBSTITUTE(H1047,".",""),",","")))&lt;12,ISNUMBER(MATCH(TRIM(SUBSTITUTE(SUBSTITUTE(H1047,".",""),",","")),'Zoznamy'!$G$2:$G$41,0))),"PREVERIŤ","")),IF(AND(N1047="Súkromná",IFERROR(INDEX('Vozidlá'!$O$6:$O$6,MATCH(B1047,'Vozidlá'!$A$6:$A$6,0))="áno",FALSE)),"PREVERIŤ","")))</f>
        <v/>
      </c>
      <c r="T1047" s="14">
        <f>IF(OR(D1047="",E1047="",F1047="",G1047=""),"",IFERROR(IF(OR(F1047+G1047&lt;D1047+E1047,D1047&lt;DATE(2027,1,1),D1047&gt;=DATE(2028,1,1)),"CHYBA",""),"CHYBA"))</f>
        <v/>
      </c>
      <c r="U1047" s="14">
        <f>IF(OR(V1047=0,A1047=""),"",IF(COUNTIFS($A$6:$A$1505,A1047&amp;"",$B$6:$B$1505,B1047&amp;"")&gt;1,"CHYBA",IF(X1047="","",IF(X1047=0,"",IFERROR(IF(INDEX($A$1:$A$1505,X1047)="","",IF(A1047=INDEX($A$1:$A$1505,X1047)+1,"","PREVERIŤ")),"PREVERIŤ")))))</f>
        <v/>
      </c>
      <c r="V1047" s="14">
        <f>IF(OR(A1047&lt;&gt;"",B1047&lt;&gt;"",C1047&lt;&gt;"",D1047&lt;&gt;"",E1047&lt;&gt;"",F1047&lt;&gt;"",G1047&lt;&gt;"",H1047&lt;&gt;"",I1047&lt;&gt;"",J1047&lt;&gt;"",K1047&lt;&gt;"",L1047&lt;&gt;"",N1047&lt;&gt;"",O1047&lt;&gt;""),1,0)</f>
        <v/>
      </c>
      <c r="W1047" s="14">
        <f>IF(OR(V1047=0,B1047=""),"",COUNTIFS($B$6:B1047,B1047&amp;""))</f>
        <v/>
      </c>
      <c r="X1047" s="14">
        <f>IF(OR(V1047=0,B1047=""),"",IF(W1047=1,0,SUMIFS($Y$5:Y1046,$B$5:B1046,B1047&amp;"",$W$5:W1046,W1047-1)))</f>
        <v/>
      </c>
      <c r="Y1047" s="14">
        <f>IF(V1047=0,"",ROW($A1047))</f>
        <v/>
      </c>
    </row>
    <row r="1048">
      <c r="A1048" s="10" t="n"/>
      <c r="B1048" s="10" t="n"/>
      <c r="C1048" s="10" t="n"/>
      <c r="D1048" s="12" t="n"/>
      <c r="E1048" s="18" t="n"/>
      <c r="F1048" s="12" t="n"/>
      <c r="G1048" s="18" t="n"/>
      <c r="H1048" s="10" t="n"/>
      <c r="I1048" s="10" t="n"/>
      <c r="J1048" s="10" t="n"/>
      <c r="K1048" s="13" t="n"/>
      <c r="L1048" s="13" t="n"/>
      <c r="M1048" s="19">
        <f>IF(OR(K1048="",L1048=""),"",IF(AND(ISNUMBER(K1048),ISNUMBER(L1048)),L1048-K1048,"CHYBA"))</f>
        <v/>
      </c>
      <c r="N1048" s="10" t="n"/>
      <c r="O1048" s="10" t="n"/>
      <c r="P1048" s="14">
        <f>IF(M1048="","",IF(ISNUMBER(M1048),IF(M1048&lt;=0,"CHYBA",""),"CHYBA"))</f>
        <v/>
      </c>
      <c r="Q1048" s="14">
        <f>IF(OR(V1048=0,B1048="",K1048=""),"",IFERROR(IF(X1048=0,IF(AND(COUNTIFS('Vozidlá'!$A$6:$A$6,B1048&amp;"",'Vozidlá'!$L$6:$L$6,"&lt;&gt;")=1,ROUND(K1048,1)=ROUND(INDEX('Vozidlá'!$L$6:$L$6,MATCH(B1048,'Vozidlá'!$A$6:$A$6,0)),1)),"","CHYBA"),IF(AND(INDEX($L$1:$L$1505,X1048)&lt;&gt;"",ROUND(K1048,1)=ROUND(INDEX($L$1:$L$1505,X1048),1)),"","CHYBA")),"CHYBA"))</f>
        <v/>
      </c>
      <c r="R1048" s="14">
        <f>IF(V1048=0,"",IF(OR(NOT(ISNUMBER(A1048)),B1048="",C1048="",NOT(ISNUMBER(D1048)),NOT(ISNUMBER(E1048)),NOT(ISNUMBER(F1048)),NOT(ISNUMBER(G1048)),I1048="",J1048="",NOT(ISNUMBER(K1048)),NOT(ISNUMBER(L1048)),AND(N1048&lt;&gt;"Podnikateľská",N1048&lt;&gt;"Súkromná"),AND(N1048="Podnikateľská",H1048=""),COUNTIFS('Vodiči'!$C$6:$C$8,C1048&amp;"")&lt;&gt;1,COUNTIFS('Vozidlá'!$A$6:$A$6,B1048&amp;"",'Vozidlá'!$B$6:$B$6,"&lt;&gt;")&lt;&gt;1,COUNTIFS('Vozidlá'!$A$6:$A$6,B1048&amp;"",'Vozidlá'!$C$6:$C$6,"&lt;&gt;")&lt;&gt;1,COUNTIFS('Vozidlá'!$A$6:$A$6,B1048&amp;"",'Vozidlá'!$D$6:$D$6,"&lt;&gt;")&lt;&gt;1,COUNTIFS('Vozidlá'!$A$6:$A$6,B1048&amp;"",'Vozidlá'!$E$6:$E$6,"&lt;&gt;")&lt;&gt;1,COUNTIFS('Vozidlá'!$A$6:$A$6,B1048&amp;"",'Vozidlá'!$K$6:$K$6,"&lt;&gt;")&lt;&gt;1,COUNTIFS('Vozidlá'!$A$6:$A$6,B1048&amp;"",'Vozidlá'!$L$6:$L$6,"&lt;&gt;")&lt;&gt;1),"CHYBA",""))</f>
        <v/>
      </c>
      <c r="S1048" s="14">
        <f>IF(V1048=0,"",IF(N1048="Podnikateľská",IF(H1048="","",IF(OR(LEN(TRIM(SUBSTITUTE(SUBSTITUTE(H1048,".",""),",","")))&lt;12,ISNUMBER(MATCH(TRIM(SUBSTITUTE(SUBSTITUTE(H1048,".",""),",","")),'Zoznamy'!$G$2:$G$41,0))),"PREVERIŤ","")),IF(AND(N1048="Súkromná",IFERROR(INDEX('Vozidlá'!$O$6:$O$6,MATCH(B1048,'Vozidlá'!$A$6:$A$6,0))="áno",FALSE)),"PREVERIŤ","")))</f>
        <v/>
      </c>
      <c r="T1048" s="14">
        <f>IF(OR(D1048="",E1048="",F1048="",G1048=""),"",IFERROR(IF(OR(F1048+G1048&lt;D1048+E1048,D1048&lt;DATE(2027,1,1),D1048&gt;=DATE(2028,1,1)),"CHYBA",""),"CHYBA"))</f>
        <v/>
      </c>
      <c r="U1048" s="14">
        <f>IF(OR(V1048=0,A1048=""),"",IF(COUNTIFS($A$6:$A$1505,A1048&amp;"",$B$6:$B$1505,B1048&amp;"")&gt;1,"CHYBA",IF(X1048="","",IF(X1048=0,"",IFERROR(IF(INDEX($A$1:$A$1505,X1048)="","",IF(A1048=INDEX($A$1:$A$1505,X1048)+1,"","PREVERIŤ")),"PREVERIŤ")))))</f>
        <v/>
      </c>
      <c r="V1048" s="14">
        <f>IF(OR(A1048&lt;&gt;"",B1048&lt;&gt;"",C1048&lt;&gt;"",D1048&lt;&gt;"",E1048&lt;&gt;"",F1048&lt;&gt;"",G1048&lt;&gt;"",H1048&lt;&gt;"",I1048&lt;&gt;"",J1048&lt;&gt;"",K1048&lt;&gt;"",L1048&lt;&gt;"",N1048&lt;&gt;"",O1048&lt;&gt;""),1,0)</f>
        <v/>
      </c>
      <c r="W1048" s="14">
        <f>IF(OR(V1048=0,B1048=""),"",COUNTIFS($B$6:B1048,B1048&amp;""))</f>
        <v/>
      </c>
      <c r="X1048" s="14">
        <f>IF(OR(V1048=0,B1048=""),"",IF(W1048=1,0,SUMIFS($Y$5:Y1047,$B$5:B1047,B1048&amp;"",$W$5:W1047,W1048-1)))</f>
        <v/>
      </c>
      <c r="Y1048" s="14">
        <f>IF(V1048=0,"",ROW($A1048))</f>
        <v/>
      </c>
    </row>
    <row r="1049">
      <c r="A1049" s="10" t="n"/>
      <c r="B1049" s="10" t="n"/>
      <c r="C1049" s="10" t="n"/>
      <c r="D1049" s="12" t="n"/>
      <c r="E1049" s="18" t="n"/>
      <c r="F1049" s="12" t="n"/>
      <c r="G1049" s="18" t="n"/>
      <c r="H1049" s="10" t="n"/>
      <c r="I1049" s="10" t="n"/>
      <c r="J1049" s="10" t="n"/>
      <c r="K1049" s="13" t="n"/>
      <c r="L1049" s="13" t="n"/>
      <c r="M1049" s="19">
        <f>IF(OR(K1049="",L1049=""),"",IF(AND(ISNUMBER(K1049),ISNUMBER(L1049)),L1049-K1049,"CHYBA"))</f>
        <v/>
      </c>
      <c r="N1049" s="10" t="n"/>
      <c r="O1049" s="10" t="n"/>
      <c r="P1049" s="14">
        <f>IF(M1049="","",IF(ISNUMBER(M1049),IF(M1049&lt;=0,"CHYBA",""),"CHYBA"))</f>
        <v/>
      </c>
      <c r="Q1049" s="14">
        <f>IF(OR(V1049=0,B1049="",K1049=""),"",IFERROR(IF(X1049=0,IF(AND(COUNTIFS('Vozidlá'!$A$6:$A$6,B1049&amp;"",'Vozidlá'!$L$6:$L$6,"&lt;&gt;")=1,ROUND(K1049,1)=ROUND(INDEX('Vozidlá'!$L$6:$L$6,MATCH(B1049,'Vozidlá'!$A$6:$A$6,0)),1)),"","CHYBA"),IF(AND(INDEX($L$1:$L$1505,X1049)&lt;&gt;"",ROUND(K1049,1)=ROUND(INDEX($L$1:$L$1505,X1049),1)),"","CHYBA")),"CHYBA"))</f>
        <v/>
      </c>
      <c r="R1049" s="14">
        <f>IF(V1049=0,"",IF(OR(NOT(ISNUMBER(A1049)),B1049="",C1049="",NOT(ISNUMBER(D1049)),NOT(ISNUMBER(E1049)),NOT(ISNUMBER(F1049)),NOT(ISNUMBER(G1049)),I1049="",J1049="",NOT(ISNUMBER(K1049)),NOT(ISNUMBER(L1049)),AND(N1049&lt;&gt;"Podnikateľská",N1049&lt;&gt;"Súkromná"),AND(N1049="Podnikateľská",H1049=""),COUNTIFS('Vodiči'!$C$6:$C$8,C1049&amp;"")&lt;&gt;1,COUNTIFS('Vozidlá'!$A$6:$A$6,B1049&amp;"",'Vozidlá'!$B$6:$B$6,"&lt;&gt;")&lt;&gt;1,COUNTIFS('Vozidlá'!$A$6:$A$6,B1049&amp;"",'Vozidlá'!$C$6:$C$6,"&lt;&gt;")&lt;&gt;1,COUNTIFS('Vozidlá'!$A$6:$A$6,B1049&amp;"",'Vozidlá'!$D$6:$D$6,"&lt;&gt;")&lt;&gt;1,COUNTIFS('Vozidlá'!$A$6:$A$6,B1049&amp;"",'Vozidlá'!$E$6:$E$6,"&lt;&gt;")&lt;&gt;1,COUNTIFS('Vozidlá'!$A$6:$A$6,B1049&amp;"",'Vozidlá'!$K$6:$K$6,"&lt;&gt;")&lt;&gt;1,COUNTIFS('Vozidlá'!$A$6:$A$6,B1049&amp;"",'Vozidlá'!$L$6:$L$6,"&lt;&gt;")&lt;&gt;1),"CHYBA",""))</f>
        <v/>
      </c>
      <c r="S1049" s="14">
        <f>IF(V1049=0,"",IF(N1049="Podnikateľská",IF(H1049="","",IF(OR(LEN(TRIM(SUBSTITUTE(SUBSTITUTE(H1049,".",""),",","")))&lt;12,ISNUMBER(MATCH(TRIM(SUBSTITUTE(SUBSTITUTE(H1049,".",""),",","")),'Zoznamy'!$G$2:$G$41,0))),"PREVERIŤ","")),IF(AND(N1049="Súkromná",IFERROR(INDEX('Vozidlá'!$O$6:$O$6,MATCH(B1049,'Vozidlá'!$A$6:$A$6,0))="áno",FALSE)),"PREVERIŤ","")))</f>
        <v/>
      </c>
      <c r="T1049" s="14">
        <f>IF(OR(D1049="",E1049="",F1049="",G1049=""),"",IFERROR(IF(OR(F1049+G1049&lt;D1049+E1049,D1049&lt;DATE(2027,1,1),D1049&gt;=DATE(2028,1,1)),"CHYBA",""),"CHYBA"))</f>
        <v/>
      </c>
      <c r="U1049" s="14">
        <f>IF(OR(V1049=0,A1049=""),"",IF(COUNTIFS($A$6:$A$1505,A1049&amp;"",$B$6:$B$1505,B1049&amp;"")&gt;1,"CHYBA",IF(X1049="","",IF(X1049=0,"",IFERROR(IF(INDEX($A$1:$A$1505,X1049)="","",IF(A1049=INDEX($A$1:$A$1505,X1049)+1,"","PREVERIŤ")),"PREVERIŤ")))))</f>
        <v/>
      </c>
      <c r="V1049" s="14">
        <f>IF(OR(A1049&lt;&gt;"",B1049&lt;&gt;"",C1049&lt;&gt;"",D1049&lt;&gt;"",E1049&lt;&gt;"",F1049&lt;&gt;"",G1049&lt;&gt;"",H1049&lt;&gt;"",I1049&lt;&gt;"",J1049&lt;&gt;"",K1049&lt;&gt;"",L1049&lt;&gt;"",N1049&lt;&gt;"",O1049&lt;&gt;""),1,0)</f>
        <v/>
      </c>
      <c r="W1049" s="14">
        <f>IF(OR(V1049=0,B1049=""),"",COUNTIFS($B$6:B1049,B1049&amp;""))</f>
        <v/>
      </c>
      <c r="X1049" s="14">
        <f>IF(OR(V1049=0,B1049=""),"",IF(W1049=1,0,SUMIFS($Y$5:Y1048,$B$5:B1048,B1049&amp;"",$W$5:W1048,W1049-1)))</f>
        <v/>
      </c>
      <c r="Y1049" s="14">
        <f>IF(V1049=0,"",ROW($A1049))</f>
        <v/>
      </c>
    </row>
    <row r="1050">
      <c r="A1050" s="10" t="n"/>
      <c r="B1050" s="10" t="n"/>
      <c r="C1050" s="10" t="n"/>
      <c r="D1050" s="12" t="n"/>
      <c r="E1050" s="18" t="n"/>
      <c r="F1050" s="12" t="n"/>
      <c r="G1050" s="18" t="n"/>
      <c r="H1050" s="10" t="n"/>
      <c r="I1050" s="10" t="n"/>
      <c r="J1050" s="10" t="n"/>
      <c r="K1050" s="13" t="n"/>
      <c r="L1050" s="13" t="n"/>
      <c r="M1050" s="19">
        <f>IF(OR(K1050="",L1050=""),"",IF(AND(ISNUMBER(K1050),ISNUMBER(L1050)),L1050-K1050,"CHYBA"))</f>
        <v/>
      </c>
      <c r="N1050" s="10" t="n"/>
      <c r="O1050" s="10" t="n"/>
      <c r="P1050" s="14">
        <f>IF(M1050="","",IF(ISNUMBER(M1050),IF(M1050&lt;=0,"CHYBA",""),"CHYBA"))</f>
        <v/>
      </c>
      <c r="Q1050" s="14">
        <f>IF(OR(V1050=0,B1050="",K1050=""),"",IFERROR(IF(X1050=0,IF(AND(COUNTIFS('Vozidlá'!$A$6:$A$6,B1050&amp;"",'Vozidlá'!$L$6:$L$6,"&lt;&gt;")=1,ROUND(K1050,1)=ROUND(INDEX('Vozidlá'!$L$6:$L$6,MATCH(B1050,'Vozidlá'!$A$6:$A$6,0)),1)),"","CHYBA"),IF(AND(INDEX($L$1:$L$1505,X1050)&lt;&gt;"",ROUND(K1050,1)=ROUND(INDEX($L$1:$L$1505,X1050),1)),"","CHYBA")),"CHYBA"))</f>
        <v/>
      </c>
      <c r="R1050" s="14">
        <f>IF(V1050=0,"",IF(OR(NOT(ISNUMBER(A1050)),B1050="",C1050="",NOT(ISNUMBER(D1050)),NOT(ISNUMBER(E1050)),NOT(ISNUMBER(F1050)),NOT(ISNUMBER(G1050)),I1050="",J1050="",NOT(ISNUMBER(K1050)),NOT(ISNUMBER(L1050)),AND(N1050&lt;&gt;"Podnikateľská",N1050&lt;&gt;"Súkromná"),AND(N1050="Podnikateľská",H1050=""),COUNTIFS('Vodiči'!$C$6:$C$8,C1050&amp;"")&lt;&gt;1,COUNTIFS('Vozidlá'!$A$6:$A$6,B1050&amp;"",'Vozidlá'!$B$6:$B$6,"&lt;&gt;")&lt;&gt;1,COUNTIFS('Vozidlá'!$A$6:$A$6,B1050&amp;"",'Vozidlá'!$C$6:$C$6,"&lt;&gt;")&lt;&gt;1,COUNTIFS('Vozidlá'!$A$6:$A$6,B1050&amp;"",'Vozidlá'!$D$6:$D$6,"&lt;&gt;")&lt;&gt;1,COUNTIFS('Vozidlá'!$A$6:$A$6,B1050&amp;"",'Vozidlá'!$E$6:$E$6,"&lt;&gt;")&lt;&gt;1,COUNTIFS('Vozidlá'!$A$6:$A$6,B1050&amp;"",'Vozidlá'!$K$6:$K$6,"&lt;&gt;")&lt;&gt;1,COUNTIFS('Vozidlá'!$A$6:$A$6,B1050&amp;"",'Vozidlá'!$L$6:$L$6,"&lt;&gt;")&lt;&gt;1),"CHYBA",""))</f>
        <v/>
      </c>
      <c r="S1050" s="14">
        <f>IF(V1050=0,"",IF(N1050="Podnikateľská",IF(H1050="","",IF(OR(LEN(TRIM(SUBSTITUTE(SUBSTITUTE(H1050,".",""),",","")))&lt;12,ISNUMBER(MATCH(TRIM(SUBSTITUTE(SUBSTITUTE(H1050,".",""),",","")),'Zoznamy'!$G$2:$G$41,0))),"PREVERIŤ","")),IF(AND(N1050="Súkromná",IFERROR(INDEX('Vozidlá'!$O$6:$O$6,MATCH(B1050,'Vozidlá'!$A$6:$A$6,0))="áno",FALSE)),"PREVERIŤ","")))</f>
        <v/>
      </c>
      <c r="T1050" s="14">
        <f>IF(OR(D1050="",E1050="",F1050="",G1050=""),"",IFERROR(IF(OR(F1050+G1050&lt;D1050+E1050,D1050&lt;DATE(2027,1,1),D1050&gt;=DATE(2028,1,1)),"CHYBA",""),"CHYBA"))</f>
        <v/>
      </c>
      <c r="U1050" s="14">
        <f>IF(OR(V1050=0,A1050=""),"",IF(COUNTIFS($A$6:$A$1505,A1050&amp;"",$B$6:$B$1505,B1050&amp;"")&gt;1,"CHYBA",IF(X1050="","",IF(X1050=0,"",IFERROR(IF(INDEX($A$1:$A$1505,X1050)="","",IF(A1050=INDEX($A$1:$A$1505,X1050)+1,"","PREVERIŤ")),"PREVERIŤ")))))</f>
        <v/>
      </c>
      <c r="V1050" s="14">
        <f>IF(OR(A1050&lt;&gt;"",B1050&lt;&gt;"",C1050&lt;&gt;"",D1050&lt;&gt;"",E1050&lt;&gt;"",F1050&lt;&gt;"",G1050&lt;&gt;"",H1050&lt;&gt;"",I1050&lt;&gt;"",J1050&lt;&gt;"",K1050&lt;&gt;"",L1050&lt;&gt;"",N1050&lt;&gt;"",O1050&lt;&gt;""),1,0)</f>
        <v/>
      </c>
      <c r="W1050" s="14">
        <f>IF(OR(V1050=0,B1050=""),"",COUNTIFS($B$6:B1050,B1050&amp;""))</f>
        <v/>
      </c>
      <c r="X1050" s="14">
        <f>IF(OR(V1050=0,B1050=""),"",IF(W1050=1,0,SUMIFS($Y$5:Y1049,$B$5:B1049,B1050&amp;"",$W$5:W1049,W1050-1)))</f>
        <v/>
      </c>
      <c r="Y1050" s="14">
        <f>IF(V1050=0,"",ROW($A1050))</f>
        <v/>
      </c>
    </row>
    <row r="1051">
      <c r="A1051" s="10" t="n"/>
      <c r="B1051" s="10" t="n"/>
      <c r="C1051" s="10" t="n"/>
      <c r="D1051" s="12" t="n"/>
      <c r="E1051" s="18" t="n"/>
      <c r="F1051" s="12" t="n"/>
      <c r="G1051" s="18" t="n"/>
      <c r="H1051" s="10" t="n"/>
      <c r="I1051" s="10" t="n"/>
      <c r="J1051" s="10" t="n"/>
      <c r="K1051" s="13" t="n"/>
      <c r="L1051" s="13" t="n"/>
      <c r="M1051" s="19">
        <f>IF(OR(K1051="",L1051=""),"",IF(AND(ISNUMBER(K1051),ISNUMBER(L1051)),L1051-K1051,"CHYBA"))</f>
        <v/>
      </c>
      <c r="N1051" s="10" t="n"/>
      <c r="O1051" s="10" t="n"/>
      <c r="P1051" s="14">
        <f>IF(M1051="","",IF(ISNUMBER(M1051),IF(M1051&lt;=0,"CHYBA",""),"CHYBA"))</f>
        <v/>
      </c>
      <c r="Q1051" s="14">
        <f>IF(OR(V1051=0,B1051="",K1051=""),"",IFERROR(IF(X1051=0,IF(AND(COUNTIFS('Vozidlá'!$A$6:$A$6,B1051&amp;"",'Vozidlá'!$L$6:$L$6,"&lt;&gt;")=1,ROUND(K1051,1)=ROUND(INDEX('Vozidlá'!$L$6:$L$6,MATCH(B1051,'Vozidlá'!$A$6:$A$6,0)),1)),"","CHYBA"),IF(AND(INDEX($L$1:$L$1505,X1051)&lt;&gt;"",ROUND(K1051,1)=ROUND(INDEX($L$1:$L$1505,X1051),1)),"","CHYBA")),"CHYBA"))</f>
        <v/>
      </c>
      <c r="R1051" s="14">
        <f>IF(V1051=0,"",IF(OR(NOT(ISNUMBER(A1051)),B1051="",C1051="",NOT(ISNUMBER(D1051)),NOT(ISNUMBER(E1051)),NOT(ISNUMBER(F1051)),NOT(ISNUMBER(G1051)),I1051="",J1051="",NOT(ISNUMBER(K1051)),NOT(ISNUMBER(L1051)),AND(N1051&lt;&gt;"Podnikateľská",N1051&lt;&gt;"Súkromná"),AND(N1051="Podnikateľská",H1051=""),COUNTIFS('Vodiči'!$C$6:$C$8,C1051&amp;"")&lt;&gt;1,COUNTIFS('Vozidlá'!$A$6:$A$6,B1051&amp;"",'Vozidlá'!$B$6:$B$6,"&lt;&gt;")&lt;&gt;1,COUNTIFS('Vozidlá'!$A$6:$A$6,B1051&amp;"",'Vozidlá'!$C$6:$C$6,"&lt;&gt;")&lt;&gt;1,COUNTIFS('Vozidlá'!$A$6:$A$6,B1051&amp;"",'Vozidlá'!$D$6:$D$6,"&lt;&gt;")&lt;&gt;1,COUNTIFS('Vozidlá'!$A$6:$A$6,B1051&amp;"",'Vozidlá'!$E$6:$E$6,"&lt;&gt;")&lt;&gt;1,COUNTIFS('Vozidlá'!$A$6:$A$6,B1051&amp;"",'Vozidlá'!$K$6:$K$6,"&lt;&gt;")&lt;&gt;1,COUNTIFS('Vozidlá'!$A$6:$A$6,B1051&amp;"",'Vozidlá'!$L$6:$L$6,"&lt;&gt;")&lt;&gt;1),"CHYBA",""))</f>
        <v/>
      </c>
      <c r="S1051" s="14">
        <f>IF(V1051=0,"",IF(N1051="Podnikateľská",IF(H1051="","",IF(OR(LEN(TRIM(SUBSTITUTE(SUBSTITUTE(H1051,".",""),",","")))&lt;12,ISNUMBER(MATCH(TRIM(SUBSTITUTE(SUBSTITUTE(H1051,".",""),",","")),'Zoznamy'!$G$2:$G$41,0))),"PREVERIŤ","")),IF(AND(N1051="Súkromná",IFERROR(INDEX('Vozidlá'!$O$6:$O$6,MATCH(B1051,'Vozidlá'!$A$6:$A$6,0))="áno",FALSE)),"PREVERIŤ","")))</f>
        <v/>
      </c>
      <c r="T1051" s="14">
        <f>IF(OR(D1051="",E1051="",F1051="",G1051=""),"",IFERROR(IF(OR(F1051+G1051&lt;D1051+E1051,D1051&lt;DATE(2027,1,1),D1051&gt;=DATE(2028,1,1)),"CHYBA",""),"CHYBA"))</f>
        <v/>
      </c>
      <c r="U1051" s="14">
        <f>IF(OR(V1051=0,A1051=""),"",IF(COUNTIFS($A$6:$A$1505,A1051&amp;"",$B$6:$B$1505,B1051&amp;"")&gt;1,"CHYBA",IF(X1051="","",IF(X1051=0,"",IFERROR(IF(INDEX($A$1:$A$1505,X1051)="","",IF(A1051=INDEX($A$1:$A$1505,X1051)+1,"","PREVERIŤ")),"PREVERIŤ")))))</f>
        <v/>
      </c>
      <c r="V1051" s="14">
        <f>IF(OR(A1051&lt;&gt;"",B1051&lt;&gt;"",C1051&lt;&gt;"",D1051&lt;&gt;"",E1051&lt;&gt;"",F1051&lt;&gt;"",G1051&lt;&gt;"",H1051&lt;&gt;"",I1051&lt;&gt;"",J1051&lt;&gt;"",K1051&lt;&gt;"",L1051&lt;&gt;"",N1051&lt;&gt;"",O1051&lt;&gt;""),1,0)</f>
        <v/>
      </c>
      <c r="W1051" s="14">
        <f>IF(OR(V1051=0,B1051=""),"",COUNTIFS($B$6:B1051,B1051&amp;""))</f>
        <v/>
      </c>
      <c r="X1051" s="14">
        <f>IF(OR(V1051=0,B1051=""),"",IF(W1051=1,0,SUMIFS($Y$5:Y1050,$B$5:B1050,B1051&amp;"",$W$5:W1050,W1051-1)))</f>
        <v/>
      </c>
      <c r="Y1051" s="14">
        <f>IF(V1051=0,"",ROW($A1051))</f>
        <v/>
      </c>
    </row>
    <row r="1052">
      <c r="A1052" s="10" t="n"/>
      <c r="B1052" s="10" t="n"/>
      <c r="C1052" s="10" t="n"/>
      <c r="D1052" s="12" t="n"/>
      <c r="E1052" s="18" t="n"/>
      <c r="F1052" s="12" t="n"/>
      <c r="G1052" s="18" t="n"/>
      <c r="H1052" s="10" t="n"/>
      <c r="I1052" s="10" t="n"/>
      <c r="J1052" s="10" t="n"/>
      <c r="K1052" s="13" t="n"/>
      <c r="L1052" s="13" t="n"/>
      <c r="M1052" s="19">
        <f>IF(OR(K1052="",L1052=""),"",IF(AND(ISNUMBER(K1052),ISNUMBER(L1052)),L1052-K1052,"CHYBA"))</f>
        <v/>
      </c>
      <c r="N1052" s="10" t="n"/>
      <c r="O1052" s="10" t="n"/>
      <c r="P1052" s="14">
        <f>IF(M1052="","",IF(ISNUMBER(M1052),IF(M1052&lt;=0,"CHYBA",""),"CHYBA"))</f>
        <v/>
      </c>
      <c r="Q1052" s="14">
        <f>IF(OR(V1052=0,B1052="",K1052=""),"",IFERROR(IF(X1052=0,IF(AND(COUNTIFS('Vozidlá'!$A$6:$A$6,B1052&amp;"",'Vozidlá'!$L$6:$L$6,"&lt;&gt;")=1,ROUND(K1052,1)=ROUND(INDEX('Vozidlá'!$L$6:$L$6,MATCH(B1052,'Vozidlá'!$A$6:$A$6,0)),1)),"","CHYBA"),IF(AND(INDEX($L$1:$L$1505,X1052)&lt;&gt;"",ROUND(K1052,1)=ROUND(INDEX($L$1:$L$1505,X1052),1)),"","CHYBA")),"CHYBA"))</f>
        <v/>
      </c>
      <c r="R1052" s="14">
        <f>IF(V1052=0,"",IF(OR(NOT(ISNUMBER(A1052)),B1052="",C1052="",NOT(ISNUMBER(D1052)),NOT(ISNUMBER(E1052)),NOT(ISNUMBER(F1052)),NOT(ISNUMBER(G1052)),I1052="",J1052="",NOT(ISNUMBER(K1052)),NOT(ISNUMBER(L1052)),AND(N1052&lt;&gt;"Podnikateľská",N1052&lt;&gt;"Súkromná"),AND(N1052="Podnikateľská",H1052=""),COUNTIFS('Vodiči'!$C$6:$C$8,C1052&amp;"")&lt;&gt;1,COUNTIFS('Vozidlá'!$A$6:$A$6,B1052&amp;"",'Vozidlá'!$B$6:$B$6,"&lt;&gt;")&lt;&gt;1,COUNTIFS('Vozidlá'!$A$6:$A$6,B1052&amp;"",'Vozidlá'!$C$6:$C$6,"&lt;&gt;")&lt;&gt;1,COUNTIFS('Vozidlá'!$A$6:$A$6,B1052&amp;"",'Vozidlá'!$D$6:$D$6,"&lt;&gt;")&lt;&gt;1,COUNTIFS('Vozidlá'!$A$6:$A$6,B1052&amp;"",'Vozidlá'!$E$6:$E$6,"&lt;&gt;")&lt;&gt;1,COUNTIFS('Vozidlá'!$A$6:$A$6,B1052&amp;"",'Vozidlá'!$K$6:$K$6,"&lt;&gt;")&lt;&gt;1,COUNTIFS('Vozidlá'!$A$6:$A$6,B1052&amp;"",'Vozidlá'!$L$6:$L$6,"&lt;&gt;")&lt;&gt;1),"CHYBA",""))</f>
        <v/>
      </c>
      <c r="S1052" s="14">
        <f>IF(V1052=0,"",IF(N1052="Podnikateľská",IF(H1052="","",IF(OR(LEN(TRIM(SUBSTITUTE(SUBSTITUTE(H1052,".",""),",","")))&lt;12,ISNUMBER(MATCH(TRIM(SUBSTITUTE(SUBSTITUTE(H1052,".",""),",","")),'Zoznamy'!$G$2:$G$41,0))),"PREVERIŤ","")),IF(AND(N1052="Súkromná",IFERROR(INDEX('Vozidlá'!$O$6:$O$6,MATCH(B1052,'Vozidlá'!$A$6:$A$6,0))="áno",FALSE)),"PREVERIŤ","")))</f>
        <v/>
      </c>
      <c r="T1052" s="14">
        <f>IF(OR(D1052="",E1052="",F1052="",G1052=""),"",IFERROR(IF(OR(F1052+G1052&lt;D1052+E1052,D1052&lt;DATE(2027,1,1),D1052&gt;=DATE(2028,1,1)),"CHYBA",""),"CHYBA"))</f>
        <v/>
      </c>
      <c r="U1052" s="14">
        <f>IF(OR(V1052=0,A1052=""),"",IF(COUNTIFS($A$6:$A$1505,A1052&amp;"",$B$6:$B$1505,B1052&amp;"")&gt;1,"CHYBA",IF(X1052="","",IF(X1052=0,"",IFERROR(IF(INDEX($A$1:$A$1505,X1052)="","",IF(A1052=INDEX($A$1:$A$1505,X1052)+1,"","PREVERIŤ")),"PREVERIŤ")))))</f>
        <v/>
      </c>
      <c r="V1052" s="14">
        <f>IF(OR(A1052&lt;&gt;"",B1052&lt;&gt;"",C1052&lt;&gt;"",D1052&lt;&gt;"",E1052&lt;&gt;"",F1052&lt;&gt;"",G1052&lt;&gt;"",H1052&lt;&gt;"",I1052&lt;&gt;"",J1052&lt;&gt;"",K1052&lt;&gt;"",L1052&lt;&gt;"",N1052&lt;&gt;"",O1052&lt;&gt;""),1,0)</f>
        <v/>
      </c>
      <c r="W1052" s="14">
        <f>IF(OR(V1052=0,B1052=""),"",COUNTIFS($B$6:B1052,B1052&amp;""))</f>
        <v/>
      </c>
      <c r="X1052" s="14">
        <f>IF(OR(V1052=0,B1052=""),"",IF(W1052=1,0,SUMIFS($Y$5:Y1051,$B$5:B1051,B1052&amp;"",$W$5:W1051,W1052-1)))</f>
        <v/>
      </c>
      <c r="Y1052" s="14">
        <f>IF(V1052=0,"",ROW($A1052))</f>
        <v/>
      </c>
    </row>
    <row r="1053">
      <c r="A1053" s="10" t="n"/>
      <c r="B1053" s="10" t="n"/>
      <c r="C1053" s="10" t="n"/>
      <c r="D1053" s="12" t="n"/>
      <c r="E1053" s="18" t="n"/>
      <c r="F1053" s="12" t="n"/>
      <c r="G1053" s="18" t="n"/>
      <c r="H1053" s="10" t="n"/>
      <c r="I1053" s="10" t="n"/>
      <c r="J1053" s="10" t="n"/>
      <c r="K1053" s="13" t="n"/>
      <c r="L1053" s="13" t="n"/>
      <c r="M1053" s="19">
        <f>IF(OR(K1053="",L1053=""),"",IF(AND(ISNUMBER(K1053),ISNUMBER(L1053)),L1053-K1053,"CHYBA"))</f>
        <v/>
      </c>
      <c r="N1053" s="10" t="n"/>
      <c r="O1053" s="10" t="n"/>
      <c r="P1053" s="14">
        <f>IF(M1053="","",IF(ISNUMBER(M1053),IF(M1053&lt;=0,"CHYBA",""),"CHYBA"))</f>
        <v/>
      </c>
      <c r="Q1053" s="14">
        <f>IF(OR(V1053=0,B1053="",K1053=""),"",IFERROR(IF(X1053=0,IF(AND(COUNTIFS('Vozidlá'!$A$6:$A$6,B1053&amp;"",'Vozidlá'!$L$6:$L$6,"&lt;&gt;")=1,ROUND(K1053,1)=ROUND(INDEX('Vozidlá'!$L$6:$L$6,MATCH(B1053,'Vozidlá'!$A$6:$A$6,0)),1)),"","CHYBA"),IF(AND(INDEX($L$1:$L$1505,X1053)&lt;&gt;"",ROUND(K1053,1)=ROUND(INDEX($L$1:$L$1505,X1053),1)),"","CHYBA")),"CHYBA"))</f>
        <v/>
      </c>
      <c r="R1053" s="14">
        <f>IF(V1053=0,"",IF(OR(NOT(ISNUMBER(A1053)),B1053="",C1053="",NOT(ISNUMBER(D1053)),NOT(ISNUMBER(E1053)),NOT(ISNUMBER(F1053)),NOT(ISNUMBER(G1053)),I1053="",J1053="",NOT(ISNUMBER(K1053)),NOT(ISNUMBER(L1053)),AND(N1053&lt;&gt;"Podnikateľská",N1053&lt;&gt;"Súkromná"),AND(N1053="Podnikateľská",H1053=""),COUNTIFS('Vodiči'!$C$6:$C$8,C1053&amp;"")&lt;&gt;1,COUNTIFS('Vozidlá'!$A$6:$A$6,B1053&amp;"",'Vozidlá'!$B$6:$B$6,"&lt;&gt;")&lt;&gt;1,COUNTIFS('Vozidlá'!$A$6:$A$6,B1053&amp;"",'Vozidlá'!$C$6:$C$6,"&lt;&gt;")&lt;&gt;1,COUNTIFS('Vozidlá'!$A$6:$A$6,B1053&amp;"",'Vozidlá'!$D$6:$D$6,"&lt;&gt;")&lt;&gt;1,COUNTIFS('Vozidlá'!$A$6:$A$6,B1053&amp;"",'Vozidlá'!$E$6:$E$6,"&lt;&gt;")&lt;&gt;1,COUNTIFS('Vozidlá'!$A$6:$A$6,B1053&amp;"",'Vozidlá'!$K$6:$K$6,"&lt;&gt;")&lt;&gt;1,COUNTIFS('Vozidlá'!$A$6:$A$6,B1053&amp;"",'Vozidlá'!$L$6:$L$6,"&lt;&gt;")&lt;&gt;1),"CHYBA",""))</f>
        <v/>
      </c>
      <c r="S1053" s="14">
        <f>IF(V1053=0,"",IF(N1053="Podnikateľská",IF(H1053="","",IF(OR(LEN(TRIM(SUBSTITUTE(SUBSTITUTE(H1053,".",""),",","")))&lt;12,ISNUMBER(MATCH(TRIM(SUBSTITUTE(SUBSTITUTE(H1053,".",""),",","")),'Zoznamy'!$G$2:$G$41,0))),"PREVERIŤ","")),IF(AND(N1053="Súkromná",IFERROR(INDEX('Vozidlá'!$O$6:$O$6,MATCH(B1053,'Vozidlá'!$A$6:$A$6,0))="áno",FALSE)),"PREVERIŤ","")))</f>
        <v/>
      </c>
      <c r="T1053" s="14">
        <f>IF(OR(D1053="",E1053="",F1053="",G1053=""),"",IFERROR(IF(OR(F1053+G1053&lt;D1053+E1053,D1053&lt;DATE(2027,1,1),D1053&gt;=DATE(2028,1,1)),"CHYBA",""),"CHYBA"))</f>
        <v/>
      </c>
      <c r="U1053" s="14">
        <f>IF(OR(V1053=0,A1053=""),"",IF(COUNTIFS($A$6:$A$1505,A1053&amp;"",$B$6:$B$1505,B1053&amp;"")&gt;1,"CHYBA",IF(X1053="","",IF(X1053=0,"",IFERROR(IF(INDEX($A$1:$A$1505,X1053)="","",IF(A1053=INDEX($A$1:$A$1505,X1053)+1,"","PREVERIŤ")),"PREVERIŤ")))))</f>
        <v/>
      </c>
      <c r="V1053" s="14">
        <f>IF(OR(A1053&lt;&gt;"",B1053&lt;&gt;"",C1053&lt;&gt;"",D1053&lt;&gt;"",E1053&lt;&gt;"",F1053&lt;&gt;"",G1053&lt;&gt;"",H1053&lt;&gt;"",I1053&lt;&gt;"",J1053&lt;&gt;"",K1053&lt;&gt;"",L1053&lt;&gt;"",N1053&lt;&gt;"",O1053&lt;&gt;""),1,0)</f>
        <v/>
      </c>
      <c r="W1053" s="14">
        <f>IF(OR(V1053=0,B1053=""),"",COUNTIFS($B$6:B1053,B1053&amp;""))</f>
        <v/>
      </c>
      <c r="X1053" s="14">
        <f>IF(OR(V1053=0,B1053=""),"",IF(W1053=1,0,SUMIFS($Y$5:Y1052,$B$5:B1052,B1053&amp;"",$W$5:W1052,W1053-1)))</f>
        <v/>
      </c>
      <c r="Y1053" s="14">
        <f>IF(V1053=0,"",ROW($A1053))</f>
        <v/>
      </c>
    </row>
    <row r="1054">
      <c r="A1054" s="10" t="n"/>
      <c r="B1054" s="10" t="n"/>
      <c r="C1054" s="10" t="n"/>
      <c r="D1054" s="12" t="n"/>
      <c r="E1054" s="18" t="n"/>
      <c r="F1054" s="12" t="n"/>
      <c r="G1054" s="18" t="n"/>
      <c r="H1054" s="10" t="n"/>
      <c r="I1054" s="10" t="n"/>
      <c r="J1054" s="10" t="n"/>
      <c r="K1054" s="13" t="n"/>
      <c r="L1054" s="13" t="n"/>
      <c r="M1054" s="19">
        <f>IF(OR(K1054="",L1054=""),"",IF(AND(ISNUMBER(K1054),ISNUMBER(L1054)),L1054-K1054,"CHYBA"))</f>
        <v/>
      </c>
      <c r="N1054" s="10" t="n"/>
      <c r="O1054" s="10" t="n"/>
      <c r="P1054" s="14">
        <f>IF(M1054="","",IF(ISNUMBER(M1054),IF(M1054&lt;=0,"CHYBA",""),"CHYBA"))</f>
        <v/>
      </c>
      <c r="Q1054" s="14">
        <f>IF(OR(V1054=0,B1054="",K1054=""),"",IFERROR(IF(X1054=0,IF(AND(COUNTIFS('Vozidlá'!$A$6:$A$6,B1054&amp;"",'Vozidlá'!$L$6:$L$6,"&lt;&gt;")=1,ROUND(K1054,1)=ROUND(INDEX('Vozidlá'!$L$6:$L$6,MATCH(B1054,'Vozidlá'!$A$6:$A$6,0)),1)),"","CHYBA"),IF(AND(INDEX($L$1:$L$1505,X1054)&lt;&gt;"",ROUND(K1054,1)=ROUND(INDEX($L$1:$L$1505,X1054),1)),"","CHYBA")),"CHYBA"))</f>
        <v/>
      </c>
      <c r="R1054" s="14">
        <f>IF(V1054=0,"",IF(OR(NOT(ISNUMBER(A1054)),B1054="",C1054="",NOT(ISNUMBER(D1054)),NOT(ISNUMBER(E1054)),NOT(ISNUMBER(F1054)),NOT(ISNUMBER(G1054)),I1054="",J1054="",NOT(ISNUMBER(K1054)),NOT(ISNUMBER(L1054)),AND(N1054&lt;&gt;"Podnikateľská",N1054&lt;&gt;"Súkromná"),AND(N1054="Podnikateľská",H1054=""),COUNTIFS('Vodiči'!$C$6:$C$8,C1054&amp;"")&lt;&gt;1,COUNTIFS('Vozidlá'!$A$6:$A$6,B1054&amp;"",'Vozidlá'!$B$6:$B$6,"&lt;&gt;")&lt;&gt;1,COUNTIFS('Vozidlá'!$A$6:$A$6,B1054&amp;"",'Vozidlá'!$C$6:$C$6,"&lt;&gt;")&lt;&gt;1,COUNTIFS('Vozidlá'!$A$6:$A$6,B1054&amp;"",'Vozidlá'!$D$6:$D$6,"&lt;&gt;")&lt;&gt;1,COUNTIFS('Vozidlá'!$A$6:$A$6,B1054&amp;"",'Vozidlá'!$E$6:$E$6,"&lt;&gt;")&lt;&gt;1,COUNTIFS('Vozidlá'!$A$6:$A$6,B1054&amp;"",'Vozidlá'!$K$6:$K$6,"&lt;&gt;")&lt;&gt;1,COUNTIFS('Vozidlá'!$A$6:$A$6,B1054&amp;"",'Vozidlá'!$L$6:$L$6,"&lt;&gt;")&lt;&gt;1),"CHYBA",""))</f>
        <v/>
      </c>
      <c r="S1054" s="14">
        <f>IF(V1054=0,"",IF(N1054="Podnikateľská",IF(H1054="","",IF(OR(LEN(TRIM(SUBSTITUTE(SUBSTITUTE(H1054,".",""),",","")))&lt;12,ISNUMBER(MATCH(TRIM(SUBSTITUTE(SUBSTITUTE(H1054,".",""),",","")),'Zoznamy'!$G$2:$G$41,0))),"PREVERIŤ","")),IF(AND(N1054="Súkromná",IFERROR(INDEX('Vozidlá'!$O$6:$O$6,MATCH(B1054,'Vozidlá'!$A$6:$A$6,0))="áno",FALSE)),"PREVERIŤ","")))</f>
        <v/>
      </c>
      <c r="T1054" s="14">
        <f>IF(OR(D1054="",E1054="",F1054="",G1054=""),"",IFERROR(IF(OR(F1054+G1054&lt;D1054+E1054,D1054&lt;DATE(2027,1,1),D1054&gt;=DATE(2028,1,1)),"CHYBA",""),"CHYBA"))</f>
        <v/>
      </c>
      <c r="U1054" s="14">
        <f>IF(OR(V1054=0,A1054=""),"",IF(COUNTIFS($A$6:$A$1505,A1054&amp;"",$B$6:$B$1505,B1054&amp;"")&gt;1,"CHYBA",IF(X1054="","",IF(X1054=0,"",IFERROR(IF(INDEX($A$1:$A$1505,X1054)="","",IF(A1054=INDEX($A$1:$A$1505,X1054)+1,"","PREVERIŤ")),"PREVERIŤ")))))</f>
        <v/>
      </c>
      <c r="V1054" s="14">
        <f>IF(OR(A1054&lt;&gt;"",B1054&lt;&gt;"",C1054&lt;&gt;"",D1054&lt;&gt;"",E1054&lt;&gt;"",F1054&lt;&gt;"",G1054&lt;&gt;"",H1054&lt;&gt;"",I1054&lt;&gt;"",J1054&lt;&gt;"",K1054&lt;&gt;"",L1054&lt;&gt;"",N1054&lt;&gt;"",O1054&lt;&gt;""),1,0)</f>
        <v/>
      </c>
      <c r="W1054" s="14">
        <f>IF(OR(V1054=0,B1054=""),"",COUNTIFS($B$6:B1054,B1054&amp;""))</f>
        <v/>
      </c>
      <c r="X1054" s="14">
        <f>IF(OR(V1054=0,B1054=""),"",IF(W1054=1,0,SUMIFS($Y$5:Y1053,$B$5:B1053,B1054&amp;"",$W$5:W1053,W1054-1)))</f>
        <v/>
      </c>
      <c r="Y1054" s="14">
        <f>IF(V1054=0,"",ROW($A1054))</f>
        <v/>
      </c>
    </row>
    <row r="1055">
      <c r="A1055" s="10" t="n"/>
      <c r="B1055" s="10" t="n"/>
      <c r="C1055" s="10" t="n"/>
      <c r="D1055" s="12" t="n"/>
      <c r="E1055" s="18" t="n"/>
      <c r="F1055" s="12" t="n"/>
      <c r="G1055" s="18" t="n"/>
      <c r="H1055" s="10" t="n"/>
      <c r="I1055" s="10" t="n"/>
      <c r="J1055" s="10" t="n"/>
      <c r="K1055" s="13" t="n"/>
      <c r="L1055" s="13" t="n"/>
      <c r="M1055" s="19">
        <f>IF(OR(K1055="",L1055=""),"",IF(AND(ISNUMBER(K1055),ISNUMBER(L1055)),L1055-K1055,"CHYBA"))</f>
        <v/>
      </c>
      <c r="N1055" s="10" t="n"/>
      <c r="O1055" s="10" t="n"/>
      <c r="P1055" s="14">
        <f>IF(M1055="","",IF(ISNUMBER(M1055),IF(M1055&lt;=0,"CHYBA",""),"CHYBA"))</f>
        <v/>
      </c>
      <c r="Q1055" s="14">
        <f>IF(OR(V1055=0,B1055="",K1055=""),"",IFERROR(IF(X1055=0,IF(AND(COUNTIFS('Vozidlá'!$A$6:$A$6,B1055&amp;"",'Vozidlá'!$L$6:$L$6,"&lt;&gt;")=1,ROUND(K1055,1)=ROUND(INDEX('Vozidlá'!$L$6:$L$6,MATCH(B1055,'Vozidlá'!$A$6:$A$6,0)),1)),"","CHYBA"),IF(AND(INDEX($L$1:$L$1505,X1055)&lt;&gt;"",ROUND(K1055,1)=ROUND(INDEX($L$1:$L$1505,X1055),1)),"","CHYBA")),"CHYBA"))</f>
        <v/>
      </c>
      <c r="R1055" s="14">
        <f>IF(V1055=0,"",IF(OR(NOT(ISNUMBER(A1055)),B1055="",C1055="",NOT(ISNUMBER(D1055)),NOT(ISNUMBER(E1055)),NOT(ISNUMBER(F1055)),NOT(ISNUMBER(G1055)),I1055="",J1055="",NOT(ISNUMBER(K1055)),NOT(ISNUMBER(L1055)),AND(N1055&lt;&gt;"Podnikateľská",N1055&lt;&gt;"Súkromná"),AND(N1055="Podnikateľská",H1055=""),COUNTIFS('Vodiči'!$C$6:$C$8,C1055&amp;"")&lt;&gt;1,COUNTIFS('Vozidlá'!$A$6:$A$6,B1055&amp;"",'Vozidlá'!$B$6:$B$6,"&lt;&gt;")&lt;&gt;1,COUNTIFS('Vozidlá'!$A$6:$A$6,B1055&amp;"",'Vozidlá'!$C$6:$C$6,"&lt;&gt;")&lt;&gt;1,COUNTIFS('Vozidlá'!$A$6:$A$6,B1055&amp;"",'Vozidlá'!$D$6:$D$6,"&lt;&gt;")&lt;&gt;1,COUNTIFS('Vozidlá'!$A$6:$A$6,B1055&amp;"",'Vozidlá'!$E$6:$E$6,"&lt;&gt;")&lt;&gt;1,COUNTIFS('Vozidlá'!$A$6:$A$6,B1055&amp;"",'Vozidlá'!$K$6:$K$6,"&lt;&gt;")&lt;&gt;1,COUNTIFS('Vozidlá'!$A$6:$A$6,B1055&amp;"",'Vozidlá'!$L$6:$L$6,"&lt;&gt;")&lt;&gt;1),"CHYBA",""))</f>
        <v/>
      </c>
      <c r="S1055" s="14">
        <f>IF(V1055=0,"",IF(N1055="Podnikateľská",IF(H1055="","",IF(OR(LEN(TRIM(SUBSTITUTE(SUBSTITUTE(H1055,".",""),",","")))&lt;12,ISNUMBER(MATCH(TRIM(SUBSTITUTE(SUBSTITUTE(H1055,".",""),",","")),'Zoznamy'!$G$2:$G$41,0))),"PREVERIŤ","")),IF(AND(N1055="Súkromná",IFERROR(INDEX('Vozidlá'!$O$6:$O$6,MATCH(B1055,'Vozidlá'!$A$6:$A$6,0))="áno",FALSE)),"PREVERIŤ","")))</f>
        <v/>
      </c>
      <c r="T1055" s="14">
        <f>IF(OR(D1055="",E1055="",F1055="",G1055=""),"",IFERROR(IF(OR(F1055+G1055&lt;D1055+E1055,D1055&lt;DATE(2027,1,1),D1055&gt;=DATE(2028,1,1)),"CHYBA",""),"CHYBA"))</f>
        <v/>
      </c>
      <c r="U1055" s="14">
        <f>IF(OR(V1055=0,A1055=""),"",IF(COUNTIFS($A$6:$A$1505,A1055&amp;"",$B$6:$B$1505,B1055&amp;"")&gt;1,"CHYBA",IF(X1055="","",IF(X1055=0,"",IFERROR(IF(INDEX($A$1:$A$1505,X1055)="","",IF(A1055=INDEX($A$1:$A$1505,X1055)+1,"","PREVERIŤ")),"PREVERIŤ")))))</f>
        <v/>
      </c>
      <c r="V1055" s="14">
        <f>IF(OR(A1055&lt;&gt;"",B1055&lt;&gt;"",C1055&lt;&gt;"",D1055&lt;&gt;"",E1055&lt;&gt;"",F1055&lt;&gt;"",G1055&lt;&gt;"",H1055&lt;&gt;"",I1055&lt;&gt;"",J1055&lt;&gt;"",K1055&lt;&gt;"",L1055&lt;&gt;"",N1055&lt;&gt;"",O1055&lt;&gt;""),1,0)</f>
        <v/>
      </c>
      <c r="W1055" s="14">
        <f>IF(OR(V1055=0,B1055=""),"",COUNTIFS($B$6:B1055,B1055&amp;""))</f>
        <v/>
      </c>
      <c r="X1055" s="14">
        <f>IF(OR(V1055=0,B1055=""),"",IF(W1055=1,0,SUMIFS($Y$5:Y1054,$B$5:B1054,B1055&amp;"",$W$5:W1054,W1055-1)))</f>
        <v/>
      </c>
      <c r="Y1055" s="14">
        <f>IF(V1055=0,"",ROW($A1055))</f>
        <v/>
      </c>
    </row>
    <row r="1056">
      <c r="A1056" s="10" t="n"/>
      <c r="B1056" s="10" t="n"/>
      <c r="C1056" s="10" t="n"/>
      <c r="D1056" s="12" t="n"/>
      <c r="E1056" s="18" t="n"/>
      <c r="F1056" s="12" t="n"/>
      <c r="G1056" s="18" t="n"/>
      <c r="H1056" s="10" t="n"/>
      <c r="I1056" s="10" t="n"/>
      <c r="J1056" s="10" t="n"/>
      <c r="K1056" s="13" t="n"/>
      <c r="L1056" s="13" t="n"/>
      <c r="M1056" s="19">
        <f>IF(OR(K1056="",L1056=""),"",IF(AND(ISNUMBER(K1056),ISNUMBER(L1056)),L1056-K1056,"CHYBA"))</f>
        <v/>
      </c>
      <c r="N1056" s="10" t="n"/>
      <c r="O1056" s="10" t="n"/>
      <c r="P1056" s="14">
        <f>IF(M1056="","",IF(ISNUMBER(M1056),IF(M1056&lt;=0,"CHYBA",""),"CHYBA"))</f>
        <v/>
      </c>
      <c r="Q1056" s="14">
        <f>IF(OR(V1056=0,B1056="",K1056=""),"",IFERROR(IF(X1056=0,IF(AND(COUNTIFS('Vozidlá'!$A$6:$A$6,B1056&amp;"",'Vozidlá'!$L$6:$L$6,"&lt;&gt;")=1,ROUND(K1056,1)=ROUND(INDEX('Vozidlá'!$L$6:$L$6,MATCH(B1056,'Vozidlá'!$A$6:$A$6,0)),1)),"","CHYBA"),IF(AND(INDEX($L$1:$L$1505,X1056)&lt;&gt;"",ROUND(K1056,1)=ROUND(INDEX($L$1:$L$1505,X1056),1)),"","CHYBA")),"CHYBA"))</f>
        <v/>
      </c>
      <c r="R1056" s="14">
        <f>IF(V1056=0,"",IF(OR(NOT(ISNUMBER(A1056)),B1056="",C1056="",NOT(ISNUMBER(D1056)),NOT(ISNUMBER(E1056)),NOT(ISNUMBER(F1056)),NOT(ISNUMBER(G1056)),I1056="",J1056="",NOT(ISNUMBER(K1056)),NOT(ISNUMBER(L1056)),AND(N1056&lt;&gt;"Podnikateľská",N1056&lt;&gt;"Súkromná"),AND(N1056="Podnikateľská",H1056=""),COUNTIFS('Vodiči'!$C$6:$C$8,C1056&amp;"")&lt;&gt;1,COUNTIFS('Vozidlá'!$A$6:$A$6,B1056&amp;"",'Vozidlá'!$B$6:$B$6,"&lt;&gt;")&lt;&gt;1,COUNTIFS('Vozidlá'!$A$6:$A$6,B1056&amp;"",'Vozidlá'!$C$6:$C$6,"&lt;&gt;")&lt;&gt;1,COUNTIFS('Vozidlá'!$A$6:$A$6,B1056&amp;"",'Vozidlá'!$D$6:$D$6,"&lt;&gt;")&lt;&gt;1,COUNTIFS('Vozidlá'!$A$6:$A$6,B1056&amp;"",'Vozidlá'!$E$6:$E$6,"&lt;&gt;")&lt;&gt;1,COUNTIFS('Vozidlá'!$A$6:$A$6,B1056&amp;"",'Vozidlá'!$K$6:$K$6,"&lt;&gt;")&lt;&gt;1,COUNTIFS('Vozidlá'!$A$6:$A$6,B1056&amp;"",'Vozidlá'!$L$6:$L$6,"&lt;&gt;")&lt;&gt;1),"CHYBA",""))</f>
        <v/>
      </c>
      <c r="S1056" s="14">
        <f>IF(V1056=0,"",IF(N1056="Podnikateľská",IF(H1056="","",IF(OR(LEN(TRIM(SUBSTITUTE(SUBSTITUTE(H1056,".",""),",","")))&lt;12,ISNUMBER(MATCH(TRIM(SUBSTITUTE(SUBSTITUTE(H1056,".",""),",","")),'Zoznamy'!$G$2:$G$41,0))),"PREVERIŤ","")),IF(AND(N1056="Súkromná",IFERROR(INDEX('Vozidlá'!$O$6:$O$6,MATCH(B1056,'Vozidlá'!$A$6:$A$6,0))="áno",FALSE)),"PREVERIŤ","")))</f>
        <v/>
      </c>
      <c r="T1056" s="14">
        <f>IF(OR(D1056="",E1056="",F1056="",G1056=""),"",IFERROR(IF(OR(F1056+G1056&lt;D1056+E1056,D1056&lt;DATE(2027,1,1),D1056&gt;=DATE(2028,1,1)),"CHYBA",""),"CHYBA"))</f>
        <v/>
      </c>
      <c r="U1056" s="14">
        <f>IF(OR(V1056=0,A1056=""),"",IF(COUNTIFS($A$6:$A$1505,A1056&amp;"",$B$6:$B$1505,B1056&amp;"")&gt;1,"CHYBA",IF(X1056="","",IF(X1056=0,"",IFERROR(IF(INDEX($A$1:$A$1505,X1056)="","",IF(A1056=INDEX($A$1:$A$1505,X1056)+1,"","PREVERIŤ")),"PREVERIŤ")))))</f>
        <v/>
      </c>
      <c r="V1056" s="14">
        <f>IF(OR(A1056&lt;&gt;"",B1056&lt;&gt;"",C1056&lt;&gt;"",D1056&lt;&gt;"",E1056&lt;&gt;"",F1056&lt;&gt;"",G1056&lt;&gt;"",H1056&lt;&gt;"",I1056&lt;&gt;"",J1056&lt;&gt;"",K1056&lt;&gt;"",L1056&lt;&gt;"",N1056&lt;&gt;"",O1056&lt;&gt;""),1,0)</f>
        <v/>
      </c>
      <c r="W1056" s="14">
        <f>IF(OR(V1056=0,B1056=""),"",COUNTIFS($B$6:B1056,B1056&amp;""))</f>
        <v/>
      </c>
      <c r="X1056" s="14">
        <f>IF(OR(V1056=0,B1056=""),"",IF(W1056=1,0,SUMIFS($Y$5:Y1055,$B$5:B1055,B1056&amp;"",$W$5:W1055,W1056-1)))</f>
        <v/>
      </c>
      <c r="Y1056" s="14">
        <f>IF(V1056=0,"",ROW($A1056))</f>
        <v/>
      </c>
    </row>
    <row r="1057">
      <c r="A1057" s="10" t="n"/>
      <c r="B1057" s="10" t="n"/>
      <c r="C1057" s="10" t="n"/>
      <c r="D1057" s="12" t="n"/>
      <c r="E1057" s="18" t="n"/>
      <c r="F1057" s="12" t="n"/>
      <c r="G1057" s="18" t="n"/>
      <c r="H1057" s="10" t="n"/>
      <c r="I1057" s="10" t="n"/>
      <c r="J1057" s="10" t="n"/>
      <c r="K1057" s="13" t="n"/>
      <c r="L1057" s="13" t="n"/>
      <c r="M1057" s="19">
        <f>IF(OR(K1057="",L1057=""),"",IF(AND(ISNUMBER(K1057),ISNUMBER(L1057)),L1057-K1057,"CHYBA"))</f>
        <v/>
      </c>
      <c r="N1057" s="10" t="n"/>
      <c r="O1057" s="10" t="n"/>
      <c r="P1057" s="14">
        <f>IF(M1057="","",IF(ISNUMBER(M1057),IF(M1057&lt;=0,"CHYBA",""),"CHYBA"))</f>
        <v/>
      </c>
      <c r="Q1057" s="14">
        <f>IF(OR(V1057=0,B1057="",K1057=""),"",IFERROR(IF(X1057=0,IF(AND(COUNTIFS('Vozidlá'!$A$6:$A$6,B1057&amp;"",'Vozidlá'!$L$6:$L$6,"&lt;&gt;")=1,ROUND(K1057,1)=ROUND(INDEX('Vozidlá'!$L$6:$L$6,MATCH(B1057,'Vozidlá'!$A$6:$A$6,0)),1)),"","CHYBA"),IF(AND(INDEX($L$1:$L$1505,X1057)&lt;&gt;"",ROUND(K1057,1)=ROUND(INDEX($L$1:$L$1505,X1057),1)),"","CHYBA")),"CHYBA"))</f>
        <v/>
      </c>
      <c r="R1057" s="14">
        <f>IF(V1057=0,"",IF(OR(NOT(ISNUMBER(A1057)),B1057="",C1057="",NOT(ISNUMBER(D1057)),NOT(ISNUMBER(E1057)),NOT(ISNUMBER(F1057)),NOT(ISNUMBER(G1057)),I1057="",J1057="",NOT(ISNUMBER(K1057)),NOT(ISNUMBER(L1057)),AND(N1057&lt;&gt;"Podnikateľská",N1057&lt;&gt;"Súkromná"),AND(N1057="Podnikateľská",H1057=""),COUNTIFS('Vodiči'!$C$6:$C$8,C1057&amp;"")&lt;&gt;1,COUNTIFS('Vozidlá'!$A$6:$A$6,B1057&amp;"",'Vozidlá'!$B$6:$B$6,"&lt;&gt;")&lt;&gt;1,COUNTIFS('Vozidlá'!$A$6:$A$6,B1057&amp;"",'Vozidlá'!$C$6:$C$6,"&lt;&gt;")&lt;&gt;1,COUNTIFS('Vozidlá'!$A$6:$A$6,B1057&amp;"",'Vozidlá'!$D$6:$D$6,"&lt;&gt;")&lt;&gt;1,COUNTIFS('Vozidlá'!$A$6:$A$6,B1057&amp;"",'Vozidlá'!$E$6:$E$6,"&lt;&gt;")&lt;&gt;1,COUNTIFS('Vozidlá'!$A$6:$A$6,B1057&amp;"",'Vozidlá'!$K$6:$K$6,"&lt;&gt;")&lt;&gt;1,COUNTIFS('Vozidlá'!$A$6:$A$6,B1057&amp;"",'Vozidlá'!$L$6:$L$6,"&lt;&gt;")&lt;&gt;1),"CHYBA",""))</f>
        <v/>
      </c>
      <c r="S1057" s="14">
        <f>IF(V1057=0,"",IF(N1057="Podnikateľská",IF(H1057="","",IF(OR(LEN(TRIM(SUBSTITUTE(SUBSTITUTE(H1057,".",""),",","")))&lt;12,ISNUMBER(MATCH(TRIM(SUBSTITUTE(SUBSTITUTE(H1057,".",""),",","")),'Zoznamy'!$G$2:$G$41,0))),"PREVERIŤ","")),IF(AND(N1057="Súkromná",IFERROR(INDEX('Vozidlá'!$O$6:$O$6,MATCH(B1057,'Vozidlá'!$A$6:$A$6,0))="áno",FALSE)),"PREVERIŤ","")))</f>
        <v/>
      </c>
      <c r="T1057" s="14">
        <f>IF(OR(D1057="",E1057="",F1057="",G1057=""),"",IFERROR(IF(OR(F1057+G1057&lt;D1057+E1057,D1057&lt;DATE(2027,1,1),D1057&gt;=DATE(2028,1,1)),"CHYBA",""),"CHYBA"))</f>
        <v/>
      </c>
      <c r="U1057" s="14">
        <f>IF(OR(V1057=0,A1057=""),"",IF(COUNTIFS($A$6:$A$1505,A1057&amp;"",$B$6:$B$1505,B1057&amp;"")&gt;1,"CHYBA",IF(X1057="","",IF(X1057=0,"",IFERROR(IF(INDEX($A$1:$A$1505,X1057)="","",IF(A1057=INDEX($A$1:$A$1505,X1057)+1,"","PREVERIŤ")),"PREVERIŤ")))))</f>
        <v/>
      </c>
      <c r="V1057" s="14">
        <f>IF(OR(A1057&lt;&gt;"",B1057&lt;&gt;"",C1057&lt;&gt;"",D1057&lt;&gt;"",E1057&lt;&gt;"",F1057&lt;&gt;"",G1057&lt;&gt;"",H1057&lt;&gt;"",I1057&lt;&gt;"",J1057&lt;&gt;"",K1057&lt;&gt;"",L1057&lt;&gt;"",N1057&lt;&gt;"",O1057&lt;&gt;""),1,0)</f>
        <v/>
      </c>
      <c r="W1057" s="14">
        <f>IF(OR(V1057=0,B1057=""),"",COUNTIFS($B$6:B1057,B1057&amp;""))</f>
        <v/>
      </c>
      <c r="X1057" s="14">
        <f>IF(OR(V1057=0,B1057=""),"",IF(W1057=1,0,SUMIFS($Y$5:Y1056,$B$5:B1056,B1057&amp;"",$W$5:W1056,W1057-1)))</f>
        <v/>
      </c>
      <c r="Y1057" s="14">
        <f>IF(V1057=0,"",ROW($A1057))</f>
        <v/>
      </c>
    </row>
    <row r="1058">
      <c r="A1058" s="10" t="n"/>
      <c r="B1058" s="10" t="n"/>
      <c r="C1058" s="10" t="n"/>
      <c r="D1058" s="12" t="n"/>
      <c r="E1058" s="18" t="n"/>
      <c r="F1058" s="12" t="n"/>
      <c r="G1058" s="18" t="n"/>
      <c r="H1058" s="10" t="n"/>
      <c r="I1058" s="10" t="n"/>
      <c r="J1058" s="10" t="n"/>
      <c r="K1058" s="13" t="n"/>
      <c r="L1058" s="13" t="n"/>
      <c r="M1058" s="19">
        <f>IF(OR(K1058="",L1058=""),"",IF(AND(ISNUMBER(K1058),ISNUMBER(L1058)),L1058-K1058,"CHYBA"))</f>
        <v/>
      </c>
      <c r="N1058" s="10" t="n"/>
      <c r="O1058" s="10" t="n"/>
      <c r="P1058" s="14">
        <f>IF(M1058="","",IF(ISNUMBER(M1058),IF(M1058&lt;=0,"CHYBA",""),"CHYBA"))</f>
        <v/>
      </c>
      <c r="Q1058" s="14">
        <f>IF(OR(V1058=0,B1058="",K1058=""),"",IFERROR(IF(X1058=0,IF(AND(COUNTIFS('Vozidlá'!$A$6:$A$6,B1058&amp;"",'Vozidlá'!$L$6:$L$6,"&lt;&gt;")=1,ROUND(K1058,1)=ROUND(INDEX('Vozidlá'!$L$6:$L$6,MATCH(B1058,'Vozidlá'!$A$6:$A$6,0)),1)),"","CHYBA"),IF(AND(INDEX($L$1:$L$1505,X1058)&lt;&gt;"",ROUND(K1058,1)=ROUND(INDEX($L$1:$L$1505,X1058),1)),"","CHYBA")),"CHYBA"))</f>
        <v/>
      </c>
      <c r="R1058" s="14">
        <f>IF(V1058=0,"",IF(OR(NOT(ISNUMBER(A1058)),B1058="",C1058="",NOT(ISNUMBER(D1058)),NOT(ISNUMBER(E1058)),NOT(ISNUMBER(F1058)),NOT(ISNUMBER(G1058)),I1058="",J1058="",NOT(ISNUMBER(K1058)),NOT(ISNUMBER(L1058)),AND(N1058&lt;&gt;"Podnikateľská",N1058&lt;&gt;"Súkromná"),AND(N1058="Podnikateľská",H1058=""),COUNTIFS('Vodiči'!$C$6:$C$8,C1058&amp;"")&lt;&gt;1,COUNTIFS('Vozidlá'!$A$6:$A$6,B1058&amp;"",'Vozidlá'!$B$6:$B$6,"&lt;&gt;")&lt;&gt;1,COUNTIFS('Vozidlá'!$A$6:$A$6,B1058&amp;"",'Vozidlá'!$C$6:$C$6,"&lt;&gt;")&lt;&gt;1,COUNTIFS('Vozidlá'!$A$6:$A$6,B1058&amp;"",'Vozidlá'!$D$6:$D$6,"&lt;&gt;")&lt;&gt;1,COUNTIFS('Vozidlá'!$A$6:$A$6,B1058&amp;"",'Vozidlá'!$E$6:$E$6,"&lt;&gt;")&lt;&gt;1,COUNTIFS('Vozidlá'!$A$6:$A$6,B1058&amp;"",'Vozidlá'!$K$6:$K$6,"&lt;&gt;")&lt;&gt;1,COUNTIFS('Vozidlá'!$A$6:$A$6,B1058&amp;"",'Vozidlá'!$L$6:$L$6,"&lt;&gt;")&lt;&gt;1),"CHYBA",""))</f>
        <v/>
      </c>
      <c r="S1058" s="14">
        <f>IF(V1058=0,"",IF(N1058="Podnikateľská",IF(H1058="","",IF(OR(LEN(TRIM(SUBSTITUTE(SUBSTITUTE(H1058,".",""),",","")))&lt;12,ISNUMBER(MATCH(TRIM(SUBSTITUTE(SUBSTITUTE(H1058,".",""),",","")),'Zoznamy'!$G$2:$G$41,0))),"PREVERIŤ","")),IF(AND(N1058="Súkromná",IFERROR(INDEX('Vozidlá'!$O$6:$O$6,MATCH(B1058,'Vozidlá'!$A$6:$A$6,0))="áno",FALSE)),"PREVERIŤ","")))</f>
        <v/>
      </c>
      <c r="T1058" s="14">
        <f>IF(OR(D1058="",E1058="",F1058="",G1058=""),"",IFERROR(IF(OR(F1058+G1058&lt;D1058+E1058,D1058&lt;DATE(2027,1,1),D1058&gt;=DATE(2028,1,1)),"CHYBA",""),"CHYBA"))</f>
        <v/>
      </c>
      <c r="U1058" s="14">
        <f>IF(OR(V1058=0,A1058=""),"",IF(COUNTIFS($A$6:$A$1505,A1058&amp;"",$B$6:$B$1505,B1058&amp;"")&gt;1,"CHYBA",IF(X1058="","",IF(X1058=0,"",IFERROR(IF(INDEX($A$1:$A$1505,X1058)="","",IF(A1058=INDEX($A$1:$A$1505,X1058)+1,"","PREVERIŤ")),"PREVERIŤ")))))</f>
        <v/>
      </c>
      <c r="V1058" s="14">
        <f>IF(OR(A1058&lt;&gt;"",B1058&lt;&gt;"",C1058&lt;&gt;"",D1058&lt;&gt;"",E1058&lt;&gt;"",F1058&lt;&gt;"",G1058&lt;&gt;"",H1058&lt;&gt;"",I1058&lt;&gt;"",J1058&lt;&gt;"",K1058&lt;&gt;"",L1058&lt;&gt;"",N1058&lt;&gt;"",O1058&lt;&gt;""),1,0)</f>
        <v/>
      </c>
      <c r="W1058" s="14">
        <f>IF(OR(V1058=0,B1058=""),"",COUNTIFS($B$6:B1058,B1058&amp;""))</f>
        <v/>
      </c>
      <c r="X1058" s="14">
        <f>IF(OR(V1058=0,B1058=""),"",IF(W1058=1,0,SUMIFS($Y$5:Y1057,$B$5:B1057,B1058&amp;"",$W$5:W1057,W1058-1)))</f>
        <v/>
      </c>
      <c r="Y1058" s="14">
        <f>IF(V1058=0,"",ROW($A1058))</f>
        <v/>
      </c>
    </row>
    <row r="1059">
      <c r="A1059" s="10" t="n"/>
      <c r="B1059" s="10" t="n"/>
      <c r="C1059" s="10" t="n"/>
      <c r="D1059" s="12" t="n"/>
      <c r="E1059" s="18" t="n"/>
      <c r="F1059" s="12" t="n"/>
      <c r="G1059" s="18" t="n"/>
      <c r="H1059" s="10" t="n"/>
      <c r="I1059" s="10" t="n"/>
      <c r="J1059" s="10" t="n"/>
      <c r="K1059" s="13" t="n"/>
      <c r="L1059" s="13" t="n"/>
      <c r="M1059" s="19">
        <f>IF(OR(K1059="",L1059=""),"",IF(AND(ISNUMBER(K1059),ISNUMBER(L1059)),L1059-K1059,"CHYBA"))</f>
        <v/>
      </c>
      <c r="N1059" s="10" t="n"/>
      <c r="O1059" s="10" t="n"/>
      <c r="P1059" s="14">
        <f>IF(M1059="","",IF(ISNUMBER(M1059),IF(M1059&lt;=0,"CHYBA",""),"CHYBA"))</f>
        <v/>
      </c>
      <c r="Q1059" s="14">
        <f>IF(OR(V1059=0,B1059="",K1059=""),"",IFERROR(IF(X1059=0,IF(AND(COUNTIFS('Vozidlá'!$A$6:$A$6,B1059&amp;"",'Vozidlá'!$L$6:$L$6,"&lt;&gt;")=1,ROUND(K1059,1)=ROUND(INDEX('Vozidlá'!$L$6:$L$6,MATCH(B1059,'Vozidlá'!$A$6:$A$6,0)),1)),"","CHYBA"),IF(AND(INDEX($L$1:$L$1505,X1059)&lt;&gt;"",ROUND(K1059,1)=ROUND(INDEX($L$1:$L$1505,X1059),1)),"","CHYBA")),"CHYBA"))</f>
        <v/>
      </c>
      <c r="R1059" s="14">
        <f>IF(V1059=0,"",IF(OR(NOT(ISNUMBER(A1059)),B1059="",C1059="",NOT(ISNUMBER(D1059)),NOT(ISNUMBER(E1059)),NOT(ISNUMBER(F1059)),NOT(ISNUMBER(G1059)),I1059="",J1059="",NOT(ISNUMBER(K1059)),NOT(ISNUMBER(L1059)),AND(N1059&lt;&gt;"Podnikateľská",N1059&lt;&gt;"Súkromná"),AND(N1059="Podnikateľská",H1059=""),COUNTIFS('Vodiči'!$C$6:$C$8,C1059&amp;"")&lt;&gt;1,COUNTIFS('Vozidlá'!$A$6:$A$6,B1059&amp;"",'Vozidlá'!$B$6:$B$6,"&lt;&gt;")&lt;&gt;1,COUNTIFS('Vozidlá'!$A$6:$A$6,B1059&amp;"",'Vozidlá'!$C$6:$C$6,"&lt;&gt;")&lt;&gt;1,COUNTIFS('Vozidlá'!$A$6:$A$6,B1059&amp;"",'Vozidlá'!$D$6:$D$6,"&lt;&gt;")&lt;&gt;1,COUNTIFS('Vozidlá'!$A$6:$A$6,B1059&amp;"",'Vozidlá'!$E$6:$E$6,"&lt;&gt;")&lt;&gt;1,COUNTIFS('Vozidlá'!$A$6:$A$6,B1059&amp;"",'Vozidlá'!$K$6:$K$6,"&lt;&gt;")&lt;&gt;1,COUNTIFS('Vozidlá'!$A$6:$A$6,B1059&amp;"",'Vozidlá'!$L$6:$L$6,"&lt;&gt;")&lt;&gt;1),"CHYBA",""))</f>
        <v/>
      </c>
      <c r="S1059" s="14">
        <f>IF(V1059=0,"",IF(N1059="Podnikateľská",IF(H1059="","",IF(OR(LEN(TRIM(SUBSTITUTE(SUBSTITUTE(H1059,".",""),",","")))&lt;12,ISNUMBER(MATCH(TRIM(SUBSTITUTE(SUBSTITUTE(H1059,".",""),",","")),'Zoznamy'!$G$2:$G$41,0))),"PREVERIŤ","")),IF(AND(N1059="Súkromná",IFERROR(INDEX('Vozidlá'!$O$6:$O$6,MATCH(B1059,'Vozidlá'!$A$6:$A$6,0))="áno",FALSE)),"PREVERIŤ","")))</f>
        <v/>
      </c>
      <c r="T1059" s="14">
        <f>IF(OR(D1059="",E1059="",F1059="",G1059=""),"",IFERROR(IF(OR(F1059+G1059&lt;D1059+E1059,D1059&lt;DATE(2027,1,1),D1059&gt;=DATE(2028,1,1)),"CHYBA",""),"CHYBA"))</f>
        <v/>
      </c>
      <c r="U1059" s="14">
        <f>IF(OR(V1059=0,A1059=""),"",IF(COUNTIFS($A$6:$A$1505,A1059&amp;"",$B$6:$B$1505,B1059&amp;"")&gt;1,"CHYBA",IF(X1059="","",IF(X1059=0,"",IFERROR(IF(INDEX($A$1:$A$1505,X1059)="","",IF(A1059=INDEX($A$1:$A$1505,X1059)+1,"","PREVERIŤ")),"PREVERIŤ")))))</f>
        <v/>
      </c>
      <c r="V1059" s="14">
        <f>IF(OR(A1059&lt;&gt;"",B1059&lt;&gt;"",C1059&lt;&gt;"",D1059&lt;&gt;"",E1059&lt;&gt;"",F1059&lt;&gt;"",G1059&lt;&gt;"",H1059&lt;&gt;"",I1059&lt;&gt;"",J1059&lt;&gt;"",K1059&lt;&gt;"",L1059&lt;&gt;"",N1059&lt;&gt;"",O1059&lt;&gt;""),1,0)</f>
        <v/>
      </c>
      <c r="W1059" s="14">
        <f>IF(OR(V1059=0,B1059=""),"",COUNTIFS($B$6:B1059,B1059&amp;""))</f>
        <v/>
      </c>
      <c r="X1059" s="14">
        <f>IF(OR(V1059=0,B1059=""),"",IF(W1059=1,0,SUMIFS($Y$5:Y1058,$B$5:B1058,B1059&amp;"",$W$5:W1058,W1059-1)))</f>
        <v/>
      </c>
      <c r="Y1059" s="14">
        <f>IF(V1059=0,"",ROW($A1059))</f>
        <v/>
      </c>
    </row>
    <row r="1060">
      <c r="A1060" s="10" t="n"/>
      <c r="B1060" s="10" t="n"/>
      <c r="C1060" s="10" t="n"/>
      <c r="D1060" s="12" t="n"/>
      <c r="E1060" s="18" t="n"/>
      <c r="F1060" s="12" t="n"/>
      <c r="G1060" s="18" t="n"/>
      <c r="H1060" s="10" t="n"/>
      <c r="I1060" s="10" t="n"/>
      <c r="J1060" s="10" t="n"/>
      <c r="K1060" s="13" t="n"/>
      <c r="L1060" s="13" t="n"/>
      <c r="M1060" s="19">
        <f>IF(OR(K1060="",L1060=""),"",IF(AND(ISNUMBER(K1060),ISNUMBER(L1060)),L1060-K1060,"CHYBA"))</f>
        <v/>
      </c>
      <c r="N1060" s="10" t="n"/>
      <c r="O1060" s="10" t="n"/>
      <c r="P1060" s="14">
        <f>IF(M1060="","",IF(ISNUMBER(M1060),IF(M1060&lt;=0,"CHYBA",""),"CHYBA"))</f>
        <v/>
      </c>
      <c r="Q1060" s="14">
        <f>IF(OR(V1060=0,B1060="",K1060=""),"",IFERROR(IF(X1060=0,IF(AND(COUNTIFS('Vozidlá'!$A$6:$A$6,B1060&amp;"",'Vozidlá'!$L$6:$L$6,"&lt;&gt;")=1,ROUND(K1060,1)=ROUND(INDEX('Vozidlá'!$L$6:$L$6,MATCH(B1060,'Vozidlá'!$A$6:$A$6,0)),1)),"","CHYBA"),IF(AND(INDEX($L$1:$L$1505,X1060)&lt;&gt;"",ROUND(K1060,1)=ROUND(INDEX($L$1:$L$1505,X1060),1)),"","CHYBA")),"CHYBA"))</f>
        <v/>
      </c>
      <c r="R1060" s="14">
        <f>IF(V1060=0,"",IF(OR(NOT(ISNUMBER(A1060)),B1060="",C1060="",NOT(ISNUMBER(D1060)),NOT(ISNUMBER(E1060)),NOT(ISNUMBER(F1060)),NOT(ISNUMBER(G1060)),I1060="",J1060="",NOT(ISNUMBER(K1060)),NOT(ISNUMBER(L1060)),AND(N1060&lt;&gt;"Podnikateľská",N1060&lt;&gt;"Súkromná"),AND(N1060="Podnikateľská",H1060=""),COUNTIFS('Vodiči'!$C$6:$C$8,C1060&amp;"")&lt;&gt;1,COUNTIFS('Vozidlá'!$A$6:$A$6,B1060&amp;"",'Vozidlá'!$B$6:$B$6,"&lt;&gt;")&lt;&gt;1,COUNTIFS('Vozidlá'!$A$6:$A$6,B1060&amp;"",'Vozidlá'!$C$6:$C$6,"&lt;&gt;")&lt;&gt;1,COUNTIFS('Vozidlá'!$A$6:$A$6,B1060&amp;"",'Vozidlá'!$D$6:$D$6,"&lt;&gt;")&lt;&gt;1,COUNTIFS('Vozidlá'!$A$6:$A$6,B1060&amp;"",'Vozidlá'!$E$6:$E$6,"&lt;&gt;")&lt;&gt;1,COUNTIFS('Vozidlá'!$A$6:$A$6,B1060&amp;"",'Vozidlá'!$K$6:$K$6,"&lt;&gt;")&lt;&gt;1,COUNTIFS('Vozidlá'!$A$6:$A$6,B1060&amp;"",'Vozidlá'!$L$6:$L$6,"&lt;&gt;")&lt;&gt;1),"CHYBA",""))</f>
        <v/>
      </c>
      <c r="S1060" s="14">
        <f>IF(V1060=0,"",IF(N1060="Podnikateľská",IF(H1060="","",IF(OR(LEN(TRIM(SUBSTITUTE(SUBSTITUTE(H1060,".",""),",","")))&lt;12,ISNUMBER(MATCH(TRIM(SUBSTITUTE(SUBSTITUTE(H1060,".",""),",","")),'Zoznamy'!$G$2:$G$41,0))),"PREVERIŤ","")),IF(AND(N1060="Súkromná",IFERROR(INDEX('Vozidlá'!$O$6:$O$6,MATCH(B1060,'Vozidlá'!$A$6:$A$6,0))="áno",FALSE)),"PREVERIŤ","")))</f>
        <v/>
      </c>
      <c r="T1060" s="14">
        <f>IF(OR(D1060="",E1060="",F1060="",G1060=""),"",IFERROR(IF(OR(F1060+G1060&lt;D1060+E1060,D1060&lt;DATE(2027,1,1),D1060&gt;=DATE(2028,1,1)),"CHYBA",""),"CHYBA"))</f>
        <v/>
      </c>
      <c r="U1060" s="14">
        <f>IF(OR(V1060=0,A1060=""),"",IF(COUNTIFS($A$6:$A$1505,A1060&amp;"",$B$6:$B$1505,B1060&amp;"")&gt;1,"CHYBA",IF(X1060="","",IF(X1060=0,"",IFERROR(IF(INDEX($A$1:$A$1505,X1060)="","",IF(A1060=INDEX($A$1:$A$1505,X1060)+1,"","PREVERIŤ")),"PREVERIŤ")))))</f>
        <v/>
      </c>
      <c r="V1060" s="14">
        <f>IF(OR(A1060&lt;&gt;"",B1060&lt;&gt;"",C1060&lt;&gt;"",D1060&lt;&gt;"",E1060&lt;&gt;"",F1060&lt;&gt;"",G1060&lt;&gt;"",H1060&lt;&gt;"",I1060&lt;&gt;"",J1060&lt;&gt;"",K1060&lt;&gt;"",L1060&lt;&gt;"",N1060&lt;&gt;"",O1060&lt;&gt;""),1,0)</f>
        <v/>
      </c>
      <c r="W1060" s="14">
        <f>IF(OR(V1060=0,B1060=""),"",COUNTIFS($B$6:B1060,B1060&amp;""))</f>
        <v/>
      </c>
      <c r="X1060" s="14">
        <f>IF(OR(V1060=0,B1060=""),"",IF(W1060=1,0,SUMIFS($Y$5:Y1059,$B$5:B1059,B1060&amp;"",$W$5:W1059,W1060-1)))</f>
        <v/>
      </c>
      <c r="Y1060" s="14">
        <f>IF(V1060=0,"",ROW($A1060))</f>
        <v/>
      </c>
    </row>
    <row r="1061">
      <c r="A1061" s="10" t="n"/>
      <c r="B1061" s="10" t="n"/>
      <c r="C1061" s="10" t="n"/>
      <c r="D1061" s="12" t="n"/>
      <c r="E1061" s="18" t="n"/>
      <c r="F1061" s="12" t="n"/>
      <c r="G1061" s="18" t="n"/>
      <c r="H1061" s="10" t="n"/>
      <c r="I1061" s="10" t="n"/>
      <c r="J1061" s="10" t="n"/>
      <c r="K1061" s="13" t="n"/>
      <c r="L1061" s="13" t="n"/>
      <c r="M1061" s="19">
        <f>IF(OR(K1061="",L1061=""),"",IF(AND(ISNUMBER(K1061),ISNUMBER(L1061)),L1061-K1061,"CHYBA"))</f>
        <v/>
      </c>
      <c r="N1061" s="10" t="n"/>
      <c r="O1061" s="10" t="n"/>
      <c r="P1061" s="14">
        <f>IF(M1061="","",IF(ISNUMBER(M1061),IF(M1061&lt;=0,"CHYBA",""),"CHYBA"))</f>
        <v/>
      </c>
      <c r="Q1061" s="14">
        <f>IF(OR(V1061=0,B1061="",K1061=""),"",IFERROR(IF(X1061=0,IF(AND(COUNTIFS('Vozidlá'!$A$6:$A$6,B1061&amp;"",'Vozidlá'!$L$6:$L$6,"&lt;&gt;")=1,ROUND(K1061,1)=ROUND(INDEX('Vozidlá'!$L$6:$L$6,MATCH(B1061,'Vozidlá'!$A$6:$A$6,0)),1)),"","CHYBA"),IF(AND(INDEX($L$1:$L$1505,X1061)&lt;&gt;"",ROUND(K1061,1)=ROUND(INDEX($L$1:$L$1505,X1061),1)),"","CHYBA")),"CHYBA"))</f>
        <v/>
      </c>
      <c r="R1061" s="14">
        <f>IF(V1061=0,"",IF(OR(NOT(ISNUMBER(A1061)),B1061="",C1061="",NOT(ISNUMBER(D1061)),NOT(ISNUMBER(E1061)),NOT(ISNUMBER(F1061)),NOT(ISNUMBER(G1061)),I1061="",J1061="",NOT(ISNUMBER(K1061)),NOT(ISNUMBER(L1061)),AND(N1061&lt;&gt;"Podnikateľská",N1061&lt;&gt;"Súkromná"),AND(N1061="Podnikateľská",H1061=""),COUNTIFS('Vodiči'!$C$6:$C$8,C1061&amp;"")&lt;&gt;1,COUNTIFS('Vozidlá'!$A$6:$A$6,B1061&amp;"",'Vozidlá'!$B$6:$B$6,"&lt;&gt;")&lt;&gt;1,COUNTIFS('Vozidlá'!$A$6:$A$6,B1061&amp;"",'Vozidlá'!$C$6:$C$6,"&lt;&gt;")&lt;&gt;1,COUNTIFS('Vozidlá'!$A$6:$A$6,B1061&amp;"",'Vozidlá'!$D$6:$D$6,"&lt;&gt;")&lt;&gt;1,COUNTIFS('Vozidlá'!$A$6:$A$6,B1061&amp;"",'Vozidlá'!$E$6:$E$6,"&lt;&gt;")&lt;&gt;1,COUNTIFS('Vozidlá'!$A$6:$A$6,B1061&amp;"",'Vozidlá'!$K$6:$K$6,"&lt;&gt;")&lt;&gt;1,COUNTIFS('Vozidlá'!$A$6:$A$6,B1061&amp;"",'Vozidlá'!$L$6:$L$6,"&lt;&gt;")&lt;&gt;1),"CHYBA",""))</f>
        <v/>
      </c>
      <c r="S1061" s="14">
        <f>IF(V1061=0,"",IF(N1061="Podnikateľská",IF(H1061="","",IF(OR(LEN(TRIM(SUBSTITUTE(SUBSTITUTE(H1061,".",""),",","")))&lt;12,ISNUMBER(MATCH(TRIM(SUBSTITUTE(SUBSTITUTE(H1061,".",""),",","")),'Zoznamy'!$G$2:$G$41,0))),"PREVERIŤ","")),IF(AND(N1061="Súkromná",IFERROR(INDEX('Vozidlá'!$O$6:$O$6,MATCH(B1061,'Vozidlá'!$A$6:$A$6,0))="áno",FALSE)),"PREVERIŤ","")))</f>
        <v/>
      </c>
      <c r="T1061" s="14">
        <f>IF(OR(D1061="",E1061="",F1061="",G1061=""),"",IFERROR(IF(OR(F1061+G1061&lt;D1061+E1061,D1061&lt;DATE(2027,1,1),D1061&gt;=DATE(2028,1,1)),"CHYBA",""),"CHYBA"))</f>
        <v/>
      </c>
      <c r="U1061" s="14">
        <f>IF(OR(V1061=0,A1061=""),"",IF(COUNTIFS($A$6:$A$1505,A1061&amp;"",$B$6:$B$1505,B1061&amp;"")&gt;1,"CHYBA",IF(X1061="","",IF(X1061=0,"",IFERROR(IF(INDEX($A$1:$A$1505,X1061)="","",IF(A1061=INDEX($A$1:$A$1505,X1061)+1,"","PREVERIŤ")),"PREVERIŤ")))))</f>
        <v/>
      </c>
      <c r="V1061" s="14">
        <f>IF(OR(A1061&lt;&gt;"",B1061&lt;&gt;"",C1061&lt;&gt;"",D1061&lt;&gt;"",E1061&lt;&gt;"",F1061&lt;&gt;"",G1061&lt;&gt;"",H1061&lt;&gt;"",I1061&lt;&gt;"",J1061&lt;&gt;"",K1061&lt;&gt;"",L1061&lt;&gt;"",N1061&lt;&gt;"",O1061&lt;&gt;""),1,0)</f>
        <v/>
      </c>
      <c r="W1061" s="14">
        <f>IF(OR(V1061=0,B1061=""),"",COUNTIFS($B$6:B1061,B1061&amp;""))</f>
        <v/>
      </c>
      <c r="X1061" s="14">
        <f>IF(OR(V1061=0,B1061=""),"",IF(W1061=1,0,SUMIFS($Y$5:Y1060,$B$5:B1060,B1061&amp;"",$W$5:W1060,W1061-1)))</f>
        <v/>
      </c>
      <c r="Y1061" s="14">
        <f>IF(V1061=0,"",ROW($A1061))</f>
        <v/>
      </c>
    </row>
    <row r="1062">
      <c r="A1062" s="10" t="n"/>
      <c r="B1062" s="10" t="n"/>
      <c r="C1062" s="10" t="n"/>
      <c r="D1062" s="12" t="n"/>
      <c r="E1062" s="18" t="n"/>
      <c r="F1062" s="12" t="n"/>
      <c r="G1062" s="18" t="n"/>
      <c r="H1062" s="10" t="n"/>
      <c r="I1062" s="10" t="n"/>
      <c r="J1062" s="10" t="n"/>
      <c r="K1062" s="13" t="n"/>
      <c r="L1062" s="13" t="n"/>
      <c r="M1062" s="19">
        <f>IF(OR(K1062="",L1062=""),"",IF(AND(ISNUMBER(K1062),ISNUMBER(L1062)),L1062-K1062,"CHYBA"))</f>
        <v/>
      </c>
      <c r="N1062" s="10" t="n"/>
      <c r="O1062" s="10" t="n"/>
      <c r="P1062" s="14">
        <f>IF(M1062="","",IF(ISNUMBER(M1062),IF(M1062&lt;=0,"CHYBA",""),"CHYBA"))</f>
        <v/>
      </c>
      <c r="Q1062" s="14">
        <f>IF(OR(V1062=0,B1062="",K1062=""),"",IFERROR(IF(X1062=0,IF(AND(COUNTIFS('Vozidlá'!$A$6:$A$6,B1062&amp;"",'Vozidlá'!$L$6:$L$6,"&lt;&gt;")=1,ROUND(K1062,1)=ROUND(INDEX('Vozidlá'!$L$6:$L$6,MATCH(B1062,'Vozidlá'!$A$6:$A$6,0)),1)),"","CHYBA"),IF(AND(INDEX($L$1:$L$1505,X1062)&lt;&gt;"",ROUND(K1062,1)=ROUND(INDEX($L$1:$L$1505,X1062),1)),"","CHYBA")),"CHYBA"))</f>
        <v/>
      </c>
      <c r="R1062" s="14">
        <f>IF(V1062=0,"",IF(OR(NOT(ISNUMBER(A1062)),B1062="",C1062="",NOT(ISNUMBER(D1062)),NOT(ISNUMBER(E1062)),NOT(ISNUMBER(F1062)),NOT(ISNUMBER(G1062)),I1062="",J1062="",NOT(ISNUMBER(K1062)),NOT(ISNUMBER(L1062)),AND(N1062&lt;&gt;"Podnikateľská",N1062&lt;&gt;"Súkromná"),AND(N1062="Podnikateľská",H1062=""),COUNTIFS('Vodiči'!$C$6:$C$8,C1062&amp;"")&lt;&gt;1,COUNTIFS('Vozidlá'!$A$6:$A$6,B1062&amp;"",'Vozidlá'!$B$6:$B$6,"&lt;&gt;")&lt;&gt;1,COUNTIFS('Vozidlá'!$A$6:$A$6,B1062&amp;"",'Vozidlá'!$C$6:$C$6,"&lt;&gt;")&lt;&gt;1,COUNTIFS('Vozidlá'!$A$6:$A$6,B1062&amp;"",'Vozidlá'!$D$6:$D$6,"&lt;&gt;")&lt;&gt;1,COUNTIFS('Vozidlá'!$A$6:$A$6,B1062&amp;"",'Vozidlá'!$E$6:$E$6,"&lt;&gt;")&lt;&gt;1,COUNTIFS('Vozidlá'!$A$6:$A$6,B1062&amp;"",'Vozidlá'!$K$6:$K$6,"&lt;&gt;")&lt;&gt;1,COUNTIFS('Vozidlá'!$A$6:$A$6,B1062&amp;"",'Vozidlá'!$L$6:$L$6,"&lt;&gt;")&lt;&gt;1),"CHYBA",""))</f>
        <v/>
      </c>
      <c r="S1062" s="14">
        <f>IF(V1062=0,"",IF(N1062="Podnikateľská",IF(H1062="","",IF(OR(LEN(TRIM(SUBSTITUTE(SUBSTITUTE(H1062,".",""),",","")))&lt;12,ISNUMBER(MATCH(TRIM(SUBSTITUTE(SUBSTITUTE(H1062,".",""),",","")),'Zoznamy'!$G$2:$G$41,0))),"PREVERIŤ","")),IF(AND(N1062="Súkromná",IFERROR(INDEX('Vozidlá'!$O$6:$O$6,MATCH(B1062,'Vozidlá'!$A$6:$A$6,0))="áno",FALSE)),"PREVERIŤ","")))</f>
        <v/>
      </c>
      <c r="T1062" s="14">
        <f>IF(OR(D1062="",E1062="",F1062="",G1062=""),"",IFERROR(IF(OR(F1062+G1062&lt;D1062+E1062,D1062&lt;DATE(2027,1,1),D1062&gt;=DATE(2028,1,1)),"CHYBA",""),"CHYBA"))</f>
        <v/>
      </c>
      <c r="U1062" s="14">
        <f>IF(OR(V1062=0,A1062=""),"",IF(COUNTIFS($A$6:$A$1505,A1062&amp;"",$B$6:$B$1505,B1062&amp;"")&gt;1,"CHYBA",IF(X1062="","",IF(X1062=0,"",IFERROR(IF(INDEX($A$1:$A$1505,X1062)="","",IF(A1062=INDEX($A$1:$A$1505,X1062)+1,"","PREVERIŤ")),"PREVERIŤ")))))</f>
        <v/>
      </c>
      <c r="V1062" s="14">
        <f>IF(OR(A1062&lt;&gt;"",B1062&lt;&gt;"",C1062&lt;&gt;"",D1062&lt;&gt;"",E1062&lt;&gt;"",F1062&lt;&gt;"",G1062&lt;&gt;"",H1062&lt;&gt;"",I1062&lt;&gt;"",J1062&lt;&gt;"",K1062&lt;&gt;"",L1062&lt;&gt;"",N1062&lt;&gt;"",O1062&lt;&gt;""),1,0)</f>
        <v/>
      </c>
      <c r="W1062" s="14">
        <f>IF(OR(V1062=0,B1062=""),"",COUNTIFS($B$6:B1062,B1062&amp;""))</f>
        <v/>
      </c>
      <c r="X1062" s="14">
        <f>IF(OR(V1062=0,B1062=""),"",IF(W1062=1,0,SUMIFS($Y$5:Y1061,$B$5:B1061,B1062&amp;"",$W$5:W1061,W1062-1)))</f>
        <v/>
      </c>
      <c r="Y1062" s="14">
        <f>IF(V1062=0,"",ROW($A1062))</f>
        <v/>
      </c>
    </row>
    <row r="1063">
      <c r="A1063" s="10" t="n"/>
      <c r="B1063" s="10" t="n"/>
      <c r="C1063" s="10" t="n"/>
      <c r="D1063" s="12" t="n"/>
      <c r="E1063" s="18" t="n"/>
      <c r="F1063" s="12" t="n"/>
      <c r="G1063" s="18" t="n"/>
      <c r="H1063" s="10" t="n"/>
      <c r="I1063" s="10" t="n"/>
      <c r="J1063" s="10" t="n"/>
      <c r="K1063" s="13" t="n"/>
      <c r="L1063" s="13" t="n"/>
      <c r="M1063" s="19">
        <f>IF(OR(K1063="",L1063=""),"",IF(AND(ISNUMBER(K1063),ISNUMBER(L1063)),L1063-K1063,"CHYBA"))</f>
        <v/>
      </c>
      <c r="N1063" s="10" t="n"/>
      <c r="O1063" s="10" t="n"/>
      <c r="P1063" s="14">
        <f>IF(M1063="","",IF(ISNUMBER(M1063),IF(M1063&lt;=0,"CHYBA",""),"CHYBA"))</f>
        <v/>
      </c>
      <c r="Q1063" s="14">
        <f>IF(OR(V1063=0,B1063="",K1063=""),"",IFERROR(IF(X1063=0,IF(AND(COUNTIFS('Vozidlá'!$A$6:$A$6,B1063&amp;"",'Vozidlá'!$L$6:$L$6,"&lt;&gt;")=1,ROUND(K1063,1)=ROUND(INDEX('Vozidlá'!$L$6:$L$6,MATCH(B1063,'Vozidlá'!$A$6:$A$6,0)),1)),"","CHYBA"),IF(AND(INDEX($L$1:$L$1505,X1063)&lt;&gt;"",ROUND(K1063,1)=ROUND(INDEX($L$1:$L$1505,X1063),1)),"","CHYBA")),"CHYBA"))</f>
        <v/>
      </c>
      <c r="R1063" s="14">
        <f>IF(V1063=0,"",IF(OR(NOT(ISNUMBER(A1063)),B1063="",C1063="",NOT(ISNUMBER(D1063)),NOT(ISNUMBER(E1063)),NOT(ISNUMBER(F1063)),NOT(ISNUMBER(G1063)),I1063="",J1063="",NOT(ISNUMBER(K1063)),NOT(ISNUMBER(L1063)),AND(N1063&lt;&gt;"Podnikateľská",N1063&lt;&gt;"Súkromná"),AND(N1063="Podnikateľská",H1063=""),COUNTIFS('Vodiči'!$C$6:$C$8,C1063&amp;"")&lt;&gt;1,COUNTIFS('Vozidlá'!$A$6:$A$6,B1063&amp;"",'Vozidlá'!$B$6:$B$6,"&lt;&gt;")&lt;&gt;1,COUNTIFS('Vozidlá'!$A$6:$A$6,B1063&amp;"",'Vozidlá'!$C$6:$C$6,"&lt;&gt;")&lt;&gt;1,COUNTIFS('Vozidlá'!$A$6:$A$6,B1063&amp;"",'Vozidlá'!$D$6:$D$6,"&lt;&gt;")&lt;&gt;1,COUNTIFS('Vozidlá'!$A$6:$A$6,B1063&amp;"",'Vozidlá'!$E$6:$E$6,"&lt;&gt;")&lt;&gt;1,COUNTIFS('Vozidlá'!$A$6:$A$6,B1063&amp;"",'Vozidlá'!$K$6:$K$6,"&lt;&gt;")&lt;&gt;1,COUNTIFS('Vozidlá'!$A$6:$A$6,B1063&amp;"",'Vozidlá'!$L$6:$L$6,"&lt;&gt;")&lt;&gt;1),"CHYBA",""))</f>
        <v/>
      </c>
      <c r="S1063" s="14">
        <f>IF(V1063=0,"",IF(N1063="Podnikateľská",IF(H1063="","",IF(OR(LEN(TRIM(SUBSTITUTE(SUBSTITUTE(H1063,".",""),",","")))&lt;12,ISNUMBER(MATCH(TRIM(SUBSTITUTE(SUBSTITUTE(H1063,".",""),",","")),'Zoznamy'!$G$2:$G$41,0))),"PREVERIŤ","")),IF(AND(N1063="Súkromná",IFERROR(INDEX('Vozidlá'!$O$6:$O$6,MATCH(B1063,'Vozidlá'!$A$6:$A$6,0))="áno",FALSE)),"PREVERIŤ","")))</f>
        <v/>
      </c>
      <c r="T1063" s="14">
        <f>IF(OR(D1063="",E1063="",F1063="",G1063=""),"",IFERROR(IF(OR(F1063+G1063&lt;D1063+E1063,D1063&lt;DATE(2027,1,1),D1063&gt;=DATE(2028,1,1)),"CHYBA",""),"CHYBA"))</f>
        <v/>
      </c>
      <c r="U1063" s="14">
        <f>IF(OR(V1063=0,A1063=""),"",IF(COUNTIFS($A$6:$A$1505,A1063&amp;"",$B$6:$B$1505,B1063&amp;"")&gt;1,"CHYBA",IF(X1063="","",IF(X1063=0,"",IFERROR(IF(INDEX($A$1:$A$1505,X1063)="","",IF(A1063=INDEX($A$1:$A$1505,X1063)+1,"","PREVERIŤ")),"PREVERIŤ")))))</f>
        <v/>
      </c>
      <c r="V1063" s="14">
        <f>IF(OR(A1063&lt;&gt;"",B1063&lt;&gt;"",C1063&lt;&gt;"",D1063&lt;&gt;"",E1063&lt;&gt;"",F1063&lt;&gt;"",G1063&lt;&gt;"",H1063&lt;&gt;"",I1063&lt;&gt;"",J1063&lt;&gt;"",K1063&lt;&gt;"",L1063&lt;&gt;"",N1063&lt;&gt;"",O1063&lt;&gt;""),1,0)</f>
        <v/>
      </c>
      <c r="W1063" s="14">
        <f>IF(OR(V1063=0,B1063=""),"",COUNTIFS($B$6:B1063,B1063&amp;""))</f>
        <v/>
      </c>
      <c r="X1063" s="14">
        <f>IF(OR(V1063=0,B1063=""),"",IF(W1063=1,0,SUMIFS($Y$5:Y1062,$B$5:B1062,B1063&amp;"",$W$5:W1062,W1063-1)))</f>
        <v/>
      </c>
      <c r="Y1063" s="14">
        <f>IF(V1063=0,"",ROW($A1063))</f>
        <v/>
      </c>
    </row>
    <row r="1064">
      <c r="A1064" s="10" t="n"/>
      <c r="B1064" s="10" t="n"/>
      <c r="C1064" s="10" t="n"/>
      <c r="D1064" s="12" t="n"/>
      <c r="E1064" s="18" t="n"/>
      <c r="F1064" s="12" t="n"/>
      <c r="G1064" s="18" t="n"/>
      <c r="H1064" s="10" t="n"/>
      <c r="I1064" s="10" t="n"/>
      <c r="J1064" s="10" t="n"/>
      <c r="K1064" s="13" t="n"/>
      <c r="L1064" s="13" t="n"/>
      <c r="M1064" s="19">
        <f>IF(OR(K1064="",L1064=""),"",IF(AND(ISNUMBER(K1064),ISNUMBER(L1064)),L1064-K1064,"CHYBA"))</f>
        <v/>
      </c>
      <c r="N1064" s="10" t="n"/>
      <c r="O1064" s="10" t="n"/>
      <c r="P1064" s="14">
        <f>IF(M1064="","",IF(ISNUMBER(M1064),IF(M1064&lt;=0,"CHYBA",""),"CHYBA"))</f>
        <v/>
      </c>
      <c r="Q1064" s="14">
        <f>IF(OR(V1064=0,B1064="",K1064=""),"",IFERROR(IF(X1064=0,IF(AND(COUNTIFS('Vozidlá'!$A$6:$A$6,B1064&amp;"",'Vozidlá'!$L$6:$L$6,"&lt;&gt;")=1,ROUND(K1064,1)=ROUND(INDEX('Vozidlá'!$L$6:$L$6,MATCH(B1064,'Vozidlá'!$A$6:$A$6,0)),1)),"","CHYBA"),IF(AND(INDEX($L$1:$L$1505,X1064)&lt;&gt;"",ROUND(K1064,1)=ROUND(INDEX($L$1:$L$1505,X1064),1)),"","CHYBA")),"CHYBA"))</f>
        <v/>
      </c>
      <c r="R1064" s="14">
        <f>IF(V1064=0,"",IF(OR(NOT(ISNUMBER(A1064)),B1064="",C1064="",NOT(ISNUMBER(D1064)),NOT(ISNUMBER(E1064)),NOT(ISNUMBER(F1064)),NOT(ISNUMBER(G1064)),I1064="",J1064="",NOT(ISNUMBER(K1064)),NOT(ISNUMBER(L1064)),AND(N1064&lt;&gt;"Podnikateľská",N1064&lt;&gt;"Súkromná"),AND(N1064="Podnikateľská",H1064=""),COUNTIFS('Vodiči'!$C$6:$C$8,C1064&amp;"")&lt;&gt;1,COUNTIFS('Vozidlá'!$A$6:$A$6,B1064&amp;"",'Vozidlá'!$B$6:$B$6,"&lt;&gt;")&lt;&gt;1,COUNTIFS('Vozidlá'!$A$6:$A$6,B1064&amp;"",'Vozidlá'!$C$6:$C$6,"&lt;&gt;")&lt;&gt;1,COUNTIFS('Vozidlá'!$A$6:$A$6,B1064&amp;"",'Vozidlá'!$D$6:$D$6,"&lt;&gt;")&lt;&gt;1,COUNTIFS('Vozidlá'!$A$6:$A$6,B1064&amp;"",'Vozidlá'!$E$6:$E$6,"&lt;&gt;")&lt;&gt;1,COUNTIFS('Vozidlá'!$A$6:$A$6,B1064&amp;"",'Vozidlá'!$K$6:$K$6,"&lt;&gt;")&lt;&gt;1,COUNTIFS('Vozidlá'!$A$6:$A$6,B1064&amp;"",'Vozidlá'!$L$6:$L$6,"&lt;&gt;")&lt;&gt;1),"CHYBA",""))</f>
        <v/>
      </c>
      <c r="S1064" s="14">
        <f>IF(V1064=0,"",IF(N1064="Podnikateľská",IF(H1064="","",IF(OR(LEN(TRIM(SUBSTITUTE(SUBSTITUTE(H1064,".",""),",","")))&lt;12,ISNUMBER(MATCH(TRIM(SUBSTITUTE(SUBSTITUTE(H1064,".",""),",","")),'Zoznamy'!$G$2:$G$41,0))),"PREVERIŤ","")),IF(AND(N1064="Súkromná",IFERROR(INDEX('Vozidlá'!$O$6:$O$6,MATCH(B1064,'Vozidlá'!$A$6:$A$6,0))="áno",FALSE)),"PREVERIŤ","")))</f>
        <v/>
      </c>
      <c r="T1064" s="14">
        <f>IF(OR(D1064="",E1064="",F1064="",G1064=""),"",IFERROR(IF(OR(F1064+G1064&lt;D1064+E1064,D1064&lt;DATE(2027,1,1),D1064&gt;=DATE(2028,1,1)),"CHYBA",""),"CHYBA"))</f>
        <v/>
      </c>
      <c r="U1064" s="14">
        <f>IF(OR(V1064=0,A1064=""),"",IF(COUNTIFS($A$6:$A$1505,A1064&amp;"",$B$6:$B$1505,B1064&amp;"")&gt;1,"CHYBA",IF(X1064="","",IF(X1064=0,"",IFERROR(IF(INDEX($A$1:$A$1505,X1064)="","",IF(A1064=INDEX($A$1:$A$1505,X1064)+1,"","PREVERIŤ")),"PREVERIŤ")))))</f>
        <v/>
      </c>
      <c r="V1064" s="14">
        <f>IF(OR(A1064&lt;&gt;"",B1064&lt;&gt;"",C1064&lt;&gt;"",D1064&lt;&gt;"",E1064&lt;&gt;"",F1064&lt;&gt;"",G1064&lt;&gt;"",H1064&lt;&gt;"",I1064&lt;&gt;"",J1064&lt;&gt;"",K1064&lt;&gt;"",L1064&lt;&gt;"",N1064&lt;&gt;"",O1064&lt;&gt;""),1,0)</f>
        <v/>
      </c>
      <c r="W1064" s="14">
        <f>IF(OR(V1064=0,B1064=""),"",COUNTIFS($B$6:B1064,B1064&amp;""))</f>
        <v/>
      </c>
      <c r="X1064" s="14">
        <f>IF(OR(V1064=0,B1064=""),"",IF(W1064=1,0,SUMIFS($Y$5:Y1063,$B$5:B1063,B1064&amp;"",$W$5:W1063,W1064-1)))</f>
        <v/>
      </c>
      <c r="Y1064" s="14">
        <f>IF(V1064=0,"",ROW($A1064))</f>
        <v/>
      </c>
    </row>
    <row r="1065">
      <c r="A1065" s="10" t="n"/>
      <c r="B1065" s="10" t="n"/>
      <c r="C1065" s="10" t="n"/>
      <c r="D1065" s="12" t="n"/>
      <c r="E1065" s="18" t="n"/>
      <c r="F1065" s="12" t="n"/>
      <c r="G1065" s="18" t="n"/>
      <c r="H1065" s="10" t="n"/>
      <c r="I1065" s="10" t="n"/>
      <c r="J1065" s="10" t="n"/>
      <c r="K1065" s="13" t="n"/>
      <c r="L1065" s="13" t="n"/>
      <c r="M1065" s="19">
        <f>IF(OR(K1065="",L1065=""),"",IF(AND(ISNUMBER(K1065),ISNUMBER(L1065)),L1065-K1065,"CHYBA"))</f>
        <v/>
      </c>
      <c r="N1065" s="10" t="n"/>
      <c r="O1065" s="10" t="n"/>
      <c r="P1065" s="14">
        <f>IF(M1065="","",IF(ISNUMBER(M1065),IF(M1065&lt;=0,"CHYBA",""),"CHYBA"))</f>
        <v/>
      </c>
      <c r="Q1065" s="14">
        <f>IF(OR(V1065=0,B1065="",K1065=""),"",IFERROR(IF(X1065=0,IF(AND(COUNTIFS('Vozidlá'!$A$6:$A$6,B1065&amp;"",'Vozidlá'!$L$6:$L$6,"&lt;&gt;")=1,ROUND(K1065,1)=ROUND(INDEX('Vozidlá'!$L$6:$L$6,MATCH(B1065,'Vozidlá'!$A$6:$A$6,0)),1)),"","CHYBA"),IF(AND(INDEX($L$1:$L$1505,X1065)&lt;&gt;"",ROUND(K1065,1)=ROUND(INDEX($L$1:$L$1505,X1065),1)),"","CHYBA")),"CHYBA"))</f>
        <v/>
      </c>
      <c r="R1065" s="14">
        <f>IF(V1065=0,"",IF(OR(NOT(ISNUMBER(A1065)),B1065="",C1065="",NOT(ISNUMBER(D1065)),NOT(ISNUMBER(E1065)),NOT(ISNUMBER(F1065)),NOT(ISNUMBER(G1065)),I1065="",J1065="",NOT(ISNUMBER(K1065)),NOT(ISNUMBER(L1065)),AND(N1065&lt;&gt;"Podnikateľská",N1065&lt;&gt;"Súkromná"),AND(N1065="Podnikateľská",H1065=""),COUNTIFS('Vodiči'!$C$6:$C$8,C1065&amp;"")&lt;&gt;1,COUNTIFS('Vozidlá'!$A$6:$A$6,B1065&amp;"",'Vozidlá'!$B$6:$B$6,"&lt;&gt;")&lt;&gt;1,COUNTIFS('Vozidlá'!$A$6:$A$6,B1065&amp;"",'Vozidlá'!$C$6:$C$6,"&lt;&gt;")&lt;&gt;1,COUNTIFS('Vozidlá'!$A$6:$A$6,B1065&amp;"",'Vozidlá'!$D$6:$D$6,"&lt;&gt;")&lt;&gt;1,COUNTIFS('Vozidlá'!$A$6:$A$6,B1065&amp;"",'Vozidlá'!$E$6:$E$6,"&lt;&gt;")&lt;&gt;1,COUNTIFS('Vozidlá'!$A$6:$A$6,B1065&amp;"",'Vozidlá'!$K$6:$K$6,"&lt;&gt;")&lt;&gt;1,COUNTIFS('Vozidlá'!$A$6:$A$6,B1065&amp;"",'Vozidlá'!$L$6:$L$6,"&lt;&gt;")&lt;&gt;1),"CHYBA",""))</f>
        <v/>
      </c>
      <c r="S1065" s="14">
        <f>IF(V1065=0,"",IF(N1065="Podnikateľská",IF(H1065="","",IF(OR(LEN(TRIM(SUBSTITUTE(SUBSTITUTE(H1065,".",""),",","")))&lt;12,ISNUMBER(MATCH(TRIM(SUBSTITUTE(SUBSTITUTE(H1065,".",""),",","")),'Zoznamy'!$G$2:$G$41,0))),"PREVERIŤ","")),IF(AND(N1065="Súkromná",IFERROR(INDEX('Vozidlá'!$O$6:$O$6,MATCH(B1065,'Vozidlá'!$A$6:$A$6,0))="áno",FALSE)),"PREVERIŤ","")))</f>
        <v/>
      </c>
      <c r="T1065" s="14">
        <f>IF(OR(D1065="",E1065="",F1065="",G1065=""),"",IFERROR(IF(OR(F1065+G1065&lt;D1065+E1065,D1065&lt;DATE(2027,1,1),D1065&gt;=DATE(2028,1,1)),"CHYBA",""),"CHYBA"))</f>
        <v/>
      </c>
      <c r="U1065" s="14">
        <f>IF(OR(V1065=0,A1065=""),"",IF(COUNTIFS($A$6:$A$1505,A1065&amp;"",$B$6:$B$1505,B1065&amp;"")&gt;1,"CHYBA",IF(X1065="","",IF(X1065=0,"",IFERROR(IF(INDEX($A$1:$A$1505,X1065)="","",IF(A1065=INDEX($A$1:$A$1505,X1065)+1,"","PREVERIŤ")),"PREVERIŤ")))))</f>
        <v/>
      </c>
      <c r="V1065" s="14">
        <f>IF(OR(A1065&lt;&gt;"",B1065&lt;&gt;"",C1065&lt;&gt;"",D1065&lt;&gt;"",E1065&lt;&gt;"",F1065&lt;&gt;"",G1065&lt;&gt;"",H1065&lt;&gt;"",I1065&lt;&gt;"",J1065&lt;&gt;"",K1065&lt;&gt;"",L1065&lt;&gt;"",N1065&lt;&gt;"",O1065&lt;&gt;""),1,0)</f>
        <v/>
      </c>
      <c r="W1065" s="14">
        <f>IF(OR(V1065=0,B1065=""),"",COUNTIFS($B$6:B1065,B1065&amp;""))</f>
        <v/>
      </c>
      <c r="X1065" s="14">
        <f>IF(OR(V1065=0,B1065=""),"",IF(W1065=1,0,SUMIFS($Y$5:Y1064,$B$5:B1064,B1065&amp;"",$W$5:W1064,W1065-1)))</f>
        <v/>
      </c>
      <c r="Y1065" s="14">
        <f>IF(V1065=0,"",ROW($A1065))</f>
        <v/>
      </c>
    </row>
    <row r="1066">
      <c r="A1066" s="10" t="n"/>
      <c r="B1066" s="10" t="n"/>
      <c r="C1066" s="10" t="n"/>
      <c r="D1066" s="12" t="n"/>
      <c r="E1066" s="18" t="n"/>
      <c r="F1066" s="12" t="n"/>
      <c r="G1066" s="18" t="n"/>
      <c r="H1066" s="10" t="n"/>
      <c r="I1066" s="10" t="n"/>
      <c r="J1066" s="10" t="n"/>
      <c r="K1066" s="13" t="n"/>
      <c r="L1066" s="13" t="n"/>
      <c r="M1066" s="19">
        <f>IF(OR(K1066="",L1066=""),"",IF(AND(ISNUMBER(K1066),ISNUMBER(L1066)),L1066-K1066,"CHYBA"))</f>
        <v/>
      </c>
      <c r="N1066" s="10" t="n"/>
      <c r="O1066" s="10" t="n"/>
      <c r="P1066" s="14">
        <f>IF(M1066="","",IF(ISNUMBER(M1066),IF(M1066&lt;=0,"CHYBA",""),"CHYBA"))</f>
        <v/>
      </c>
      <c r="Q1066" s="14">
        <f>IF(OR(V1066=0,B1066="",K1066=""),"",IFERROR(IF(X1066=0,IF(AND(COUNTIFS('Vozidlá'!$A$6:$A$6,B1066&amp;"",'Vozidlá'!$L$6:$L$6,"&lt;&gt;")=1,ROUND(K1066,1)=ROUND(INDEX('Vozidlá'!$L$6:$L$6,MATCH(B1066,'Vozidlá'!$A$6:$A$6,0)),1)),"","CHYBA"),IF(AND(INDEX($L$1:$L$1505,X1066)&lt;&gt;"",ROUND(K1066,1)=ROUND(INDEX($L$1:$L$1505,X1066),1)),"","CHYBA")),"CHYBA"))</f>
        <v/>
      </c>
      <c r="R1066" s="14">
        <f>IF(V1066=0,"",IF(OR(NOT(ISNUMBER(A1066)),B1066="",C1066="",NOT(ISNUMBER(D1066)),NOT(ISNUMBER(E1066)),NOT(ISNUMBER(F1066)),NOT(ISNUMBER(G1066)),I1066="",J1066="",NOT(ISNUMBER(K1066)),NOT(ISNUMBER(L1066)),AND(N1066&lt;&gt;"Podnikateľská",N1066&lt;&gt;"Súkromná"),AND(N1066="Podnikateľská",H1066=""),COUNTIFS('Vodiči'!$C$6:$C$8,C1066&amp;"")&lt;&gt;1,COUNTIFS('Vozidlá'!$A$6:$A$6,B1066&amp;"",'Vozidlá'!$B$6:$B$6,"&lt;&gt;")&lt;&gt;1,COUNTIFS('Vozidlá'!$A$6:$A$6,B1066&amp;"",'Vozidlá'!$C$6:$C$6,"&lt;&gt;")&lt;&gt;1,COUNTIFS('Vozidlá'!$A$6:$A$6,B1066&amp;"",'Vozidlá'!$D$6:$D$6,"&lt;&gt;")&lt;&gt;1,COUNTIFS('Vozidlá'!$A$6:$A$6,B1066&amp;"",'Vozidlá'!$E$6:$E$6,"&lt;&gt;")&lt;&gt;1,COUNTIFS('Vozidlá'!$A$6:$A$6,B1066&amp;"",'Vozidlá'!$K$6:$K$6,"&lt;&gt;")&lt;&gt;1,COUNTIFS('Vozidlá'!$A$6:$A$6,B1066&amp;"",'Vozidlá'!$L$6:$L$6,"&lt;&gt;")&lt;&gt;1),"CHYBA",""))</f>
        <v/>
      </c>
      <c r="S1066" s="14">
        <f>IF(V1066=0,"",IF(N1066="Podnikateľská",IF(H1066="","",IF(OR(LEN(TRIM(SUBSTITUTE(SUBSTITUTE(H1066,".",""),",","")))&lt;12,ISNUMBER(MATCH(TRIM(SUBSTITUTE(SUBSTITUTE(H1066,".",""),",","")),'Zoznamy'!$G$2:$G$41,0))),"PREVERIŤ","")),IF(AND(N1066="Súkromná",IFERROR(INDEX('Vozidlá'!$O$6:$O$6,MATCH(B1066,'Vozidlá'!$A$6:$A$6,0))="áno",FALSE)),"PREVERIŤ","")))</f>
        <v/>
      </c>
      <c r="T1066" s="14">
        <f>IF(OR(D1066="",E1066="",F1066="",G1066=""),"",IFERROR(IF(OR(F1066+G1066&lt;D1066+E1066,D1066&lt;DATE(2027,1,1),D1066&gt;=DATE(2028,1,1)),"CHYBA",""),"CHYBA"))</f>
        <v/>
      </c>
      <c r="U1066" s="14">
        <f>IF(OR(V1066=0,A1066=""),"",IF(COUNTIFS($A$6:$A$1505,A1066&amp;"",$B$6:$B$1505,B1066&amp;"")&gt;1,"CHYBA",IF(X1066="","",IF(X1066=0,"",IFERROR(IF(INDEX($A$1:$A$1505,X1066)="","",IF(A1066=INDEX($A$1:$A$1505,X1066)+1,"","PREVERIŤ")),"PREVERIŤ")))))</f>
        <v/>
      </c>
      <c r="V1066" s="14">
        <f>IF(OR(A1066&lt;&gt;"",B1066&lt;&gt;"",C1066&lt;&gt;"",D1066&lt;&gt;"",E1066&lt;&gt;"",F1066&lt;&gt;"",G1066&lt;&gt;"",H1066&lt;&gt;"",I1066&lt;&gt;"",J1066&lt;&gt;"",K1066&lt;&gt;"",L1066&lt;&gt;"",N1066&lt;&gt;"",O1066&lt;&gt;""),1,0)</f>
        <v/>
      </c>
      <c r="W1066" s="14">
        <f>IF(OR(V1066=0,B1066=""),"",COUNTIFS($B$6:B1066,B1066&amp;""))</f>
        <v/>
      </c>
      <c r="X1066" s="14">
        <f>IF(OR(V1066=0,B1066=""),"",IF(W1066=1,0,SUMIFS($Y$5:Y1065,$B$5:B1065,B1066&amp;"",$W$5:W1065,W1066-1)))</f>
        <v/>
      </c>
      <c r="Y1066" s="14">
        <f>IF(V1066=0,"",ROW($A1066))</f>
        <v/>
      </c>
    </row>
    <row r="1067">
      <c r="A1067" s="10" t="n"/>
      <c r="B1067" s="10" t="n"/>
      <c r="C1067" s="10" t="n"/>
      <c r="D1067" s="12" t="n"/>
      <c r="E1067" s="18" t="n"/>
      <c r="F1067" s="12" t="n"/>
      <c r="G1067" s="18" t="n"/>
      <c r="H1067" s="10" t="n"/>
      <c r="I1067" s="10" t="n"/>
      <c r="J1067" s="10" t="n"/>
      <c r="K1067" s="13" t="n"/>
      <c r="L1067" s="13" t="n"/>
      <c r="M1067" s="19">
        <f>IF(OR(K1067="",L1067=""),"",IF(AND(ISNUMBER(K1067),ISNUMBER(L1067)),L1067-K1067,"CHYBA"))</f>
        <v/>
      </c>
      <c r="N1067" s="10" t="n"/>
      <c r="O1067" s="10" t="n"/>
      <c r="P1067" s="14">
        <f>IF(M1067="","",IF(ISNUMBER(M1067),IF(M1067&lt;=0,"CHYBA",""),"CHYBA"))</f>
        <v/>
      </c>
      <c r="Q1067" s="14">
        <f>IF(OR(V1067=0,B1067="",K1067=""),"",IFERROR(IF(X1067=0,IF(AND(COUNTIFS('Vozidlá'!$A$6:$A$6,B1067&amp;"",'Vozidlá'!$L$6:$L$6,"&lt;&gt;")=1,ROUND(K1067,1)=ROUND(INDEX('Vozidlá'!$L$6:$L$6,MATCH(B1067,'Vozidlá'!$A$6:$A$6,0)),1)),"","CHYBA"),IF(AND(INDEX($L$1:$L$1505,X1067)&lt;&gt;"",ROUND(K1067,1)=ROUND(INDEX($L$1:$L$1505,X1067),1)),"","CHYBA")),"CHYBA"))</f>
        <v/>
      </c>
      <c r="R1067" s="14">
        <f>IF(V1067=0,"",IF(OR(NOT(ISNUMBER(A1067)),B1067="",C1067="",NOT(ISNUMBER(D1067)),NOT(ISNUMBER(E1067)),NOT(ISNUMBER(F1067)),NOT(ISNUMBER(G1067)),I1067="",J1067="",NOT(ISNUMBER(K1067)),NOT(ISNUMBER(L1067)),AND(N1067&lt;&gt;"Podnikateľská",N1067&lt;&gt;"Súkromná"),AND(N1067="Podnikateľská",H1067=""),COUNTIFS('Vodiči'!$C$6:$C$8,C1067&amp;"")&lt;&gt;1,COUNTIFS('Vozidlá'!$A$6:$A$6,B1067&amp;"",'Vozidlá'!$B$6:$B$6,"&lt;&gt;")&lt;&gt;1,COUNTIFS('Vozidlá'!$A$6:$A$6,B1067&amp;"",'Vozidlá'!$C$6:$C$6,"&lt;&gt;")&lt;&gt;1,COUNTIFS('Vozidlá'!$A$6:$A$6,B1067&amp;"",'Vozidlá'!$D$6:$D$6,"&lt;&gt;")&lt;&gt;1,COUNTIFS('Vozidlá'!$A$6:$A$6,B1067&amp;"",'Vozidlá'!$E$6:$E$6,"&lt;&gt;")&lt;&gt;1,COUNTIFS('Vozidlá'!$A$6:$A$6,B1067&amp;"",'Vozidlá'!$K$6:$K$6,"&lt;&gt;")&lt;&gt;1,COUNTIFS('Vozidlá'!$A$6:$A$6,B1067&amp;"",'Vozidlá'!$L$6:$L$6,"&lt;&gt;")&lt;&gt;1),"CHYBA",""))</f>
        <v/>
      </c>
      <c r="S1067" s="14">
        <f>IF(V1067=0,"",IF(N1067="Podnikateľská",IF(H1067="","",IF(OR(LEN(TRIM(SUBSTITUTE(SUBSTITUTE(H1067,".",""),",","")))&lt;12,ISNUMBER(MATCH(TRIM(SUBSTITUTE(SUBSTITUTE(H1067,".",""),",","")),'Zoznamy'!$G$2:$G$41,0))),"PREVERIŤ","")),IF(AND(N1067="Súkromná",IFERROR(INDEX('Vozidlá'!$O$6:$O$6,MATCH(B1067,'Vozidlá'!$A$6:$A$6,0))="áno",FALSE)),"PREVERIŤ","")))</f>
        <v/>
      </c>
      <c r="T1067" s="14">
        <f>IF(OR(D1067="",E1067="",F1067="",G1067=""),"",IFERROR(IF(OR(F1067+G1067&lt;D1067+E1067,D1067&lt;DATE(2027,1,1),D1067&gt;=DATE(2028,1,1)),"CHYBA",""),"CHYBA"))</f>
        <v/>
      </c>
      <c r="U1067" s="14">
        <f>IF(OR(V1067=0,A1067=""),"",IF(COUNTIFS($A$6:$A$1505,A1067&amp;"",$B$6:$B$1505,B1067&amp;"")&gt;1,"CHYBA",IF(X1067="","",IF(X1067=0,"",IFERROR(IF(INDEX($A$1:$A$1505,X1067)="","",IF(A1067=INDEX($A$1:$A$1505,X1067)+1,"","PREVERIŤ")),"PREVERIŤ")))))</f>
        <v/>
      </c>
      <c r="V1067" s="14">
        <f>IF(OR(A1067&lt;&gt;"",B1067&lt;&gt;"",C1067&lt;&gt;"",D1067&lt;&gt;"",E1067&lt;&gt;"",F1067&lt;&gt;"",G1067&lt;&gt;"",H1067&lt;&gt;"",I1067&lt;&gt;"",J1067&lt;&gt;"",K1067&lt;&gt;"",L1067&lt;&gt;"",N1067&lt;&gt;"",O1067&lt;&gt;""),1,0)</f>
        <v/>
      </c>
      <c r="W1067" s="14">
        <f>IF(OR(V1067=0,B1067=""),"",COUNTIFS($B$6:B1067,B1067&amp;""))</f>
        <v/>
      </c>
      <c r="X1067" s="14">
        <f>IF(OR(V1067=0,B1067=""),"",IF(W1067=1,0,SUMIFS($Y$5:Y1066,$B$5:B1066,B1067&amp;"",$W$5:W1066,W1067-1)))</f>
        <v/>
      </c>
      <c r="Y1067" s="14">
        <f>IF(V1067=0,"",ROW($A1067))</f>
        <v/>
      </c>
    </row>
    <row r="1068">
      <c r="A1068" s="10" t="n"/>
      <c r="B1068" s="10" t="n"/>
      <c r="C1068" s="10" t="n"/>
      <c r="D1068" s="12" t="n"/>
      <c r="E1068" s="18" t="n"/>
      <c r="F1068" s="12" t="n"/>
      <c r="G1068" s="18" t="n"/>
      <c r="H1068" s="10" t="n"/>
      <c r="I1068" s="10" t="n"/>
      <c r="J1068" s="10" t="n"/>
      <c r="K1068" s="13" t="n"/>
      <c r="L1068" s="13" t="n"/>
      <c r="M1068" s="19">
        <f>IF(OR(K1068="",L1068=""),"",IF(AND(ISNUMBER(K1068),ISNUMBER(L1068)),L1068-K1068,"CHYBA"))</f>
        <v/>
      </c>
      <c r="N1068" s="10" t="n"/>
      <c r="O1068" s="10" t="n"/>
      <c r="P1068" s="14">
        <f>IF(M1068="","",IF(ISNUMBER(M1068),IF(M1068&lt;=0,"CHYBA",""),"CHYBA"))</f>
        <v/>
      </c>
      <c r="Q1068" s="14">
        <f>IF(OR(V1068=0,B1068="",K1068=""),"",IFERROR(IF(X1068=0,IF(AND(COUNTIFS('Vozidlá'!$A$6:$A$6,B1068&amp;"",'Vozidlá'!$L$6:$L$6,"&lt;&gt;")=1,ROUND(K1068,1)=ROUND(INDEX('Vozidlá'!$L$6:$L$6,MATCH(B1068,'Vozidlá'!$A$6:$A$6,0)),1)),"","CHYBA"),IF(AND(INDEX($L$1:$L$1505,X1068)&lt;&gt;"",ROUND(K1068,1)=ROUND(INDEX($L$1:$L$1505,X1068),1)),"","CHYBA")),"CHYBA"))</f>
        <v/>
      </c>
      <c r="R1068" s="14">
        <f>IF(V1068=0,"",IF(OR(NOT(ISNUMBER(A1068)),B1068="",C1068="",NOT(ISNUMBER(D1068)),NOT(ISNUMBER(E1068)),NOT(ISNUMBER(F1068)),NOT(ISNUMBER(G1068)),I1068="",J1068="",NOT(ISNUMBER(K1068)),NOT(ISNUMBER(L1068)),AND(N1068&lt;&gt;"Podnikateľská",N1068&lt;&gt;"Súkromná"),AND(N1068="Podnikateľská",H1068=""),COUNTIFS('Vodiči'!$C$6:$C$8,C1068&amp;"")&lt;&gt;1,COUNTIFS('Vozidlá'!$A$6:$A$6,B1068&amp;"",'Vozidlá'!$B$6:$B$6,"&lt;&gt;")&lt;&gt;1,COUNTIFS('Vozidlá'!$A$6:$A$6,B1068&amp;"",'Vozidlá'!$C$6:$C$6,"&lt;&gt;")&lt;&gt;1,COUNTIFS('Vozidlá'!$A$6:$A$6,B1068&amp;"",'Vozidlá'!$D$6:$D$6,"&lt;&gt;")&lt;&gt;1,COUNTIFS('Vozidlá'!$A$6:$A$6,B1068&amp;"",'Vozidlá'!$E$6:$E$6,"&lt;&gt;")&lt;&gt;1,COUNTIFS('Vozidlá'!$A$6:$A$6,B1068&amp;"",'Vozidlá'!$K$6:$K$6,"&lt;&gt;")&lt;&gt;1,COUNTIFS('Vozidlá'!$A$6:$A$6,B1068&amp;"",'Vozidlá'!$L$6:$L$6,"&lt;&gt;")&lt;&gt;1),"CHYBA",""))</f>
        <v/>
      </c>
      <c r="S1068" s="14">
        <f>IF(V1068=0,"",IF(N1068="Podnikateľská",IF(H1068="","",IF(OR(LEN(TRIM(SUBSTITUTE(SUBSTITUTE(H1068,".",""),",","")))&lt;12,ISNUMBER(MATCH(TRIM(SUBSTITUTE(SUBSTITUTE(H1068,".",""),",","")),'Zoznamy'!$G$2:$G$41,0))),"PREVERIŤ","")),IF(AND(N1068="Súkromná",IFERROR(INDEX('Vozidlá'!$O$6:$O$6,MATCH(B1068,'Vozidlá'!$A$6:$A$6,0))="áno",FALSE)),"PREVERIŤ","")))</f>
        <v/>
      </c>
      <c r="T1068" s="14">
        <f>IF(OR(D1068="",E1068="",F1068="",G1068=""),"",IFERROR(IF(OR(F1068+G1068&lt;D1068+E1068,D1068&lt;DATE(2027,1,1),D1068&gt;=DATE(2028,1,1)),"CHYBA",""),"CHYBA"))</f>
        <v/>
      </c>
      <c r="U1068" s="14">
        <f>IF(OR(V1068=0,A1068=""),"",IF(COUNTIFS($A$6:$A$1505,A1068&amp;"",$B$6:$B$1505,B1068&amp;"")&gt;1,"CHYBA",IF(X1068="","",IF(X1068=0,"",IFERROR(IF(INDEX($A$1:$A$1505,X1068)="","",IF(A1068=INDEX($A$1:$A$1505,X1068)+1,"","PREVERIŤ")),"PREVERIŤ")))))</f>
        <v/>
      </c>
      <c r="V1068" s="14">
        <f>IF(OR(A1068&lt;&gt;"",B1068&lt;&gt;"",C1068&lt;&gt;"",D1068&lt;&gt;"",E1068&lt;&gt;"",F1068&lt;&gt;"",G1068&lt;&gt;"",H1068&lt;&gt;"",I1068&lt;&gt;"",J1068&lt;&gt;"",K1068&lt;&gt;"",L1068&lt;&gt;"",N1068&lt;&gt;"",O1068&lt;&gt;""),1,0)</f>
        <v/>
      </c>
      <c r="W1068" s="14">
        <f>IF(OR(V1068=0,B1068=""),"",COUNTIFS($B$6:B1068,B1068&amp;""))</f>
        <v/>
      </c>
      <c r="X1068" s="14">
        <f>IF(OR(V1068=0,B1068=""),"",IF(W1068=1,0,SUMIFS($Y$5:Y1067,$B$5:B1067,B1068&amp;"",$W$5:W1067,W1068-1)))</f>
        <v/>
      </c>
      <c r="Y1068" s="14">
        <f>IF(V1068=0,"",ROW($A1068))</f>
        <v/>
      </c>
    </row>
    <row r="1069">
      <c r="A1069" s="10" t="n"/>
      <c r="B1069" s="10" t="n"/>
      <c r="C1069" s="10" t="n"/>
      <c r="D1069" s="12" t="n"/>
      <c r="E1069" s="18" t="n"/>
      <c r="F1069" s="12" t="n"/>
      <c r="G1069" s="18" t="n"/>
      <c r="H1069" s="10" t="n"/>
      <c r="I1069" s="10" t="n"/>
      <c r="J1069" s="10" t="n"/>
      <c r="K1069" s="13" t="n"/>
      <c r="L1069" s="13" t="n"/>
      <c r="M1069" s="19">
        <f>IF(OR(K1069="",L1069=""),"",IF(AND(ISNUMBER(K1069),ISNUMBER(L1069)),L1069-K1069,"CHYBA"))</f>
        <v/>
      </c>
      <c r="N1069" s="10" t="n"/>
      <c r="O1069" s="10" t="n"/>
      <c r="P1069" s="14">
        <f>IF(M1069="","",IF(ISNUMBER(M1069),IF(M1069&lt;=0,"CHYBA",""),"CHYBA"))</f>
        <v/>
      </c>
      <c r="Q1069" s="14">
        <f>IF(OR(V1069=0,B1069="",K1069=""),"",IFERROR(IF(X1069=0,IF(AND(COUNTIFS('Vozidlá'!$A$6:$A$6,B1069&amp;"",'Vozidlá'!$L$6:$L$6,"&lt;&gt;")=1,ROUND(K1069,1)=ROUND(INDEX('Vozidlá'!$L$6:$L$6,MATCH(B1069,'Vozidlá'!$A$6:$A$6,0)),1)),"","CHYBA"),IF(AND(INDEX($L$1:$L$1505,X1069)&lt;&gt;"",ROUND(K1069,1)=ROUND(INDEX($L$1:$L$1505,X1069),1)),"","CHYBA")),"CHYBA"))</f>
        <v/>
      </c>
      <c r="R1069" s="14">
        <f>IF(V1069=0,"",IF(OR(NOT(ISNUMBER(A1069)),B1069="",C1069="",NOT(ISNUMBER(D1069)),NOT(ISNUMBER(E1069)),NOT(ISNUMBER(F1069)),NOT(ISNUMBER(G1069)),I1069="",J1069="",NOT(ISNUMBER(K1069)),NOT(ISNUMBER(L1069)),AND(N1069&lt;&gt;"Podnikateľská",N1069&lt;&gt;"Súkromná"),AND(N1069="Podnikateľská",H1069=""),COUNTIFS('Vodiči'!$C$6:$C$8,C1069&amp;"")&lt;&gt;1,COUNTIFS('Vozidlá'!$A$6:$A$6,B1069&amp;"",'Vozidlá'!$B$6:$B$6,"&lt;&gt;")&lt;&gt;1,COUNTIFS('Vozidlá'!$A$6:$A$6,B1069&amp;"",'Vozidlá'!$C$6:$C$6,"&lt;&gt;")&lt;&gt;1,COUNTIFS('Vozidlá'!$A$6:$A$6,B1069&amp;"",'Vozidlá'!$D$6:$D$6,"&lt;&gt;")&lt;&gt;1,COUNTIFS('Vozidlá'!$A$6:$A$6,B1069&amp;"",'Vozidlá'!$E$6:$E$6,"&lt;&gt;")&lt;&gt;1,COUNTIFS('Vozidlá'!$A$6:$A$6,B1069&amp;"",'Vozidlá'!$K$6:$K$6,"&lt;&gt;")&lt;&gt;1,COUNTIFS('Vozidlá'!$A$6:$A$6,B1069&amp;"",'Vozidlá'!$L$6:$L$6,"&lt;&gt;")&lt;&gt;1),"CHYBA",""))</f>
        <v/>
      </c>
      <c r="S1069" s="14">
        <f>IF(V1069=0,"",IF(N1069="Podnikateľská",IF(H1069="","",IF(OR(LEN(TRIM(SUBSTITUTE(SUBSTITUTE(H1069,".",""),",","")))&lt;12,ISNUMBER(MATCH(TRIM(SUBSTITUTE(SUBSTITUTE(H1069,".",""),",","")),'Zoznamy'!$G$2:$G$41,0))),"PREVERIŤ","")),IF(AND(N1069="Súkromná",IFERROR(INDEX('Vozidlá'!$O$6:$O$6,MATCH(B1069,'Vozidlá'!$A$6:$A$6,0))="áno",FALSE)),"PREVERIŤ","")))</f>
        <v/>
      </c>
      <c r="T1069" s="14">
        <f>IF(OR(D1069="",E1069="",F1069="",G1069=""),"",IFERROR(IF(OR(F1069+G1069&lt;D1069+E1069,D1069&lt;DATE(2027,1,1),D1069&gt;=DATE(2028,1,1)),"CHYBA",""),"CHYBA"))</f>
        <v/>
      </c>
      <c r="U1069" s="14">
        <f>IF(OR(V1069=0,A1069=""),"",IF(COUNTIFS($A$6:$A$1505,A1069&amp;"",$B$6:$B$1505,B1069&amp;"")&gt;1,"CHYBA",IF(X1069="","",IF(X1069=0,"",IFERROR(IF(INDEX($A$1:$A$1505,X1069)="","",IF(A1069=INDEX($A$1:$A$1505,X1069)+1,"","PREVERIŤ")),"PREVERIŤ")))))</f>
        <v/>
      </c>
      <c r="V1069" s="14">
        <f>IF(OR(A1069&lt;&gt;"",B1069&lt;&gt;"",C1069&lt;&gt;"",D1069&lt;&gt;"",E1069&lt;&gt;"",F1069&lt;&gt;"",G1069&lt;&gt;"",H1069&lt;&gt;"",I1069&lt;&gt;"",J1069&lt;&gt;"",K1069&lt;&gt;"",L1069&lt;&gt;"",N1069&lt;&gt;"",O1069&lt;&gt;""),1,0)</f>
        <v/>
      </c>
      <c r="W1069" s="14">
        <f>IF(OR(V1069=0,B1069=""),"",COUNTIFS($B$6:B1069,B1069&amp;""))</f>
        <v/>
      </c>
      <c r="X1069" s="14">
        <f>IF(OR(V1069=0,B1069=""),"",IF(W1069=1,0,SUMIFS($Y$5:Y1068,$B$5:B1068,B1069&amp;"",$W$5:W1068,W1069-1)))</f>
        <v/>
      </c>
      <c r="Y1069" s="14">
        <f>IF(V1069=0,"",ROW($A1069))</f>
        <v/>
      </c>
    </row>
    <row r="1070">
      <c r="A1070" s="10" t="n"/>
      <c r="B1070" s="10" t="n"/>
      <c r="C1070" s="10" t="n"/>
      <c r="D1070" s="12" t="n"/>
      <c r="E1070" s="18" t="n"/>
      <c r="F1070" s="12" t="n"/>
      <c r="G1070" s="18" t="n"/>
      <c r="H1070" s="10" t="n"/>
      <c r="I1070" s="10" t="n"/>
      <c r="J1070" s="10" t="n"/>
      <c r="K1070" s="13" t="n"/>
      <c r="L1070" s="13" t="n"/>
      <c r="M1070" s="19">
        <f>IF(OR(K1070="",L1070=""),"",IF(AND(ISNUMBER(K1070),ISNUMBER(L1070)),L1070-K1070,"CHYBA"))</f>
        <v/>
      </c>
      <c r="N1070" s="10" t="n"/>
      <c r="O1070" s="10" t="n"/>
      <c r="P1070" s="14">
        <f>IF(M1070="","",IF(ISNUMBER(M1070),IF(M1070&lt;=0,"CHYBA",""),"CHYBA"))</f>
        <v/>
      </c>
      <c r="Q1070" s="14">
        <f>IF(OR(V1070=0,B1070="",K1070=""),"",IFERROR(IF(X1070=0,IF(AND(COUNTIFS('Vozidlá'!$A$6:$A$6,B1070&amp;"",'Vozidlá'!$L$6:$L$6,"&lt;&gt;")=1,ROUND(K1070,1)=ROUND(INDEX('Vozidlá'!$L$6:$L$6,MATCH(B1070,'Vozidlá'!$A$6:$A$6,0)),1)),"","CHYBA"),IF(AND(INDEX($L$1:$L$1505,X1070)&lt;&gt;"",ROUND(K1070,1)=ROUND(INDEX($L$1:$L$1505,X1070),1)),"","CHYBA")),"CHYBA"))</f>
        <v/>
      </c>
      <c r="R1070" s="14">
        <f>IF(V1070=0,"",IF(OR(NOT(ISNUMBER(A1070)),B1070="",C1070="",NOT(ISNUMBER(D1070)),NOT(ISNUMBER(E1070)),NOT(ISNUMBER(F1070)),NOT(ISNUMBER(G1070)),I1070="",J1070="",NOT(ISNUMBER(K1070)),NOT(ISNUMBER(L1070)),AND(N1070&lt;&gt;"Podnikateľská",N1070&lt;&gt;"Súkromná"),AND(N1070="Podnikateľská",H1070=""),COUNTIFS('Vodiči'!$C$6:$C$8,C1070&amp;"")&lt;&gt;1,COUNTIFS('Vozidlá'!$A$6:$A$6,B1070&amp;"",'Vozidlá'!$B$6:$B$6,"&lt;&gt;")&lt;&gt;1,COUNTIFS('Vozidlá'!$A$6:$A$6,B1070&amp;"",'Vozidlá'!$C$6:$C$6,"&lt;&gt;")&lt;&gt;1,COUNTIFS('Vozidlá'!$A$6:$A$6,B1070&amp;"",'Vozidlá'!$D$6:$D$6,"&lt;&gt;")&lt;&gt;1,COUNTIFS('Vozidlá'!$A$6:$A$6,B1070&amp;"",'Vozidlá'!$E$6:$E$6,"&lt;&gt;")&lt;&gt;1,COUNTIFS('Vozidlá'!$A$6:$A$6,B1070&amp;"",'Vozidlá'!$K$6:$K$6,"&lt;&gt;")&lt;&gt;1,COUNTIFS('Vozidlá'!$A$6:$A$6,B1070&amp;"",'Vozidlá'!$L$6:$L$6,"&lt;&gt;")&lt;&gt;1),"CHYBA",""))</f>
        <v/>
      </c>
      <c r="S1070" s="14">
        <f>IF(V1070=0,"",IF(N1070="Podnikateľská",IF(H1070="","",IF(OR(LEN(TRIM(SUBSTITUTE(SUBSTITUTE(H1070,".",""),",","")))&lt;12,ISNUMBER(MATCH(TRIM(SUBSTITUTE(SUBSTITUTE(H1070,".",""),",","")),'Zoznamy'!$G$2:$G$41,0))),"PREVERIŤ","")),IF(AND(N1070="Súkromná",IFERROR(INDEX('Vozidlá'!$O$6:$O$6,MATCH(B1070,'Vozidlá'!$A$6:$A$6,0))="áno",FALSE)),"PREVERIŤ","")))</f>
        <v/>
      </c>
      <c r="T1070" s="14">
        <f>IF(OR(D1070="",E1070="",F1070="",G1070=""),"",IFERROR(IF(OR(F1070+G1070&lt;D1070+E1070,D1070&lt;DATE(2027,1,1),D1070&gt;=DATE(2028,1,1)),"CHYBA",""),"CHYBA"))</f>
        <v/>
      </c>
      <c r="U1070" s="14">
        <f>IF(OR(V1070=0,A1070=""),"",IF(COUNTIFS($A$6:$A$1505,A1070&amp;"",$B$6:$B$1505,B1070&amp;"")&gt;1,"CHYBA",IF(X1070="","",IF(X1070=0,"",IFERROR(IF(INDEX($A$1:$A$1505,X1070)="","",IF(A1070=INDEX($A$1:$A$1505,X1070)+1,"","PREVERIŤ")),"PREVERIŤ")))))</f>
        <v/>
      </c>
      <c r="V1070" s="14">
        <f>IF(OR(A1070&lt;&gt;"",B1070&lt;&gt;"",C1070&lt;&gt;"",D1070&lt;&gt;"",E1070&lt;&gt;"",F1070&lt;&gt;"",G1070&lt;&gt;"",H1070&lt;&gt;"",I1070&lt;&gt;"",J1070&lt;&gt;"",K1070&lt;&gt;"",L1070&lt;&gt;"",N1070&lt;&gt;"",O1070&lt;&gt;""),1,0)</f>
        <v/>
      </c>
      <c r="W1070" s="14">
        <f>IF(OR(V1070=0,B1070=""),"",COUNTIFS($B$6:B1070,B1070&amp;""))</f>
        <v/>
      </c>
      <c r="X1070" s="14">
        <f>IF(OR(V1070=0,B1070=""),"",IF(W1070=1,0,SUMIFS($Y$5:Y1069,$B$5:B1069,B1070&amp;"",$W$5:W1069,W1070-1)))</f>
        <v/>
      </c>
      <c r="Y1070" s="14">
        <f>IF(V1070=0,"",ROW($A1070))</f>
        <v/>
      </c>
    </row>
    <row r="1071">
      <c r="A1071" s="10" t="n"/>
      <c r="B1071" s="10" t="n"/>
      <c r="C1071" s="10" t="n"/>
      <c r="D1071" s="12" t="n"/>
      <c r="E1071" s="18" t="n"/>
      <c r="F1071" s="12" t="n"/>
      <c r="G1071" s="18" t="n"/>
      <c r="H1071" s="10" t="n"/>
      <c r="I1071" s="10" t="n"/>
      <c r="J1071" s="10" t="n"/>
      <c r="K1071" s="13" t="n"/>
      <c r="L1071" s="13" t="n"/>
      <c r="M1071" s="19">
        <f>IF(OR(K1071="",L1071=""),"",IF(AND(ISNUMBER(K1071),ISNUMBER(L1071)),L1071-K1071,"CHYBA"))</f>
        <v/>
      </c>
      <c r="N1071" s="10" t="n"/>
      <c r="O1071" s="10" t="n"/>
      <c r="P1071" s="14">
        <f>IF(M1071="","",IF(ISNUMBER(M1071),IF(M1071&lt;=0,"CHYBA",""),"CHYBA"))</f>
        <v/>
      </c>
      <c r="Q1071" s="14">
        <f>IF(OR(V1071=0,B1071="",K1071=""),"",IFERROR(IF(X1071=0,IF(AND(COUNTIFS('Vozidlá'!$A$6:$A$6,B1071&amp;"",'Vozidlá'!$L$6:$L$6,"&lt;&gt;")=1,ROUND(K1071,1)=ROUND(INDEX('Vozidlá'!$L$6:$L$6,MATCH(B1071,'Vozidlá'!$A$6:$A$6,0)),1)),"","CHYBA"),IF(AND(INDEX($L$1:$L$1505,X1071)&lt;&gt;"",ROUND(K1071,1)=ROUND(INDEX($L$1:$L$1505,X1071),1)),"","CHYBA")),"CHYBA"))</f>
        <v/>
      </c>
      <c r="R1071" s="14">
        <f>IF(V1071=0,"",IF(OR(NOT(ISNUMBER(A1071)),B1071="",C1071="",NOT(ISNUMBER(D1071)),NOT(ISNUMBER(E1071)),NOT(ISNUMBER(F1071)),NOT(ISNUMBER(G1071)),I1071="",J1071="",NOT(ISNUMBER(K1071)),NOT(ISNUMBER(L1071)),AND(N1071&lt;&gt;"Podnikateľská",N1071&lt;&gt;"Súkromná"),AND(N1071="Podnikateľská",H1071=""),COUNTIFS('Vodiči'!$C$6:$C$8,C1071&amp;"")&lt;&gt;1,COUNTIFS('Vozidlá'!$A$6:$A$6,B1071&amp;"",'Vozidlá'!$B$6:$B$6,"&lt;&gt;")&lt;&gt;1,COUNTIFS('Vozidlá'!$A$6:$A$6,B1071&amp;"",'Vozidlá'!$C$6:$C$6,"&lt;&gt;")&lt;&gt;1,COUNTIFS('Vozidlá'!$A$6:$A$6,B1071&amp;"",'Vozidlá'!$D$6:$D$6,"&lt;&gt;")&lt;&gt;1,COUNTIFS('Vozidlá'!$A$6:$A$6,B1071&amp;"",'Vozidlá'!$E$6:$E$6,"&lt;&gt;")&lt;&gt;1,COUNTIFS('Vozidlá'!$A$6:$A$6,B1071&amp;"",'Vozidlá'!$K$6:$K$6,"&lt;&gt;")&lt;&gt;1,COUNTIFS('Vozidlá'!$A$6:$A$6,B1071&amp;"",'Vozidlá'!$L$6:$L$6,"&lt;&gt;")&lt;&gt;1),"CHYBA",""))</f>
        <v/>
      </c>
      <c r="S1071" s="14">
        <f>IF(V1071=0,"",IF(N1071="Podnikateľská",IF(H1071="","",IF(OR(LEN(TRIM(SUBSTITUTE(SUBSTITUTE(H1071,".",""),",","")))&lt;12,ISNUMBER(MATCH(TRIM(SUBSTITUTE(SUBSTITUTE(H1071,".",""),",","")),'Zoznamy'!$G$2:$G$41,0))),"PREVERIŤ","")),IF(AND(N1071="Súkromná",IFERROR(INDEX('Vozidlá'!$O$6:$O$6,MATCH(B1071,'Vozidlá'!$A$6:$A$6,0))="áno",FALSE)),"PREVERIŤ","")))</f>
        <v/>
      </c>
      <c r="T1071" s="14">
        <f>IF(OR(D1071="",E1071="",F1071="",G1071=""),"",IFERROR(IF(OR(F1071+G1071&lt;D1071+E1071,D1071&lt;DATE(2027,1,1),D1071&gt;=DATE(2028,1,1)),"CHYBA",""),"CHYBA"))</f>
        <v/>
      </c>
      <c r="U1071" s="14">
        <f>IF(OR(V1071=0,A1071=""),"",IF(COUNTIFS($A$6:$A$1505,A1071&amp;"",$B$6:$B$1505,B1071&amp;"")&gt;1,"CHYBA",IF(X1071="","",IF(X1071=0,"",IFERROR(IF(INDEX($A$1:$A$1505,X1071)="","",IF(A1071=INDEX($A$1:$A$1505,X1071)+1,"","PREVERIŤ")),"PREVERIŤ")))))</f>
        <v/>
      </c>
      <c r="V1071" s="14">
        <f>IF(OR(A1071&lt;&gt;"",B1071&lt;&gt;"",C1071&lt;&gt;"",D1071&lt;&gt;"",E1071&lt;&gt;"",F1071&lt;&gt;"",G1071&lt;&gt;"",H1071&lt;&gt;"",I1071&lt;&gt;"",J1071&lt;&gt;"",K1071&lt;&gt;"",L1071&lt;&gt;"",N1071&lt;&gt;"",O1071&lt;&gt;""),1,0)</f>
        <v/>
      </c>
      <c r="W1071" s="14">
        <f>IF(OR(V1071=0,B1071=""),"",COUNTIFS($B$6:B1071,B1071&amp;""))</f>
        <v/>
      </c>
      <c r="X1071" s="14">
        <f>IF(OR(V1071=0,B1071=""),"",IF(W1071=1,0,SUMIFS($Y$5:Y1070,$B$5:B1070,B1071&amp;"",$W$5:W1070,W1071-1)))</f>
        <v/>
      </c>
      <c r="Y1071" s="14">
        <f>IF(V1071=0,"",ROW($A1071))</f>
        <v/>
      </c>
    </row>
    <row r="1072">
      <c r="A1072" s="10" t="n"/>
      <c r="B1072" s="10" t="n"/>
      <c r="C1072" s="10" t="n"/>
      <c r="D1072" s="12" t="n"/>
      <c r="E1072" s="18" t="n"/>
      <c r="F1072" s="12" t="n"/>
      <c r="G1072" s="18" t="n"/>
      <c r="H1072" s="10" t="n"/>
      <c r="I1072" s="10" t="n"/>
      <c r="J1072" s="10" t="n"/>
      <c r="K1072" s="13" t="n"/>
      <c r="L1072" s="13" t="n"/>
      <c r="M1072" s="19">
        <f>IF(OR(K1072="",L1072=""),"",IF(AND(ISNUMBER(K1072),ISNUMBER(L1072)),L1072-K1072,"CHYBA"))</f>
        <v/>
      </c>
      <c r="N1072" s="10" t="n"/>
      <c r="O1072" s="10" t="n"/>
      <c r="P1072" s="14">
        <f>IF(M1072="","",IF(ISNUMBER(M1072),IF(M1072&lt;=0,"CHYBA",""),"CHYBA"))</f>
        <v/>
      </c>
      <c r="Q1072" s="14">
        <f>IF(OR(V1072=0,B1072="",K1072=""),"",IFERROR(IF(X1072=0,IF(AND(COUNTIFS('Vozidlá'!$A$6:$A$6,B1072&amp;"",'Vozidlá'!$L$6:$L$6,"&lt;&gt;")=1,ROUND(K1072,1)=ROUND(INDEX('Vozidlá'!$L$6:$L$6,MATCH(B1072,'Vozidlá'!$A$6:$A$6,0)),1)),"","CHYBA"),IF(AND(INDEX($L$1:$L$1505,X1072)&lt;&gt;"",ROUND(K1072,1)=ROUND(INDEX($L$1:$L$1505,X1072),1)),"","CHYBA")),"CHYBA"))</f>
        <v/>
      </c>
      <c r="R1072" s="14">
        <f>IF(V1072=0,"",IF(OR(NOT(ISNUMBER(A1072)),B1072="",C1072="",NOT(ISNUMBER(D1072)),NOT(ISNUMBER(E1072)),NOT(ISNUMBER(F1072)),NOT(ISNUMBER(G1072)),I1072="",J1072="",NOT(ISNUMBER(K1072)),NOT(ISNUMBER(L1072)),AND(N1072&lt;&gt;"Podnikateľská",N1072&lt;&gt;"Súkromná"),AND(N1072="Podnikateľská",H1072=""),COUNTIFS('Vodiči'!$C$6:$C$8,C1072&amp;"")&lt;&gt;1,COUNTIFS('Vozidlá'!$A$6:$A$6,B1072&amp;"",'Vozidlá'!$B$6:$B$6,"&lt;&gt;")&lt;&gt;1,COUNTIFS('Vozidlá'!$A$6:$A$6,B1072&amp;"",'Vozidlá'!$C$6:$C$6,"&lt;&gt;")&lt;&gt;1,COUNTIFS('Vozidlá'!$A$6:$A$6,B1072&amp;"",'Vozidlá'!$D$6:$D$6,"&lt;&gt;")&lt;&gt;1,COUNTIFS('Vozidlá'!$A$6:$A$6,B1072&amp;"",'Vozidlá'!$E$6:$E$6,"&lt;&gt;")&lt;&gt;1,COUNTIFS('Vozidlá'!$A$6:$A$6,B1072&amp;"",'Vozidlá'!$K$6:$K$6,"&lt;&gt;")&lt;&gt;1,COUNTIFS('Vozidlá'!$A$6:$A$6,B1072&amp;"",'Vozidlá'!$L$6:$L$6,"&lt;&gt;")&lt;&gt;1),"CHYBA",""))</f>
        <v/>
      </c>
      <c r="S1072" s="14">
        <f>IF(V1072=0,"",IF(N1072="Podnikateľská",IF(H1072="","",IF(OR(LEN(TRIM(SUBSTITUTE(SUBSTITUTE(H1072,".",""),",","")))&lt;12,ISNUMBER(MATCH(TRIM(SUBSTITUTE(SUBSTITUTE(H1072,".",""),",","")),'Zoznamy'!$G$2:$G$41,0))),"PREVERIŤ","")),IF(AND(N1072="Súkromná",IFERROR(INDEX('Vozidlá'!$O$6:$O$6,MATCH(B1072,'Vozidlá'!$A$6:$A$6,0))="áno",FALSE)),"PREVERIŤ","")))</f>
        <v/>
      </c>
      <c r="T1072" s="14">
        <f>IF(OR(D1072="",E1072="",F1072="",G1072=""),"",IFERROR(IF(OR(F1072+G1072&lt;D1072+E1072,D1072&lt;DATE(2027,1,1),D1072&gt;=DATE(2028,1,1)),"CHYBA",""),"CHYBA"))</f>
        <v/>
      </c>
      <c r="U1072" s="14">
        <f>IF(OR(V1072=0,A1072=""),"",IF(COUNTIFS($A$6:$A$1505,A1072&amp;"",$B$6:$B$1505,B1072&amp;"")&gt;1,"CHYBA",IF(X1072="","",IF(X1072=0,"",IFERROR(IF(INDEX($A$1:$A$1505,X1072)="","",IF(A1072=INDEX($A$1:$A$1505,X1072)+1,"","PREVERIŤ")),"PREVERIŤ")))))</f>
        <v/>
      </c>
      <c r="V1072" s="14">
        <f>IF(OR(A1072&lt;&gt;"",B1072&lt;&gt;"",C1072&lt;&gt;"",D1072&lt;&gt;"",E1072&lt;&gt;"",F1072&lt;&gt;"",G1072&lt;&gt;"",H1072&lt;&gt;"",I1072&lt;&gt;"",J1072&lt;&gt;"",K1072&lt;&gt;"",L1072&lt;&gt;"",N1072&lt;&gt;"",O1072&lt;&gt;""),1,0)</f>
        <v/>
      </c>
      <c r="W1072" s="14">
        <f>IF(OR(V1072=0,B1072=""),"",COUNTIFS($B$6:B1072,B1072&amp;""))</f>
        <v/>
      </c>
      <c r="X1072" s="14">
        <f>IF(OR(V1072=0,B1072=""),"",IF(W1072=1,0,SUMIFS($Y$5:Y1071,$B$5:B1071,B1072&amp;"",$W$5:W1071,W1072-1)))</f>
        <v/>
      </c>
      <c r="Y1072" s="14">
        <f>IF(V1072=0,"",ROW($A1072))</f>
        <v/>
      </c>
    </row>
    <row r="1073">
      <c r="A1073" s="10" t="n"/>
      <c r="B1073" s="10" t="n"/>
      <c r="C1073" s="10" t="n"/>
      <c r="D1073" s="12" t="n"/>
      <c r="E1073" s="18" t="n"/>
      <c r="F1073" s="12" t="n"/>
      <c r="G1073" s="18" t="n"/>
      <c r="H1073" s="10" t="n"/>
      <c r="I1073" s="10" t="n"/>
      <c r="J1073" s="10" t="n"/>
      <c r="K1073" s="13" t="n"/>
      <c r="L1073" s="13" t="n"/>
      <c r="M1073" s="19">
        <f>IF(OR(K1073="",L1073=""),"",IF(AND(ISNUMBER(K1073),ISNUMBER(L1073)),L1073-K1073,"CHYBA"))</f>
        <v/>
      </c>
      <c r="N1073" s="10" t="n"/>
      <c r="O1073" s="10" t="n"/>
      <c r="P1073" s="14">
        <f>IF(M1073="","",IF(ISNUMBER(M1073),IF(M1073&lt;=0,"CHYBA",""),"CHYBA"))</f>
        <v/>
      </c>
      <c r="Q1073" s="14">
        <f>IF(OR(V1073=0,B1073="",K1073=""),"",IFERROR(IF(X1073=0,IF(AND(COUNTIFS('Vozidlá'!$A$6:$A$6,B1073&amp;"",'Vozidlá'!$L$6:$L$6,"&lt;&gt;")=1,ROUND(K1073,1)=ROUND(INDEX('Vozidlá'!$L$6:$L$6,MATCH(B1073,'Vozidlá'!$A$6:$A$6,0)),1)),"","CHYBA"),IF(AND(INDEX($L$1:$L$1505,X1073)&lt;&gt;"",ROUND(K1073,1)=ROUND(INDEX($L$1:$L$1505,X1073),1)),"","CHYBA")),"CHYBA"))</f>
        <v/>
      </c>
      <c r="R1073" s="14">
        <f>IF(V1073=0,"",IF(OR(NOT(ISNUMBER(A1073)),B1073="",C1073="",NOT(ISNUMBER(D1073)),NOT(ISNUMBER(E1073)),NOT(ISNUMBER(F1073)),NOT(ISNUMBER(G1073)),I1073="",J1073="",NOT(ISNUMBER(K1073)),NOT(ISNUMBER(L1073)),AND(N1073&lt;&gt;"Podnikateľská",N1073&lt;&gt;"Súkromná"),AND(N1073="Podnikateľská",H1073=""),COUNTIFS('Vodiči'!$C$6:$C$8,C1073&amp;"")&lt;&gt;1,COUNTIFS('Vozidlá'!$A$6:$A$6,B1073&amp;"",'Vozidlá'!$B$6:$B$6,"&lt;&gt;")&lt;&gt;1,COUNTIFS('Vozidlá'!$A$6:$A$6,B1073&amp;"",'Vozidlá'!$C$6:$C$6,"&lt;&gt;")&lt;&gt;1,COUNTIFS('Vozidlá'!$A$6:$A$6,B1073&amp;"",'Vozidlá'!$D$6:$D$6,"&lt;&gt;")&lt;&gt;1,COUNTIFS('Vozidlá'!$A$6:$A$6,B1073&amp;"",'Vozidlá'!$E$6:$E$6,"&lt;&gt;")&lt;&gt;1,COUNTIFS('Vozidlá'!$A$6:$A$6,B1073&amp;"",'Vozidlá'!$K$6:$K$6,"&lt;&gt;")&lt;&gt;1,COUNTIFS('Vozidlá'!$A$6:$A$6,B1073&amp;"",'Vozidlá'!$L$6:$L$6,"&lt;&gt;")&lt;&gt;1),"CHYBA",""))</f>
        <v/>
      </c>
      <c r="S1073" s="14">
        <f>IF(V1073=0,"",IF(N1073="Podnikateľská",IF(H1073="","",IF(OR(LEN(TRIM(SUBSTITUTE(SUBSTITUTE(H1073,".",""),",","")))&lt;12,ISNUMBER(MATCH(TRIM(SUBSTITUTE(SUBSTITUTE(H1073,".",""),",","")),'Zoznamy'!$G$2:$G$41,0))),"PREVERIŤ","")),IF(AND(N1073="Súkromná",IFERROR(INDEX('Vozidlá'!$O$6:$O$6,MATCH(B1073,'Vozidlá'!$A$6:$A$6,0))="áno",FALSE)),"PREVERIŤ","")))</f>
        <v/>
      </c>
      <c r="T1073" s="14">
        <f>IF(OR(D1073="",E1073="",F1073="",G1073=""),"",IFERROR(IF(OR(F1073+G1073&lt;D1073+E1073,D1073&lt;DATE(2027,1,1),D1073&gt;=DATE(2028,1,1)),"CHYBA",""),"CHYBA"))</f>
        <v/>
      </c>
      <c r="U1073" s="14">
        <f>IF(OR(V1073=0,A1073=""),"",IF(COUNTIFS($A$6:$A$1505,A1073&amp;"",$B$6:$B$1505,B1073&amp;"")&gt;1,"CHYBA",IF(X1073="","",IF(X1073=0,"",IFERROR(IF(INDEX($A$1:$A$1505,X1073)="","",IF(A1073=INDEX($A$1:$A$1505,X1073)+1,"","PREVERIŤ")),"PREVERIŤ")))))</f>
        <v/>
      </c>
      <c r="V1073" s="14">
        <f>IF(OR(A1073&lt;&gt;"",B1073&lt;&gt;"",C1073&lt;&gt;"",D1073&lt;&gt;"",E1073&lt;&gt;"",F1073&lt;&gt;"",G1073&lt;&gt;"",H1073&lt;&gt;"",I1073&lt;&gt;"",J1073&lt;&gt;"",K1073&lt;&gt;"",L1073&lt;&gt;"",N1073&lt;&gt;"",O1073&lt;&gt;""),1,0)</f>
        <v/>
      </c>
      <c r="W1073" s="14">
        <f>IF(OR(V1073=0,B1073=""),"",COUNTIFS($B$6:B1073,B1073&amp;""))</f>
        <v/>
      </c>
      <c r="X1073" s="14">
        <f>IF(OR(V1073=0,B1073=""),"",IF(W1073=1,0,SUMIFS($Y$5:Y1072,$B$5:B1072,B1073&amp;"",$W$5:W1072,W1073-1)))</f>
        <v/>
      </c>
      <c r="Y1073" s="14">
        <f>IF(V1073=0,"",ROW($A1073))</f>
        <v/>
      </c>
    </row>
    <row r="1074">
      <c r="A1074" s="10" t="n"/>
      <c r="B1074" s="10" t="n"/>
      <c r="C1074" s="10" t="n"/>
      <c r="D1074" s="12" t="n"/>
      <c r="E1074" s="18" t="n"/>
      <c r="F1074" s="12" t="n"/>
      <c r="G1074" s="18" t="n"/>
      <c r="H1074" s="10" t="n"/>
      <c r="I1074" s="10" t="n"/>
      <c r="J1074" s="10" t="n"/>
      <c r="K1074" s="13" t="n"/>
      <c r="L1074" s="13" t="n"/>
      <c r="M1074" s="19">
        <f>IF(OR(K1074="",L1074=""),"",IF(AND(ISNUMBER(K1074),ISNUMBER(L1074)),L1074-K1074,"CHYBA"))</f>
        <v/>
      </c>
      <c r="N1074" s="10" t="n"/>
      <c r="O1074" s="10" t="n"/>
      <c r="P1074" s="14">
        <f>IF(M1074="","",IF(ISNUMBER(M1074),IF(M1074&lt;=0,"CHYBA",""),"CHYBA"))</f>
        <v/>
      </c>
      <c r="Q1074" s="14">
        <f>IF(OR(V1074=0,B1074="",K1074=""),"",IFERROR(IF(X1074=0,IF(AND(COUNTIFS('Vozidlá'!$A$6:$A$6,B1074&amp;"",'Vozidlá'!$L$6:$L$6,"&lt;&gt;")=1,ROUND(K1074,1)=ROUND(INDEX('Vozidlá'!$L$6:$L$6,MATCH(B1074,'Vozidlá'!$A$6:$A$6,0)),1)),"","CHYBA"),IF(AND(INDEX($L$1:$L$1505,X1074)&lt;&gt;"",ROUND(K1074,1)=ROUND(INDEX($L$1:$L$1505,X1074),1)),"","CHYBA")),"CHYBA"))</f>
        <v/>
      </c>
      <c r="R1074" s="14">
        <f>IF(V1074=0,"",IF(OR(NOT(ISNUMBER(A1074)),B1074="",C1074="",NOT(ISNUMBER(D1074)),NOT(ISNUMBER(E1074)),NOT(ISNUMBER(F1074)),NOT(ISNUMBER(G1074)),I1074="",J1074="",NOT(ISNUMBER(K1074)),NOT(ISNUMBER(L1074)),AND(N1074&lt;&gt;"Podnikateľská",N1074&lt;&gt;"Súkromná"),AND(N1074="Podnikateľská",H1074=""),COUNTIFS('Vodiči'!$C$6:$C$8,C1074&amp;"")&lt;&gt;1,COUNTIFS('Vozidlá'!$A$6:$A$6,B1074&amp;"",'Vozidlá'!$B$6:$B$6,"&lt;&gt;")&lt;&gt;1,COUNTIFS('Vozidlá'!$A$6:$A$6,B1074&amp;"",'Vozidlá'!$C$6:$C$6,"&lt;&gt;")&lt;&gt;1,COUNTIFS('Vozidlá'!$A$6:$A$6,B1074&amp;"",'Vozidlá'!$D$6:$D$6,"&lt;&gt;")&lt;&gt;1,COUNTIFS('Vozidlá'!$A$6:$A$6,B1074&amp;"",'Vozidlá'!$E$6:$E$6,"&lt;&gt;")&lt;&gt;1,COUNTIFS('Vozidlá'!$A$6:$A$6,B1074&amp;"",'Vozidlá'!$K$6:$K$6,"&lt;&gt;")&lt;&gt;1,COUNTIFS('Vozidlá'!$A$6:$A$6,B1074&amp;"",'Vozidlá'!$L$6:$L$6,"&lt;&gt;")&lt;&gt;1),"CHYBA",""))</f>
        <v/>
      </c>
      <c r="S1074" s="14">
        <f>IF(V1074=0,"",IF(N1074="Podnikateľská",IF(H1074="","",IF(OR(LEN(TRIM(SUBSTITUTE(SUBSTITUTE(H1074,".",""),",","")))&lt;12,ISNUMBER(MATCH(TRIM(SUBSTITUTE(SUBSTITUTE(H1074,".",""),",","")),'Zoznamy'!$G$2:$G$41,0))),"PREVERIŤ","")),IF(AND(N1074="Súkromná",IFERROR(INDEX('Vozidlá'!$O$6:$O$6,MATCH(B1074,'Vozidlá'!$A$6:$A$6,0))="áno",FALSE)),"PREVERIŤ","")))</f>
        <v/>
      </c>
      <c r="T1074" s="14">
        <f>IF(OR(D1074="",E1074="",F1074="",G1074=""),"",IFERROR(IF(OR(F1074+G1074&lt;D1074+E1074,D1074&lt;DATE(2027,1,1),D1074&gt;=DATE(2028,1,1)),"CHYBA",""),"CHYBA"))</f>
        <v/>
      </c>
      <c r="U1074" s="14">
        <f>IF(OR(V1074=0,A1074=""),"",IF(COUNTIFS($A$6:$A$1505,A1074&amp;"",$B$6:$B$1505,B1074&amp;"")&gt;1,"CHYBA",IF(X1074="","",IF(X1074=0,"",IFERROR(IF(INDEX($A$1:$A$1505,X1074)="","",IF(A1074=INDEX($A$1:$A$1505,X1074)+1,"","PREVERIŤ")),"PREVERIŤ")))))</f>
        <v/>
      </c>
      <c r="V1074" s="14">
        <f>IF(OR(A1074&lt;&gt;"",B1074&lt;&gt;"",C1074&lt;&gt;"",D1074&lt;&gt;"",E1074&lt;&gt;"",F1074&lt;&gt;"",G1074&lt;&gt;"",H1074&lt;&gt;"",I1074&lt;&gt;"",J1074&lt;&gt;"",K1074&lt;&gt;"",L1074&lt;&gt;"",N1074&lt;&gt;"",O1074&lt;&gt;""),1,0)</f>
        <v/>
      </c>
      <c r="W1074" s="14">
        <f>IF(OR(V1074=0,B1074=""),"",COUNTIFS($B$6:B1074,B1074&amp;""))</f>
        <v/>
      </c>
      <c r="X1074" s="14">
        <f>IF(OR(V1074=0,B1074=""),"",IF(W1074=1,0,SUMIFS($Y$5:Y1073,$B$5:B1073,B1074&amp;"",$W$5:W1073,W1074-1)))</f>
        <v/>
      </c>
      <c r="Y1074" s="14">
        <f>IF(V1074=0,"",ROW($A1074))</f>
        <v/>
      </c>
    </row>
    <row r="1075">
      <c r="A1075" s="10" t="n"/>
      <c r="B1075" s="10" t="n"/>
      <c r="C1075" s="10" t="n"/>
      <c r="D1075" s="12" t="n"/>
      <c r="E1075" s="18" t="n"/>
      <c r="F1075" s="12" t="n"/>
      <c r="G1075" s="18" t="n"/>
      <c r="H1075" s="10" t="n"/>
      <c r="I1075" s="10" t="n"/>
      <c r="J1075" s="10" t="n"/>
      <c r="K1075" s="13" t="n"/>
      <c r="L1075" s="13" t="n"/>
      <c r="M1075" s="19">
        <f>IF(OR(K1075="",L1075=""),"",IF(AND(ISNUMBER(K1075),ISNUMBER(L1075)),L1075-K1075,"CHYBA"))</f>
        <v/>
      </c>
      <c r="N1075" s="10" t="n"/>
      <c r="O1075" s="10" t="n"/>
      <c r="P1075" s="14">
        <f>IF(M1075="","",IF(ISNUMBER(M1075),IF(M1075&lt;=0,"CHYBA",""),"CHYBA"))</f>
        <v/>
      </c>
      <c r="Q1075" s="14">
        <f>IF(OR(V1075=0,B1075="",K1075=""),"",IFERROR(IF(X1075=0,IF(AND(COUNTIFS('Vozidlá'!$A$6:$A$6,B1075&amp;"",'Vozidlá'!$L$6:$L$6,"&lt;&gt;")=1,ROUND(K1075,1)=ROUND(INDEX('Vozidlá'!$L$6:$L$6,MATCH(B1075,'Vozidlá'!$A$6:$A$6,0)),1)),"","CHYBA"),IF(AND(INDEX($L$1:$L$1505,X1075)&lt;&gt;"",ROUND(K1075,1)=ROUND(INDEX($L$1:$L$1505,X1075),1)),"","CHYBA")),"CHYBA"))</f>
        <v/>
      </c>
      <c r="R1075" s="14">
        <f>IF(V1075=0,"",IF(OR(NOT(ISNUMBER(A1075)),B1075="",C1075="",NOT(ISNUMBER(D1075)),NOT(ISNUMBER(E1075)),NOT(ISNUMBER(F1075)),NOT(ISNUMBER(G1075)),I1075="",J1075="",NOT(ISNUMBER(K1075)),NOT(ISNUMBER(L1075)),AND(N1075&lt;&gt;"Podnikateľská",N1075&lt;&gt;"Súkromná"),AND(N1075="Podnikateľská",H1075=""),COUNTIFS('Vodiči'!$C$6:$C$8,C1075&amp;"")&lt;&gt;1,COUNTIFS('Vozidlá'!$A$6:$A$6,B1075&amp;"",'Vozidlá'!$B$6:$B$6,"&lt;&gt;")&lt;&gt;1,COUNTIFS('Vozidlá'!$A$6:$A$6,B1075&amp;"",'Vozidlá'!$C$6:$C$6,"&lt;&gt;")&lt;&gt;1,COUNTIFS('Vozidlá'!$A$6:$A$6,B1075&amp;"",'Vozidlá'!$D$6:$D$6,"&lt;&gt;")&lt;&gt;1,COUNTIFS('Vozidlá'!$A$6:$A$6,B1075&amp;"",'Vozidlá'!$E$6:$E$6,"&lt;&gt;")&lt;&gt;1,COUNTIFS('Vozidlá'!$A$6:$A$6,B1075&amp;"",'Vozidlá'!$K$6:$K$6,"&lt;&gt;")&lt;&gt;1,COUNTIFS('Vozidlá'!$A$6:$A$6,B1075&amp;"",'Vozidlá'!$L$6:$L$6,"&lt;&gt;")&lt;&gt;1),"CHYBA",""))</f>
        <v/>
      </c>
      <c r="S1075" s="14">
        <f>IF(V1075=0,"",IF(N1075="Podnikateľská",IF(H1075="","",IF(OR(LEN(TRIM(SUBSTITUTE(SUBSTITUTE(H1075,".",""),",","")))&lt;12,ISNUMBER(MATCH(TRIM(SUBSTITUTE(SUBSTITUTE(H1075,".",""),",","")),'Zoznamy'!$G$2:$G$41,0))),"PREVERIŤ","")),IF(AND(N1075="Súkromná",IFERROR(INDEX('Vozidlá'!$O$6:$O$6,MATCH(B1075,'Vozidlá'!$A$6:$A$6,0))="áno",FALSE)),"PREVERIŤ","")))</f>
        <v/>
      </c>
      <c r="T1075" s="14">
        <f>IF(OR(D1075="",E1075="",F1075="",G1075=""),"",IFERROR(IF(OR(F1075+G1075&lt;D1075+E1075,D1075&lt;DATE(2027,1,1),D1075&gt;=DATE(2028,1,1)),"CHYBA",""),"CHYBA"))</f>
        <v/>
      </c>
      <c r="U1075" s="14">
        <f>IF(OR(V1075=0,A1075=""),"",IF(COUNTIFS($A$6:$A$1505,A1075&amp;"",$B$6:$B$1505,B1075&amp;"")&gt;1,"CHYBA",IF(X1075="","",IF(X1075=0,"",IFERROR(IF(INDEX($A$1:$A$1505,X1075)="","",IF(A1075=INDEX($A$1:$A$1505,X1075)+1,"","PREVERIŤ")),"PREVERIŤ")))))</f>
        <v/>
      </c>
      <c r="V1075" s="14">
        <f>IF(OR(A1075&lt;&gt;"",B1075&lt;&gt;"",C1075&lt;&gt;"",D1075&lt;&gt;"",E1075&lt;&gt;"",F1075&lt;&gt;"",G1075&lt;&gt;"",H1075&lt;&gt;"",I1075&lt;&gt;"",J1075&lt;&gt;"",K1075&lt;&gt;"",L1075&lt;&gt;"",N1075&lt;&gt;"",O1075&lt;&gt;""),1,0)</f>
        <v/>
      </c>
      <c r="W1075" s="14">
        <f>IF(OR(V1075=0,B1075=""),"",COUNTIFS($B$6:B1075,B1075&amp;""))</f>
        <v/>
      </c>
      <c r="X1075" s="14">
        <f>IF(OR(V1075=0,B1075=""),"",IF(W1075=1,0,SUMIFS($Y$5:Y1074,$B$5:B1074,B1075&amp;"",$W$5:W1074,W1075-1)))</f>
        <v/>
      </c>
      <c r="Y1075" s="14">
        <f>IF(V1075=0,"",ROW($A1075))</f>
        <v/>
      </c>
    </row>
    <row r="1076">
      <c r="A1076" s="10" t="n"/>
      <c r="B1076" s="10" t="n"/>
      <c r="C1076" s="10" t="n"/>
      <c r="D1076" s="12" t="n"/>
      <c r="E1076" s="18" t="n"/>
      <c r="F1076" s="12" t="n"/>
      <c r="G1076" s="18" t="n"/>
      <c r="H1076" s="10" t="n"/>
      <c r="I1076" s="10" t="n"/>
      <c r="J1076" s="10" t="n"/>
      <c r="K1076" s="13" t="n"/>
      <c r="L1076" s="13" t="n"/>
      <c r="M1076" s="19">
        <f>IF(OR(K1076="",L1076=""),"",IF(AND(ISNUMBER(K1076),ISNUMBER(L1076)),L1076-K1076,"CHYBA"))</f>
        <v/>
      </c>
      <c r="N1076" s="10" t="n"/>
      <c r="O1076" s="10" t="n"/>
      <c r="P1076" s="14">
        <f>IF(M1076="","",IF(ISNUMBER(M1076),IF(M1076&lt;=0,"CHYBA",""),"CHYBA"))</f>
        <v/>
      </c>
      <c r="Q1076" s="14">
        <f>IF(OR(V1076=0,B1076="",K1076=""),"",IFERROR(IF(X1076=0,IF(AND(COUNTIFS('Vozidlá'!$A$6:$A$6,B1076&amp;"",'Vozidlá'!$L$6:$L$6,"&lt;&gt;")=1,ROUND(K1076,1)=ROUND(INDEX('Vozidlá'!$L$6:$L$6,MATCH(B1076,'Vozidlá'!$A$6:$A$6,0)),1)),"","CHYBA"),IF(AND(INDEX($L$1:$L$1505,X1076)&lt;&gt;"",ROUND(K1076,1)=ROUND(INDEX($L$1:$L$1505,X1076),1)),"","CHYBA")),"CHYBA"))</f>
        <v/>
      </c>
      <c r="R1076" s="14">
        <f>IF(V1076=0,"",IF(OR(NOT(ISNUMBER(A1076)),B1076="",C1076="",NOT(ISNUMBER(D1076)),NOT(ISNUMBER(E1076)),NOT(ISNUMBER(F1076)),NOT(ISNUMBER(G1076)),I1076="",J1076="",NOT(ISNUMBER(K1076)),NOT(ISNUMBER(L1076)),AND(N1076&lt;&gt;"Podnikateľská",N1076&lt;&gt;"Súkromná"),AND(N1076="Podnikateľská",H1076=""),COUNTIFS('Vodiči'!$C$6:$C$8,C1076&amp;"")&lt;&gt;1,COUNTIFS('Vozidlá'!$A$6:$A$6,B1076&amp;"",'Vozidlá'!$B$6:$B$6,"&lt;&gt;")&lt;&gt;1,COUNTIFS('Vozidlá'!$A$6:$A$6,B1076&amp;"",'Vozidlá'!$C$6:$C$6,"&lt;&gt;")&lt;&gt;1,COUNTIFS('Vozidlá'!$A$6:$A$6,B1076&amp;"",'Vozidlá'!$D$6:$D$6,"&lt;&gt;")&lt;&gt;1,COUNTIFS('Vozidlá'!$A$6:$A$6,B1076&amp;"",'Vozidlá'!$E$6:$E$6,"&lt;&gt;")&lt;&gt;1,COUNTIFS('Vozidlá'!$A$6:$A$6,B1076&amp;"",'Vozidlá'!$K$6:$K$6,"&lt;&gt;")&lt;&gt;1,COUNTIFS('Vozidlá'!$A$6:$A$6,B1076&amp;"",'Vozidlá'!$L$6:$L$6,"&lt;&gt;")&lt;&gt;1),"CHYBA",""))</f>
        <v/>
      </c>
      <c r="S1076" s="14">
        <f>IF(V1076=0,"",IF(N1076="Podnikateľská",IF(H1076="","",IF(OR(LEN(TRIM(SUBSTITUTE(SUBSTITUTE(H1076,".",""),",","")))&lt;12,ISNUMBER(MATCH(TRIM(SUBSTITUTE(SUBSTITUTE(H1076,".",""),",","")),'Zoznamy'!$G$2:$G$41,0))),"PREVERIŤ","")),IF(AND(N1076="Súkromná",IFERROR(INDEX('Vozidlá'!$O$6:$O$6,MATCH(B1076,'Vozidlá'!$A$6:$A$6,0))="áno",FALSE)),"PREVERIŤ","")))</f>
        <v/>
      </c>
      <c r="T1076" s="14">
        <f>IF(OR(D1076="",E1076="",F1076="",G1076=""),"",IFERROR(IF(OR(F1076+G1076&lt;D1076+E1076,D1076&lt;DATE(2027,1,1),D1076&gt;=DATE(2028,1,1)),"CHYBA",""),"CHYBA"))</f>
        <v/>
      </c>
      <c r="U1076" s="14">
        <f>IF(OR(V1076=0,A1076=""),"",IF(COUNTIFS($A$6:$A$1505,A1076&amp;"",$B$6:$B$1505,B1076&amp;"")&gt;1,"CHYBA",IF(X1076="","",IF(X1076=0,"",IFERROR(IF(INDEX($A$1:$A$1505,X1076)="","",IF(A1076=INDEX($A$1:$A$1505,X1076)+1,"","PREVERIŤ")),"PREVERIŤ")))))</f>
        <v/>
      </c>
      <c r="V1076" s="14">
        <f>IF(OR(A1076&lt;&gt;"",B1076&lt;&gt;"",C1076&lt;&gt;"",D1076&lt;&gt;"",E1076&lt;&gt;"",F1076&lt;&gt;"",G1076&lt;&gt;"",H1076&lt;&gt;"",I1076&lt;&gt;"",J1076&lt;&gt;"",K1076&lt;&gt;"",L1076&lt;&gt;"",N1076&lt;&gt;"",O1076&lt;&gt;""),1,0)</f>
        <v/>
      </c>
      <c r="W1076" s="14">
        <f>IF(OR(V1076=0,B1076=""),"",COUNTIFS($B$6:B1076,B1076&amp;""))</f>
        <v/>
      </c>
      <c r="X1076" s="14">
        <f>IF(OR(V1076=0,B1076=""),"",IF(W1076=1,0,SUMIFS($Y$5:Y1075,$B$5:B1075,B1076&amp;"",$W$5:W1075,W1076-1)))</f>
        <v/>
      </c>
      <c r="Y1076" s="14">
        <f>IF(V1076=0,"",ROW($A1076))</f>
        <v/>
      </c>
    </row>
    <row r="1077">
      <c r="A1077" s="10" t="n"/>
      <c r="B1077" s="10" t="n"/>
      <c r="C1077" s="10" t="n"/>
      <c r="D1077" s="12" t="n"/>
      <c r="E1077" s="18" t="n"/>
      <c r="F1077" s="12" t="n"/>
      <c r="G1077" s="18" t="n"/>
      <c r="H1077" s="10" t="n"/>
      <c r="I1077" s="10" t="n"/>
      <c r="J1077" s="10" t="n"/>
      <c r="K1077" s="13" t="n"/>
      <c r="L1077" s="13" t="n"/>
      <c r="M1077" s="19">
        <f>IF(OR(K1077="",L1077=""),"",IF(AND(ISNUMBER(K1077),ISNUMBER(L1077)),L1077-K1077,"CHYBA"))</f>
        <v/>
      </c>
      <c r="N1077" s="10" t="n"/>
      <c r="O1077" s="10" t="n"/>
      <c r="P1077" s="14">
        <f>IF(M1077="","",IF(ISNUMBER(M1077),IF(M1077&lt;=0,"CHYBA",""),"CHYBA"))</f>
        <v/>
      </c>
      <c r="Q1077" s="14">
        <f>IF(OR(V1077=0,B1077="",K1077=""),"",IFERROR(IF(X1077=0,IF(AND(COUNTIFS('Vozidlá'!$A$6:$A$6,B1077&amp;"",'Vozidlá'!$L$6:$L$6,"&lt;&gt;")=1,ROUND(K1077,1)=ROUND(INDEX('Vozidlá'!$L$6:$L$6,MATCH(B1077,'Vozidlá'!$A$6:$A$6,0)),1)),"","CHYBA"),IF(AND(INDEX($L$1:$L$1505,X1077)&lt;&gt;"",ROUND(K1077,1)=ROUND(INDEX($L$1:$L$1505,X1077),1)),"","CHYBA")),"CHYBA"))</f>
        <v/>
      </c>
      <c r="R1077" s="14">
        <f>IF(V1077=0,"",IF(OR(NOT(ISNUMBER(A1077)),B1077="",C1077="",NOT(ISNUMBER(D1077)),NOT(ISNUMBER(E1077)),NOT(ISNUMBER(F1077)),NOT(ISNUMBER(G1077)),I1077="",J1077="",NOT(ISNUMBER(K1077)),NOT(ISNUMBER(L1077)),AND(N1077&lt;&gt;"Podnikateľská",N1077&lt;&gt;"Súkromná"),AND(N1077="Podnikateľská",H1077=""),COUNTIFS('Vodiči'!$C$6:$C$8,C1077&amp;"")&lt;&gt;1,COUNTIFS('Vozidlá'!$A$6:$A$6,B1077&amp;"",'Vozidlá'!$B$6:$B$6,"&lt;&gt;")&lt;&gt;1,COUNTIFS('Vozidlá'!$A$6:$A$6,B1077&amp;"",'Vozidlá'!$C$6:$C$6,"&lt;&gt;")&lt;&gt;1,COUNTIFS('Vozidlá'!$A$6:$A$6,B1077&amp;"",'Vozidlá'!$D$6:$D$6,"&lt;&gt;")&lt;&gt;1,COUNTIFS('Vozidlá'!$A$6:$A$6,B1077&amp;"",'Vozidlá'!$E$6:$E$6,"&lt;&gt;")&lt;&gt;1,COUNTIFS('Vozidlá'!$A$6:$A$6,B1077&amp;"",'Vozidlá'!$K$6:$K$6,"&lt;&gt;")&lt;&gt;1,COUNTIFS('Vozidlá'!$A$6:$A$6,B1077&amp;"",'Vozidlá'!$L$6:$L$6,"&lt;&gt;")&lt;&gt;1),"CHYBA",""))</f>
        <v/>
      </c>
      <c r="S1077" s="14">
        <f>IF(V1077=0,"",IF(N1077="Podnikateľská",IF(H1077="","",IF(OR(LEN(TRIM(SUBSTITUTE(SUBSTITUTE(H1077,".",""),",","")))&lt;12,ISNUMBER(MATCH(TRIM(SUBSTITUTE(SUBSTITUTE(H1077,".",""),",","")),'Zoznamy'!$G$2:$G$41,0))),"PREVERIŤ","")),IF(AND(N1077="Súkromná",IFERROR(INDEX('Vozidlá'!$O$6:$O$6,MATCH(B1077,'Vozidlá'!$A$6:$A$6,0))="áno",FALSE)),"PREVERIŤ","")))</f>
        <v/>
      </c>
      <c r="T1077" s="14">
        <f>IF(OR(D1077="",E1077="",F1077="",G1077=""),"",IFERROR(IF(OR(F1077+G1077&lt;D1077+E1077,D1077&lt;DATE(2027,1,1),D1077&gt;=DATE(2028,1,1)),"CHYBA",""),"CHYBA"))</f>
        <v/>
      </c>
      <c r="U1077" s="14">
        <f>IF(OR(V1077=0,A1077=""),"",IF(COUNTIFS($A$6:$A$1505,A1077&amp;"",$B$6:$B$1505,B1077&amp;"")&gt;1,"CHYBA",IF(X1077="","",IF(X1077=0,"",IFERROR(IF(INDEX($A$1:$A$1505,X1077)="","",IF(A1077=INDEX($A$1:$A$1505,X1077)+1,"","PREVERIŤ")),"PREVERIŤ")))))</f>
        <v/>
      </c>
      <c r="V1077" s="14">
        <f>IF(OR(A1077&lt;&gt;"",B1077&lt;&gt;"",C1077&lt;&gt;"",D1077&lt;&gt;"",E1077&lt;&gt;"",F1077&lt;&gt;"",G1077&lt;&gt;"",H1077&lt;&gt;"",I1077&lt;&gt;"",J1077&lt;&gt;"",K1077&lt;&gt;"",L1077&lt;&gt;"",N1077&lt;&gt;"",O1077&lt;&gt;""),1,0)</f>
        <v/>
      </c>
      <c r="W1077" s="14">
        <f>IF(OR(V1077=0,B1077=""),"",COUNTIFS($B$6:B1077,B1077&amp;""))</f>
        <v/>
      </c>
      <c r="X1077" s="14">
        <f>IF(OR(V1077=0,B1077=""),"",IF(W1077=1,0,SUMIFS($Y$5:Y1076,$B$5:B1076,B1077&amp;"",$W$5:W1076,W1077-1)))</f>
        <v/>
      </c>
      <c r="Y1077" s="14">
        <f>IF(V1077=0,"",ROW($A1077))</f>
        <v/>
      </c>
    </row>
    <row r="1078">
      <c r="A1078" s="10" t="n"/>
      <c r="B1078" s="10" t="n"/>
      <c r="C1078" s="10" t="n"/>
      <c r="D1078" s="12" t="n"/>
      <c r="E1078" s="18" t="n"/>
      <c r="F1078" s="12" t="n"/>
      <c r="G1078" s="18" t="n"/>
      <c r="H1078" s="10" t="n"/>
      <c r="I1078" s="10" t="n"/>
      <c r="J1078" s="10" t="n"/>
      <c r="K1078" s="13" t="n"/>
      <c r="L1078" s="13" t="n"/>
      <c r="M1078" s="19">
        <f>IF(OR(K1078="",L1078=""),"",IF(AND(ISNUMBER(K1078),ISNUMBER(L1078)),L1078-K1078,"CHYBA"))</f>
        <v/>
      </c>
      <c r="N1078" s="10" t="n"/>
      <c r="O1078" s="10" t="n"/>
      <c r="P1078" s="14">
        <f>IF(M1078="","",IF(ISNUMBER(M1078),IF(M1078&lt;=0,"CHYBA",""),"CHYBA"))</f>
        <v/>
      </c>
      <c r="Q1078" s="14">
        <f>IF(OR(V1078=0,B1078="",K1078=""),"",IFERROR(IF(X1078=0,IF(AND(COUNTIFS('Vozidlá'!$A$6:$A$6,B1078&amp;"",'Vozidlá'!$L$6:$L$6,"&lt;&gt;")=1,ROUND(K1078,1)=ROUND(INDEX('Vozidlá'!$L$6:$L$6,MATCH(B1078,'Vozidlá'!$A$6:$A$6,0)),1)),"","CHYBA"),IF(AND(INDEX($L$1:$L$1505,X1078)&lt;&gt;"",ROUND(K1078,1)=ROUND(INDEX($L$1:$L$1505,X1078),1)),"","CHYBA")),"CHYBA"))</f>
        <v/>
      </c>
      <c r="R1078" s="14">
        <f>IF(V1078=0,"",IF(OR(NOT(ISNUMBER(A1078)),B1078="",C1078="",NOT(ISNUMBER(D1078)),NOT(ISNUMBER(E1078)),NOT(ISNUMBER(F1078)),NOT(ISNUMBER(G1078)),I1078="",J1078="",NOT(ISNUMBER(K1078)),NOT(ISNUMBER(L1078)),AND(N1078&lt;&gt;"Podnikateľská",N1078&lt;&gt;"Súkromná"),AND(N1078="Podnikateľská",H1078=""),COUNTIFS('Vodiči'!$C$6:$C$8,C1078&amp;"")&lt;&gt;1,COUNTIFS('Vozidlá'!$A$6:$A$6,B1078&amp;"",'Vozidlá'!$B$6:$B$6,"&lt;&gt;")&lt;&gt;1,COUNTIFS('Vozidlá'!$A$6:$A$6,B1078&amp;"",'Vozidlá'!$C$6:$C$6,"&lt;&gt;")&lt;&gt;1,COUNTIFS('Vozidlá'!$A$6:$A$6,B1078&amp;"",'Vozidlá'!$D$6:$D$6,"&lt;&gt;")&lt;&gt;1,COUNTIFS('Vozidlá'!$A$6:$A$6,B1078&amp;"",'Vozidlá'!$E$6:$E$6,"&lt;&gt;")&lt;&gt;1,COUNTIFS('Vozidlá'!$A$6:$A$6,B1078&amp;"",'Vozidlá'!$K$6:$K$6,"&lt;&gt;")&lt;&gt;1,COUNTIFS('Vozidlá'!$A$6:$A$6,B1078&amp;"",'Vozidlá'!$L$6:$L$6,"&lt;&gt;")&lt;&gt;1),"CHYBA",""))</f>
        <v/>
      </c>
      <c r="S1078" s="14">
        <f>IF(V1078=0,"",IF(N1078="Podnikateľská",IF(H1078="","",IF(OR(LEN(TRIM(SUBSTITUTE(SUBSTITUTE(H1078,".",""),",","")))&lt;12,ISNUMBER(MATCH(TRIM(SUBSTITUTE(SUBSTITUTE(H1078,".",""),",","")),'Zoznamy'!$G$2:$G$41,0))),"PREVERIŤ","")),IF(AND(N1078="Súkromná",IFERROR(INDEX('Vozidlá'!$O$6:$O$6,MATCH(B1078,'Vozidlá'!$A$6:$A$6,0))="áno",FALSE)),"PREVERIŤ","")))</f>
        <v/>
      </c>
      <c r="T1078" s="14">
        <f>IF(OR(D1078="",E1078="",F1078="",G1078=""),"",IFERROR(IF(OR(F1078+G1078&lt;D1078+E1078,D1078&lt;DATE(2027,1,1),D1078&gt;=DATE(2028,1,1)),"CHYBA",""),"CHYBA"))</f>
        <v/>
      </c>
      <c r="U1078" s="14">
        <f>IF(OR(V1078=0,A1078=""),"",IF(COUNTIFS($A$6:$A$1505,A1078&amp;"",$B$6:$B$1505,B1078&amp;"")&gt;1,"CHYBA",IF(X1078="","",IF(X1078=0,"",IFERROR(IF(INDEX($A$1:$A$1505,X1078)="","",IF(A1078=INDEX($A$1:$A$1505,X1078)+1,"","PREVERIŤ")),"PREVERIŤ")))))</f>
        <v/>
      </c>
      <c r="V1078" s="14">
        <f>IF(OR(A1078&lt;&gt;"",B1078&lt;&gt;"",C1078&lt;&gt;"",D1078&lt;&gt;"",E1078&lt;&gt;"",F1078&lt;&gt;"",G1078&lt;&gt;"",H1078&lt;&gt;"",I1078&lt;&gt;"",J1078&lt;&gt;"",K1078&lt;&gt;"",L1078&lt;&gt;"",N1078&lt;&gt;"",O1078&lt;&gt;""),1,0)</f>
        <v/>
      </c>
      <c r="W1078" s="14">
        <f>IF(OR(V1078=0,B1078=""),"",COUNTIFS($B$6:B1078,B1078&amp;""))</f>
        <v/>
      </c>
      <c r="X1078" s="14">
        <f>IF(OR(V1078=0,B1078=""),"",IF(W1078=1,0,SUMIFS($Y$5:Y1077,$B$5:B1077,B1078&amp;"",$W$5:W1077,W1078-1)))</f>
        <v/>
      </c>
      <c r="Y1078" s="14">
        <f>IF(V1078=0,"",ROW($A1078))</f>
        <v/>
      </c>
    </row>
    <row r="1079">
      <c r="A1079" s="10" t="n"/>
      <c r="B1079" s="10" t="n"/>
      <c r="C1079" s="10" t="n"/>
      <c r="D1079" s="12" t="n"/>
      <c r="E1079" s="18" t="n"/>
      <c r="F1079" s="12" t="n"/>
      <c r="G1079" s="18" t="n"/>
      <c r="H1079" s="10" t="n"/>
      <c r="I1079" s="10" t="n"/>
      <c r="J1079" s="10" t="n"/>
      <c r="K1079" s="13" t="n"/>
      <c r="L1079" s="13" t="n"/>
      <c r="M1079" s="19">
        <f>IF(OR(K1079="",L1079=""),"",IF(AND(ISNUMBER(K1079),ISNUMBER(L1079)),L1079-K1079,"CHYBA"))</f>
        <v/>
      </c>
      <c r="N1079" s="10" t="n"/>
      <c r="O1079" s="10" t="n"/>
      <c r="P1079" s="14">
        <f>IF(M1079="","",IF(ISNUMBER(M1079),IF(M1079&lt;=0,"CHYBA",""),"CHYBA"))</f>
        <v/>
      </c>
      <c r="Q1079" s="14">
        <f>IF(OR(V1079=0,B1079="",K1079=""),"",IFERROR(IF(X1079=0,IF(AND(COUNTIFS('Vozidlá'!$A$6:$A$6,B1079&amp;"",'Vozidlá'!$L$6:$L$6,"&lt;&gt;")=1,ROUND(K1079,1)=ROUND(INDEX('Vozidlá'!$L$6:$L$6,MATCH(B1079,'Vozidlá'!$A$6:$A$6,0)),1)),"","CHYBA"),IF(AND(INDEX($L$1:$L$1505,X1079)&lt;&gt;"",ROUND(K1079,1)=ROUND(INDEX($L$1:$L$1505,X1079),1)),"","CHYBA")),"CHYBA"))</f>
        <v/>
      </c>
      <c r="R1079" s="14">
        <f>IF(V1079=0,"",IF(OR(NOT(ISNUMBER(A1079)),B1079="",C1079="",NOT(ISNUMBER(D1079)),NOT(ISNUMBER(E1079)),NOT(ISNUMBER(F1079)),NOT(ISNUMBER(G1079)),I1079="",J1079="",NOT(ISNUMBER(K1079)),NOT(ISNUMBER(L1079)),AND(N1079&lt;&gt;"Podnikateľská",N1079&lt;&gt;"Súkromná"),AND(N1079="Podnikateľská",H1079=""),COUNTIFS('Vodiči'!$C$6:$C$8,C1079&amp;"")&lt;&gt;1,COUNTIFS('Vozidlá'!$A$6:$A$6,B1079&amp;"",'Vozidlá'!$B$6:$B$6,"&lt;&gt;")&lt;&gt;1,COUNTIFS('Vozidlá'!$A$6:$A$6,B1079&amp;"",'Vozidlá'!$C$6:$C$6,"&lt;&gt;")&lt;&gt;1,COUNTIFS('Vozidlá'!$A$6:$A$6,B1079&amp;"",'Vozidlá'!$D$6:$D$6,"&lt;&gt;")&lt;&gt;1,COUNTIFS('Vozidlá'!$A$6:$A$6,B1079&amp;"",'Vozidlá'!$E$6:$E$6,"&lt;&gt;")&lt;&gt;1,COUNTIFS('Vozidlá'!$A$6:$A$6,B1079&amp;"",'Vozidlá'!$K$6:$K$6,"&lt;&gt;")&lt;&gt;1,COUNTIFS('Vozidlá'!$A$6:$A$6,B1079&amp;"",'Vozidlá'!$L$6:$L$6,"&lt;&gt;")&lt;&gt;1),"CHYBA",""))</f>
        <v/>
      </c>
      <c r="S1079" s="14">
        <f>IF(V1079=0,"",IF(N1079="Podnikateľská",IF(H1079="","",IF(OR(LEN(TRIM(SUBSTITUTE(SUBSTITUTE(H1079,".",""),",","")))&lt;12,ISNUMBER(MATCH(TRIM(SUBSTITUTE(SUBSTITUTE(H1079,".",""),",","")),'Zoznamy'!$G$2:$G$41,0))),"PREVERIŤ","")),IF(AND(N1079="Súkromná",IFERROR(INDEX('Vozidlá'!$O$6:$O$6,MATCH(B1079,'Vozidlá'!$A$6:$A$6,0))="áno",FALSE)),"PREVERIŤ","")))</f>
        <v/>
      </c>
      <c r="T1079" s="14">
        <f>IF(OR(D1079="",E1079="",F1079="",G1079=""),"",IFERROR(IF(OR(F1079+G1079&lt;D1079+E1079,D1079&lt;DATE(2027,1,1),D1079&gt;=DATE(2028,1,1)),"CHYBA",""),"CHYBA"))</f>
        <v/>
      </c>
      <c r="U1079" s="14">
        <f>IF(OR(V1079=0,A1079=""),"",IF(COUNTIFS($A$6:$A$1505,A1079&amp;"",$B$6:$B$1505,B1079&amp;"")&gt;1,"CHYBA",IF(X1079="","",IF(X1079=0,"",IFERROR(IF(INDEX($A$1:$A$1505,X1079)="","",IF(A1079=INDEX($A$1:$A$1505,X1079)+1,"","PREVERIŤ")),"PREVERIŤ")))))</f>
        <v/>
      </c>
      <c r="V1079" s="14">
        <f>IF(OR(A1079&lt;&gt;"",B1079&lt;&gt;"",C1079&lt;&gt;"",D1079&lt;&gt;"",E1079&lt;&gt;"",F1079&lt;&gt;"",G1079&lt;&gt;"",H1079&lt;&gt;"",I1079&lt;&gt;"",J1079&lt;&gt;"",K1079&lt;&gt;"",L1079&lt;&gt;"",N1079&lt;&gt;"",O1079&lt;&gt;""),1,0)</f>
        <v/>
      </c>
      <c r="W1079" s="14">
        <f>IF(OR(V1079=0,B1079=""),"",COUNTIFS($B$6:B1079,B1079&amp;""))</f>
        <v/>
      </c>
      <c r="X1079" s="14">
        <f>IF(OR(V1079=0,B1079=""),"",IF(W1079=1,0,SUMIFS($Y$5:Y1078,$B$5:B1078,B1079&amp;"",$W$5:W1078,W1079-1)))</f>
        <v/>
      </c>
      <c r="Y1079" s="14">
        <f>IF(V1079=0,"",ROW($A1079))</f>
        <v/>
      </c>
    </row>
    <row r="1080">
      <c r="A1080" s="10" t="n"/>
      <c r="B1080" s="10" t="n"/>
      <c r="C1080" s="10" t="n"/>
      <c r="D1080" s="12" t="n"/>
      <c r="E1080" s="18" t="n"/>
      <c r="F1080" s="12" t="n"/>
      <c r="G1080" s="18" t="n"/>
      <c r="H1080" s="10" t="n"/>
      <c r="I1080" s="10" t="n"/>
      <c r="J1080" s="10" t="n"/>
      <c r="K1080" s="13" t="n"/>
      <c r="L1080" s="13" t="n"/>
      <c r="M1080" s="19">
        <f>IF(OR(K1080="",L1080=""),"",IF(AND(ISNUMBER(K1080),ISNUMBER(L1080)),L1080-K1080,"CHYBA"))</f>
        <v/>
      </c>
      <c r="N1080" s="10" t="n"/>
      <c r="O1080" s="10" t="n"/>
      <c r="P1080" s="14">
        <f>IF(M1080="","",IF(ISNUMBER(M1080),IF(M1080&lt;=0,"CHYBA",""),"CHYBA"))</f>
        <v/>
      </c>
      <c r="Q1080" s="14">
        <f>IF(OR(V1080=0,B1080="",K1080=""),"",IFERROR(IF(X1080=0,IF(AND(COUNTIFS('Vozidlá'!$A$6:$A$6,B1080&amp;"",'Vozidlá'!$L$6:$L$6,"&lt;&gt;")=1,ROUND(K1080,1)=ROUND(INDEX('Vozidlá'!$L$6:$L$6,MATCH(B1080,'Vozidlá'!$A$6:$A$6,0)),1)),"","CHYBA"),IF(AND(INDEX($L$1:$L$1505,X1080)&lt;&gt;"",ROUND(K1080,1)=ROUND(INDEX($L$1:$L$1505,X1080),1)),"","CHYBA")),"CHYBA"))</f>
        <v/>
      </c>
      <c r="R1080" s="14">
        <f>IF(V1080=0,"",IF(OR(NOT(ISNUMBER(A1080)),B1080="",C1080="",NOT(ISNUMBER(D1080)),NOT(ISNUMBER(E1080)),NOT(ISNUMBER(F1080)),NOT(ISNUMBER(G1080)),I1080="",J1080="",NOT(ISNUMBER(K1080)),NOT(ISNUMBER(L1080)),AND(N1080&lt;&gt;"Podnikateľská",N1080&lt;&gt;"Súkromná"),AND(N1080="Podnikateľská",H1080=""),COUNTIFS('Vodiči'!$C$6:$C$8,C1080&amp;"")&lt;&gt;1,COUNTIFS('Vozidlá'!$A$6:$A$6,B1080&amp;"",'Vozidlá'!$B$6:$B$6,"&lt;&gt;")&lt;&gt;1,COUNTIFS('Vozidlá'!$A$6:$A$6,B1080&amp;"",'Vozidlá'!$C$6:$C$6,"&lt;&gt;")&lt;&gt;1,COUNTIFS('Vozidlá'!$A$6:$A$6,B1080&amp;"",'Vozidlá'!$D$6:$D$6,"&lt;&gt;")&lt;&gt;1,COUNTIFS('Vozidlá'!$A$6:$A$6,B1080&amp;"",'Vozidlá'!$E$6:$E$6,"&lt;&gt;")&lt;&gt;1,COUNTIFS('Vozidlá'!$A$6:$A$6,B1080&amp;"",'Vozidlá'!$K$6:$K$6,"&lt;&gt;")&lt;&gt;1,COUNTIFS('Vozidlá'!$A$6:$A$6,B1080&amp;"",'Vozidlá'!$L$6:$L$6,"&lt;&gt;")&lt;&gt;1),"CHYBA",""))</f>
        <v/>
      </c>
      <c r="S1080" s="14">
        <f>IF(V1080=0,"",IF(N1080="Podnikateľská",IF(H1080="","",IF(OR(LEN(TRIM(SUBSTITUTE(SUBSTITUTE(H1080,".",""),",","")))&lt;12,ISNUMBER(MATCH(TRIM(SUBSTITUTE(SUBSTITUTE(H1080,".",""),",","")),'Zoznamy'!$G$2:$G$41,0))),"PREVERIŤ","")),IF(AND(N1080="Súkromná",IFERROR(INDEX('Vozidlá'!$O$6:$O$6,MATCH(B1080,'Vozidlá'!$A$6:$A$6,0))="áno",FALSE)),"PREVERIŤ","")))</f>
        <v/>
      </c>
      <c r="T1080" s="14">
        <f>IF(OR(D1080="",E1080="",F1080="",G1080=""),"",IFERROR(IF(OR(F1080+G1080&lt;D1080+E1080,D1080&lt;DATE(2027,1,1),D1080&gt;=DATE(2028,1,1)),"CHYBA",""),"CHYBA"))</f>
        <v/>
      </c>
      <c r="U1080" s="14">
        <f>IF(OR(V1080=0,A1080=""),"",IF(COUNTIFS($A$6:$A$1505,A1080&amp;"",$B$6:$B$1505,B1080&amp;"")&gt;1,"CHYBA",IF(X1080="","",IF(X1080=0,"",IFERROR(IF(INDEX($A$1:$A$1505,X1080)="","",IF(A1080=INDEX($A$1:$A$1505,X1080)+1,"","PREVERIŤ")),"PREVERIŤ")))))</f>
        <v/>
      </c>
      <c r="V1080" s="14">
        <f>IF(OR(A1080&lt;&gt;"",B1080&lt;&gt;"",C1080&lt;&gt;"",D1080&lt;&gt;"",E1080&lt;&gt;"",F1080&lt;&gt;"",G1080&lt;&gt;"",H1080&lt;&gt;"",I1080&lt;&gt;"",J1080&lt;&gt;"",K1080&lt;&gt;"",L1080&lt;&gt;"",N1080&lt;&gt;"",O1080&lt;&gt;""),1,0)</f>
        <v/>
      </c>
      <c r="W1080" s="14">
        <f>IF(OR(V1080=0,B1080=""),"",COUNTIFS($B$6:B1080,B1080&amp;""))</f>
        <v/>
      </c>
      <c r="X1080" s="14">
        <f>IF(OR(V1080=0,B1080=""),"",IF(W1080=1,0,SUMIFS($Y$5:Y1079,$B$5:B1079,B1080&amp;"",$W$5:W1079,W1080-1)))</f>
        <v/>
      </c>
      <c r="Y1080" s="14">
        <f>IF(V1080=0,"",ROW($A1080))</f>
        <v/>
      </c>
    </row>
    <row r="1081">
      <c r="A1081" s="10" t="n"/>
      <c r="B1081" s="10" t="n"/>
      <c r="C1081" s="10" t="n"/>
      <c r="D1081" s="12" t="n"/>
      <c r="E1081" s="18" t="n"/>
      <c r="F1081" s="12" t="n"/>
      <c r="G1081" s="18" t="n"/>
      <c r="H1081" s="10" t="n"/>
      <c r="I1081" s="10" t="n"/>
      <c r="J1081" s="10" t="n"/>
      <c r="K1081" s="13" t="n"/>
      <c r="L1081" s="13" t="n"/>
      <c r="M1081" s="19">
        <f>IF(OR(K1081="",L1081=""),"",IF(AND(ISNUMBER(K1081),ISNUMBER(L1081)),L1081-K1081,"CHYBA"))</f>
        <v/>
      </c>
      <c r="N1081" s="10" t="n"/>
      <c r="O1081" s="10" t="n"/>
      <c r="P1081" s="14">
        <f>IF(M1081="","",IF(ISNUMBER(M1081),IF(M1081&lt;=0,"CHYBA",""),"CHYBA"))</f>
        <v/>
      </c>
      <c r="Q1081" s="14">
        <f>IF(OR(V1081=0,B1081="",K1081=""),"",IFERROR(IF(X1081=0,IF(AND(COUNTIFS('Vozidlá'!$A$6:$A$6,B1081&amp;"",'Vozidlá'!$L$6:$L$6,"&lt;&gt;")=1,ROUND(K1081,1)=ROUND(INDEX('Vozidlá'!$L$6:$L$6,MATCH(B1081,'Vozidlá'!$A$6:$A$6,0)),1)),"","CHYBA"),IF(AND(INDEX($L$1:$L$1505,X1081)&lt;&gt;"",ROUND(K1081,1)=ROUND(INDEX($L$1:$L$1505,X1081),1)),"","CHYBA")),"CHYBA"))</f>
        <v/>
      </c>
      <c r="R1081" s="14">
        <f>IF(V1081=0,"",IF(OR(NOT(ISNUMBER(A1081)),B1081="",C1081="",NOT(ISNUMBER(D1081)),NOT(ISNUMBER(E1081)),NOT(ISNUMBER(F1081)),NOT(ISNUMBER(G1081)),I1081="",J1081="",NOT(ISNUMBER(K1081)),NOT(ISNUMBER(L1081)),AND(N1081&lt;&gt;"Podnikateľská",N1081&lt;&gt;"Súkromná"),AND(N1081="Podnikateľská",H1081=""),COUNTIFS('Vodiči'!$C$6:$C$8,C1081&amp;"")&lt;&gt;1,COUNTIFS('Vozidlá'!$A$6:$A$6,B1081&amp;"",'Vozidlá'!$B$6:$B$6,"&lt;&gt;")&lt;&gt;1,COUNTIFS('Vozidlá'!$A$6:$A$6,B1081&amp;"",'Vozidlá'!$C$6:$C$6,"&lt;&gt;")&lt;&gt;1,COUNTIFS('Vozidlá'!$A$6:$A$6,B1081&amp;"",'Vozidlá'!$D$6:$D$6,"&lt;&gt;")&lt;&gt;1,COUNTIFS('Vozidlá'!$A$6:$A$6,B1081&amp;"",'Vozidlá'!$E$6:$E$6,"&lt;&gt;")&lt;&gt;1,COUNTIFS('Vozidlá'!$A$6:$A$6,B1081&amp;"",'Vozidlá'!$K$6:$K$6,"&lt;&gt;")&lt;&gt;1,COUNTIFS('Vozidlá'!$A$6:$A$6,B1081&amp;"",'Vozidlá'!$L$6:$L$6,"&lt;&gt;")&lt;&gt;1),"CHYBA",""))</f>
        <v/>
      </c>
      <c r="S1081" s="14">
        <f>IF(V1081=0,"",IF(N1081="Podnikateľská",IF(H1081="","",IF(OR(LEN(TRIM(SUBSTITUTE(SUBSTITUTE(H1081,".",""),",","")))&lt;12,ISNUMBER(MATCH(TRIM(SUBSTITUTE(SUBSTITUTE(H1081,".",""),",","")),'Zoznamy'!$G$2:$G$41,0))),"PREVERIŤ","")),IF(AND(N1081="Súkromná",IFERROR(INDEX('Vozidlá'!$O$6:$O$6,MATCH(B1081,'Vozidlá'!$A$6:$A$6,0))="áno",FALSE)),"PREVERIŤ","")))</f>
        <v/>
      </c>
      <c r="T1081" s="14">
        <f>IF(OR(D1081="",E1081="",F1081="",G1081=""),"",IFERROR(IF(OR(F1081+G1081&lt;D1081+E1081,D1081&lt;DATE(2027,1,1),D1081&gt;=DATE(2028,1,1)),"CHYBA",""),"CHYBA"))</f>
        <v/>
      </c>
      <c r="U1081" s="14">
        <f>IF(OR(V1081=0,A1081=""),"",IF(COUNTIFS($A$6:$A$1505,A1081&amp;"",$B$6:$B$1505,B1081&amp;"")&gt;1,"CHYBA",IF(X1081="","",IF(X1081=0,"",IFERROR(IF(INDEX($A$1:$A$1505,X1081)="","",IF(A1081=INDEX($A$1:$A$1505,X1081)+1,"","PREVERIŤ")),"PREVERIŤ")))))</f>
        <v/>
      </c>
      <c r="V1081" s="14">
        <f>IF(OR(A1081&lt;&gt;"",B1081&lt;&gt;"",C1081&lt;&gt;"",D1081&lt;&gt;"",E1081&lt;&gt;"",F1081&lt;&gt;"",G1081&lt;&gt;"",H1081&lt;&gt;"",I1081&lt;&gt;"",J1081&lt;&gt;"",K1081&lt;&gt;"",L1081&lt;&gt;"",N1081&lt;&gt;"",O1081&lt;&gt;""),1,0)</f>
        <v/>
      </c>
      <c r="W1081" s="14">
        <f>IF(OR(V1081=0,B1081=""),"",COUNTIFS($B$6:B1081,B1081&amp;""))</f>
        <v/>
      </c>
      <c r="X1081" s="14">
        <f>IF(OR(V1081=0,B1081=""),"",IF(W1081=1,0,SUMIFS($Y$5:Y1080,$B$5:B1080,B1081&amp;"",$W$5:W1080,W1081-1)))</f>
        <v/>
      </c>
      <c r="Y1081" s="14">
        <f>IF(V1081=0,"",ROW($A1081))</f>
        <v/>
      </c>
    </row>
    <row r="1082">
      <c r="A1082" s="10" t="n"/>
      <c r="B1082" s="10" t="n"/>
      <c r="C1082" s="10" t="n"/>
      <c r="D1082" s="12" t="n"/>
      <c r="E1082" s="18" t="n"/>
      <c r="F1082" s="12" t="n"/>
      <c r="G1082" s="18" t="n"/>
      <c r="H1082" s="10" t="n"/>
      <c r="I1082" s="10" t="n"/>
      <c r="J1082" s="10" t="n"/>
      <c r="K1082" s="13" t="n"/>
      <c r="L1082" s="13" t="n"/>
      <c r="M1082" s="19">
        <f>IF(OR(K1082="",L1082=""),"",IF(AND(ISNUMBER(K1082),ISNUMBER(L1082)),L1082-K1082,"CHYBA"))</f>
        <v/>
      </c>
      <c r="N1082" s="10" t="n"/>
      <c r="O1082" s="10" t="n"/>
      <c r="P1082" s="14">
        <f>IF(M1082="","",IF(ISNUMBER(M1082),IF(M1082&lt;=0,"CHYBA",""),"CHYBA"))</f>
        <v/>
      </c>
      <c r="Q1082" s="14">
        <f>IF(OR(V1082=0,B1082="",K1082=""),"",IFERROR(IF(X1082=0,IF(AND(COUNTIFS('Vozidlá'!$A$6:$A$6,B1082&amp;"",'Vozidlá'!$L$6:$L$6,"&lt;&gt;")=1,ROUND(K1082,1)=ROUND(INDEX('Vozidlá'!$L$6:$L$6,MATCH(B1082,'Vozidlá'!$A$6:$A$6,0)),1)),"","CHYBA"),IF(AND(INDEX($L$1:$L$1505,X1082)&lt;&gt;"",ROUND(K1082,1)=ROUND(INDEX($L$1:$L$1505,X1082),1)),"","CHYBA")),"CHYBA"))</f>
        <v/>
      </c>
      <c r="R1082" s="14">
        <f>IF(V1082=0,"",IF(OR(NOT(ISNUMBER(A1082)),B1082="",C1082="",NOT(ISNUMBER(D1082)),NOT(ISNUMBER(E1082)),NOT(ISNUMBER(F1082)),NOT(ISNUMBER(G1082)),I1082="",J1082="",NOT(ISNUMBER(K1082)),NOT(ISNUMBER(L1082)),AND(N1082&lt;&gt;"Podnikateľská",N1082&lt;&gt;"Súkromná"),AND(N1082="Podnikateľská",H1082=""),COUNTIFS('Vodiči'!$C$6:$C$8,C1082&amp;"")&lt;&gt;1,COUNTIFS('Vozidlá'!$A$6:$A$6,B1082&amp;"",'Vozidlá'!$B$6:$B$6,"&lt;&gt;")&lt;&gt;1,COUNTIFS('Vozidlá'!$A$6:$A$6,B1082&amp;"",'Vozidlá'!$C$6:$C$6,"&lt;&gt;")&lt;&gt;1,COUNTIFS('Vozidlá'!$A$6:$A$6,B1082&amp;"",'Vozidlá'!$D$6:$D$6,"&lt;&gt;")&lt;&gt;1,COUNTIFS('Vozidlá'!$A$6:$A$6,B1082&amp;"",'Vozidlá'!$E$6:$E$6,"&lt;&gt;")&lt;&gt;1,COUNTIFS('Vozidlá'!$A$6:$A$6,B1082&amp;"",'Vozidlá'!$K$6:$K$6,"&lt;&gt;")&lt;&gt;1,COUNTIFS('Vozidlá'!$A$6:$A$6,B1082&amp;"",'Vozidlá'!$L$6:$L$6,"&lt;&gt;")&lt;&gt;1),"CHYBA",""))</f>
        <v/>
      </c>
      <c r="S1082" s="14">
        <f>IF(V1082=0,"",IF(N1082="Podnikateľská",IF(H1082="","",IF(OR(LEN(TRIM(SUBSTITUTE(SUBSTITUTE(H1082,".",""),",","")))&lt;12,ISNUMBER(MATCH(TRIM(SUBSTITUTE(SUBSTITUTE(H1082,".",""),",","")),'Zoznamy'!$G$2:$G$41,0))),"PREVERIŤ","")),IF(AND(N1082="Súkromná",IFERROR(INDEX('Vozidlá'!$O$6:$O$6,MATCH(B1082,'Vozidlá'!$A$6:$A$6,0))="áno",FALSE)),"PREVERIŤ","")))</f>
        <v/>
      </c>
      <c r="T1082" s="14">
        <f>IF(OR(D1082="",E1082="",F1082="",G1082=""),"",IFERROR(IF(OR(F1082+G1082&lt;D1082+E1082,D1082&lt;DATE(2027,1,1),D1082&gt;=DATE(2028,1,1)),"CHYBA",""),"CHYBA"))</f>
        <v/>
      </c>
      <c r="U1082" s="14">
        <f>IF(OR(V1082=0,A1082=""),"",IF(COUNTIFS($A$6:$A$1505,A1082&amp;"",$B$6:$B$1505,B1082&amp;"")&gt;1,"CHYBA",IF(X1082="","",IF(X1082=0,"",IFERROR(IF(INDEX($A$1:$A$1505,X1082)="","",IF(A1082=INDEX($A$1:$A$1505,X1082)+1,"","PREVERIŤ")),"PREVERIŤ")))))</f>
        <v/>
      </c>
      <c r="V1082" s="14">
        <f>IF(OR(A1082&lt;&gt;"",B1082&lt;&gt;"",C1082&lt;&gt;"",D1082&lt;&gt;"",E1082&lt;&gt;"",F1082&lt;&gt;"",G1082&lt;&gt;"",H1082&lt;&gt;"",I1082&lt;&gt;"",J1082&lt;&gt;"",K1082&lt;&gt;"",L1082&lt;&gt;"",N1082&lt;&gt;"",O1082&lt;&gt;""),1,0)</f>
        <v/>
      </c>
      <c r="W1082" s="14">
        <f>IF(OR(V1082=0,B1082=""),"",COUNTIFS($B$6:B1082,B1082&amp;""))</f>
        <v/>
      </c>
      <c r="X1082" s="14">
        <f>IF(OR(V1082=0,B1082=""),"",IF(W1082=1,0,SUMIFS($Y$5:Y1081,$B$5:B1081,B1082&amp;"",$W$5:W1081,W1082-1)))</f>
        <v/>
      </c>
      <c r="Y1082" s="14">
        <f>IF(V1082=0,"",ROW($A1082))</f>
        <v/>
      </c>
    </row>
    <row r="1083">
      <c r="A1083" s="10" t="n"/>
      <c r="B1083" s="10" t="n"/>
      <c r="C1083" s="10" t="n"/>
      <c r="D1083" s="12" t="n"/>
      <c r="E1083" s="18" t="n"/>
      <c r="F1083" s="12" t="n"/>
      <c r="G1083" s="18" t="n"/>
      <c r="H1083" s="10" t="n"/>
      <c r="I1083" s="10" t="n"/>
      <c r="J1083" s="10" t="n"/>
      <c r="K1083" s="13" t="n"/>
      <c r="L1083" s="13" t="n"/>
      <c r="M1083" s="19">
        <f>IF(OR(K1083="",L1083=""),"",IF(AND(ISNUMBER(K1083),ISNUMBER(L1083)),L1083-K1083,"CHYBA"))</f>
        <v/>
      </c>
      <c r="N1083" s="10" t="n"/>
      <c r="O1083" s="10" t="n"/>
      <c r="P1083" s="14">
        <f>IF(M1083="","",IF(ISNUMBER(M1083),IF(M1083&lt;=0,"CHYBA",""),"CHYBA"))</f>
        <v/>
      </c>
      <c r="Q1083" s="14">
        <f>IF(OR(V1083=0,B1083="",K1083=""),"",IFERROR(IF(X1083=0,IF(AND(COUNTIFS('Vozidlá'!$A$6:$A$6,B1083&amp;"",'Vozidlá'!$L$6:$L$6,"&lt;&gt;")=1,ROUND(K1083,1)=ROUND(INDEX('Vozidlá'!$L$6:$L$6,MATCH(B1083,'Vozidlá'!$A$6:$A$6,0)),1)),"","CHYBA"),IF(AND(INDEX($L$1:$L$1505,X1083)&lt;&gt;"",ROUND(K1083,1)=ROUND(INDEX($L$1:$L$1505,X1083),1)),"","CHYBA")),"CHYBA"))</f>
        <v/>
      </c>
      <c r="R1083" s="14">
        <f>IF(V1083=0,"",IF(OR(NOT(ISNUMBER(A1083)),B1083="",C1083="",NOT(ISNUMBER(D1083)),NOT(ISNUMBER(E1083)),NOT(ISNUMBER(F1083)),NOT(ISNUMBER(G1083)),I1083="",J1083="",NOT(ISNUMBER(K1083)),NOT(ISNUMBER(L1083)),AND(N1083&lt;&gt;"Podnikateľská",N1083&lt;&gt;"Súkromná"),AND(N1083="Podnikateľská",H1083=""),COUNTIFS('Vodiči'!$C$6:$C$8,C1083&amp;"")&lt;&gt;1,COUNTIFS('Vozidlá'!$A$6:$A$6,B1083&amp;"",'Vozidlá'!$B$6:$B$6,"&lt;&gt;")&lt;&gt;1,COUNTIFS('Vozidlá'!$A$6:$A$6,B1083&amp;"",'Vozidlá'!$C$6:$C$6,"&lt;&gt;")&lt;&gt;1,COUNTIFS('Vozidlá'!$A$6:$A$6,B1083&amp;"",'Vozidlá'!$D$6:$D$6,"&lt;&gt;")&lt;&gt;1,COUNTIFS('Vozidlá'!$A$6:$A$6,B1083&amp;"",'Vozidlá'!$E$6:$E$6,"&lt;&gt;")&lt;&gt;1,COUNTIFS('Vozidlá'!$A$6:$A$6,B1083&amp;"",'Vozidlá'!$K$6:$K$6,"&lt;&gt;")&lt;&gt;1,COUNTIFS('Vozidlá'!$A$6:$A$6,B1083&amp;"",'Vozidlá'!$L$6:$L$6,"&lt;&gt;")&lt;&gt;1),"CHYBA",""))</f>
        <v/>
      </c>
      <c r="S1083" s="14">
        <f>IF(V1083=0,"",IF(N1083="Podnikateľská",IF(H1083="","",IF(OR(LEN(TRIM(SUBSTITUTE(SUBSTITUTE(H1083,".",""),",","")))&lt;12,ISNUMBER(MATCH(TRIM(SUBSTITUTE(SUBSTITUTE(H1083,".",""),",","")),'Zoznamy'!$G$2:$G$41,0))),"PREVERIŤ","")),IF(AND(N1083="Súkromná",IFERROR(INDEX('Vozidlá'!$O$6:$O$6,MATCH(B1083,'Vozidlá'!$A$6:$A$6,0))="áno",FALSE)),"PREVERIŤ","")))</f>
        <v/>
      </c>
      <c r="T1083" s="14">
        <f>IF(OR(D1083="",E1083="",F1083="",G1083=""),"",IFERROR(IF(OR(F1083+G1083&lt;D1083+E1083,D1083&lt;DATE(2027,1,1),D1083&gt;=DATE(2028,1,1)),"CHYBA",""),"CHYBA"))</f>
        <v/>
      </c>
      <c r="U1083" s="14">
        <f>IF(OR(V1083=0,A1083=""),"",IF(COUNTIFS($A$6:$A$1505,A1083&amp;"",$B$6:$B$1505,B1083&amp;"")&gt;1,"CHYBA",IF(X1083="","",IF(X1083=0,"",IFERROR(IF(INDEX($A$1:$A$1505,X1083)="","",IF(A1083=INDEX($A$1:$A$1505,X1083)+1,"","PREVERIŤ")),"PREVERIŤ")))))</f>
        <v/>
      </c>
      <c r="V1083" s="14">
        <f>IF(OR(A1083&lt;&gt;"",B1083&lt;&gt;"",C1083&lt;&gt;"",D1083&lt;&gt;"",E1083&lt;&gt;"",F1083&lt;&gt;"",G1083&lt;&gt;"",H1083&lt;&gt;"",I1083&lt;&gt;"",J1083&lt;&gt;"",K1083&lt;&gt;"",L1083&lt;&gt;"",N1083&lt;&gt;"",O1083&lt;&gt;""),1,0)</f>
        <v/>
      </c>
      <c r="W1083" s="14">
        <f>IF(OR(V1083=0,B1083=""),"",COUNTIFS($B$6:B1083,B1083&amp;""))</f>
        <v/>
      </c>
      <c r="X1083" s="14">
        <f>IF(OR(V1083=0,B1083=""),"",IF(W1083=1,0,SUMIFS($Y$5:Y1082,$B$5:B1082,B1083&amp;"",$W$5:W1082,W1083-1)))</f>
        <v/>
      </c>
      <c r="Y1083" s="14">
        <f>IF(V1083=0,"",ROW($A1083))</f>
        <v/>
      </c>
    </row>
    <row r="1084">
      <c r="A1084" s="10" t="n"/>
      <c r="B1084" s="10" t="n"/>
      <c r="C1084" s="10" t="n"/>
      <c r="D1084" s="12" t="n"/>
      <c r="E1084" s="18" t="n"/>
      <c r="F1084" s="12" t="n"/>
      <c r="G1084" s="18" t="n"/>
      <c r="H1084" s="10" t="n"/>
      <c r="I1084" s="10" t="n"/>
      <c r="J1084" s="10" t="n"/>
      <c r="K1084" s="13" t="n"/>
      <c r="L1084" s="13" t="n"/>
      <c r="M1084" s="19">
        <f>IF(OR(K1084="",L1084=""),"",IF(AND(ISNUMBER(K1084),ISNUMBER(L1084)),L1084-K1084,"CHYBA"))</f>
        <v/>
      </c>
      <c r="N1084" s="10" t="n"/>
      <c r="O1084" s="10" t="n"/>
      <c r="P1084" s="14">
        <f>IF(M1084="","",IF(ISNUMBER(M1084),IF(M1084&lt;=0,"CHYBA",""),"CHYBA"))</f>
        <v/>
      </c>
      <c r="Q1084" s="14">
        <f>IF(OR(V1084=0,B1084="",K1084=""),"",IFERROR(IF(X1084=0,IF(AND(COUNTIFS('Vozidlá'!$A$6:$A$6,B1084&amp;"",'Vozidlá'!$L$6:$L$6,"&lt;&gt;")=1,ROUND(K1084,1)=ROUND(INDEX('Vozidlá'!$L$6:$L$6,MATCH(B1084,'Vozidlá'!$A$6:$A$6,0)),1)),"","CHYBA"),IF(AND(INDEX($L$1:$L$1505,X1084)&lt;&gt;"",ROUND(K1084,1)=ROUND(INDEX($L$1:$L$1505,X1084),1)),"","CHYBA")),"CHYBA"))</f>
        <v/>
      </c>
      <c r="R1084" s="14">
        <f>IF(V1084=0,"",IF(OR(NOT(ISNUMBER(A1084)),B1084="",C1084="",NOT(ISNUMBER(D1084)),NOT(ISNUMBER(E1084)),NOT(ISNUMBER(F1084)),NOT(ISNUMBER(G1084)),I1084="",J1084="",NOT(ISNUMBER(K1084)),NOT(ISNUMBER(L1084)),AND(N1084&lt;&gt;"Podnikateľská",N1084&lt;&gt;"Súkromná"),AND(N1084="Podnikateľská",H1084=""),COUNTIFS('Vodiči'!$C$6:$C$8,C1084&amp;"")&lt;&gt;1,COUNTIFS('Vozidlá'!$A$6:$A$6,B1084&amp;"",'Vozidlá'!$B$6:$B$6,"&lt;&gt;")&lt;&gt;1,COUNTIFS('Vozidlá'!$A$6:$A$6,B1084&amp;"",'Vozidlá'!$C$6:$C$6,"&lt;&gt;")&lt;&gt;1,COUNTIFS('Vozidlá'!$A$6:$A$6,B1084&amp;"",'Vozidlá'!$D$6:$D$6,"&lt;&gt;")&lt;&gt;1,COUNTIFS('Vozidlá'!$A$6:$A$6,B1084&amp;"",'Vozidlá'!$E$6:$E$6,"&lt;&gt;")&lt;&gt;1,COUNTIFS('Vozidlá'!$A$6:$A$6,B1084&amp;"",'Vozidlá'!$K$6:$K$6,"&lt;&gt;")&lt;&gt;1,COUNTIFS('Vozidlá'!$A$6:$A$6,B1084&amp;"",'Vozidlá'!$L$6:$L$6,"&lt;&gt;")&lt;&gt;1),"CHYBA",""))</f>
        <v/>
      </c>
      <c r="S1084" s="14">
        <f>IF(V1084=0,"",IF(N1084="Podnikateľská",IF(H1084="","",IF(OR(LEN(TRIM(SUBSTITUTE(SUBSTITUTE(H1084,".",""),",","")))&lt;12,ISNUMBER(MATCH(TRIM(SUBSTITUTE(SUBSTITUTE(H1084,".",""),",","")),'Zoznamy'!$G$2:$G$41,0))),"PREVERIŤ","")),IF(AND(N1084="Súkromná",IFERROR(INDEX('Vozidlá'!$O$6:$O$6,MATCH(B1084,'Vozidlá'!$A$6:$A$6,0))="áno",FALSE)),"PREVERIŤ","")))</f>
        <v/>
      </c>
      <c r="T1084" s="14">
        <f>IF(OR(D1084="",E1084="",F1084="",G1084=""),"",IFERROR(IF(OR(F1084+G1084&lt;D1084+E1084,D1084&lt;DATE(2027,1,1),D1084&gt;=DATE(2028,1,1)),"CHYBA",""),"CHYBA"))</f>
        <v/>
      </c>
      <c r="U1084" s="14">
        <f>IF(OR(V1084=0,A1084=""),"",IF(COUNTIFS($A$6:$A$1505,A1084&amp;"",$B$6:$B$1505,B1084&amp;"")&gt;1,"CHYBA",IF(X1084="","",IF(X1084=0,"",IFERROR(IF(INDEX($A$1:$A$1505,X1084)="","",IF(A1084=INDEX($A$1:$A$1505,X1084)+1,"","PREVERIŤ")),"PREVERIŤ")))))</f>
        <v/>
      </c>
      <c r="V1084" s="14">
        <f>IF(OR(A1084&lt;&gt;"",B1084&lt;&gt;"",C1084&lt;&gt;"",D1084&lt;&gt;"",E1084&lt;&gt;"",F1084&lt;&gt;"",G1084&lt;&gt;"",H1084&lt;&gt;"",I1084&lt;&gt;"",J1084&lt;&gt;"",K1084&lt;&gt;"",L1084&lt;&gt;"",N1084&lt;&gt;"",O1084&lt;&gt;""),1,0)</f>
        <v/>
      </c>
      <c r="W1084" s="14">
        <f>IF(OR(V1084=0,B1084=""),"",COUNTIFS($B$6:B1084,B1084&amp;""))</f>
        <v/>
      </c>
      <c r="X1084" s="14">
        <f>IF(OR(V1084=0,B1084=""),"",IF(W1084=1,0,SUMIFS($Y$5:Y1083,$B$5:B1083,B1084&amp;"",$W$5:W1083,W1084-1)))</f>
        <v/>
      </c>
      <c r="Y1084" s="14">
        <f>IF(V1084=0,"",ROW($A1084))</f>
        <v/>
      </c>
    </row>
    <row r="1085">
      <c r="A1085" s="10" t="n"/>
      <c r="B1085" s="10" t="n"/>
      <c r="C1085" s="10" t="n"/>
      <c r="D1085" s="12" t="n"/>
      <c r="E1085" s="18" t="n"/>
      <c r="F1085" s="12" t="n"/>
      <c r="G1085" s="18" t="n"/>
      <c r="H1085" s="10" t="n"/>
      <c r="I1085" s="10" t="n"/>
      <c r="J1085" s="10" t="n"/>
      <c r="K1085" s="13" t="n"/>
      <c r="L1085" s="13" t="n"/>
      <c r="M1085" s="19">
        <f>IF(OR(K1085="",L1085=""),"",IF(AND(ISNUMBER(K1085),ISNUMBER(L1085)),L1085-K1085,"CHYBA"))</f>
        <v/>
      </c>
      <c r="N1085" s="10" t="n"/>
      <c r="O1085" s="10" t="n"/>
      <c r="P1085" s="14">
        <f>IF(M1085="","",IF(ISNUMBER(M1085),IF(M1085&lt;=0,"CHYBA",""),"CHYBA"))</f>
        <v/>
      </c>
      <c r="Q1085" s="14">
        <f>IF(OR(V1085=0,B1085="",K1085=""),"",IFERROR(IF(X1085=0,IF(AND(COUNTIFS('Vozidlá'!$A$6:$A$6,B1085&amp;"",'Vozidlá'!$L$6:$L$6,"&lt;&gt;")=1,ROUND(K1085,1)=ROUND(INDEX('Vozidlá'!$L$6:$L$6,MATCH(B1085,'Vozidlá'!$A$6:$A$6,0)),1)),"","CHYBA"),IF(AND(INDEX($L$1:$L$1505,X1085)&lt;&gt;"",ROUND(K1085,1)=ROUND(INDEX($L$1:$L$1505,X1085),1)),"","CHYBA")),"CHYBA"))</f>
        <v/>
      </c>
      <c r="R1085" s="14">
        <f>IF(V1085=0,"",IF(OR(NOT(ISNUMBER(A1085)),B1085="",C1085="",NOT(ISNUMBER(D1085)),NOT(ISNUMBER(E1085)),NOT(ISNUMBER(F1085)),NOT(ISNUMBER(G1085)),I1085="",J1085="",NOT(ISNUMBER(K1085)),NOT(ISNUMBER(L1085)),AND(N1085&lt;&gt;"Podnikateľská",N1085&lt;&gt;"Súkromná"),AND(N1085="Podnikateľská",H1085=""),COUNTIFS('Vodiči'!$C$6:$C$8,C1085&amp;"")&lt;&gt;1,COUNTIFS('Vozidlá'!$A$6:$A$6,B1085&amp;"",'Vozidlá'!$B$6:$B$6,"&lt;&gt;")&lt;&gt;1,COUNTIFS('Vozidlá'!$A$6:$A$6,B1085&amp;"",'Vozidlá'!$C$6:$C$6,"&lt;&gt;")&lt;&gt;1,COUNTIFS('Vozidlá'!$A$6:$A$6,B1085&amp;"",'Vozidlá'!$D$6:$D$6,"&lt;&gt;")&lt;&gt;1,COUNTIFS('Vozidlá'!$A$6:$A$6,B1085&amp;"",'Vozidlá'!$E$6:$E$6,"&lt;&gt;")&lt;&gt;1,COUNTIFS('Vozidlá'!$A$6:$A$6,B1085&amp;"",'Vozidlá'!$K$6:$K$6,"&lt;&gt;")&lt;&gt;1,COUNTIFS('Vozidlá'!$A$6:$A$6,B1085&amp;"",'Vozidlá'!$L$6:$L$6,"&lt;&gt;")&lt;&gt;1),"CHYBA",""))</f>
        <v/>
      </c>
      <c r="S1085" s="14">
        <f>IF(V1085=0,"",IF(N1085="Podnikateľská",IF(H1085="","",IF(OR(LEN(TRIM(SUBSTITUTE(SUBSTITUTE(H1085,".",""),",","")))&lt;12,ISNUMBER(MATCH(TRIM(SUBSTITUTE(SUBSTITUTE(H1085,".",""),",","")),'Zoznamy'!$G$2:$G$41,0))),"PREVERIŤ","")),IF(AND(N1085="Súkromná",IFERROR(INDEX('Vozidlá'!$O$6:$O$6,MATCH(B1085,'Vozidlá'!$A$6:$A$6,0))="áno",FALSE)),"PREVERIŤ","")))</f>
        <v/>
      </c>
      <c r="T1085" s="14">
        <f>IF(OR(D1085="",E1085="",F1085="",G1085=""),"",IFERROR(IF(OR(F1085+G1085&lt;D1085+E1085,D1085&lt;DATE(2027,1,1),D1085&gt;=DATE(2028,1,1)),"CHYBA",""),"CHYBA"))</f>
        <v/>
      </c>
      <c r="U1085" s="14">
        <f>IF(OR(V1085=0,A1085=""),"",IF(COUNTIFS($A$6:$A$1505,A1085&amp;"",$B$6:$B$1505,B1085&amp;"")&gt;1,"CHYBA",IF(X1085="","",IF(X1085=0,"",IFERROR(IF(INDEX($A$1:$A$1505,X1085)="","",IF(A1085=INDEX($A$1:$A$1505,X1085)+1,"","PREVERIŤ")),"PREVERIŤ")))))</f>
        <v/>
      </c>
      <c r="V1085" s="14">
        <f>IF(OR(A1085&lt;&gt;"",B1085&lt;&gt;"",C1085&lt;&gt;"",D1085&lt;&gt;"",E1085&lt;&gt;"",F1085&lt;&gt;"",G1085&lt;&gt;"",H1085&lt;&gt;"",I1085&lt;&gt;"",J1085&lt;&gt;"",K1085&lt;&gt;"",L1085&lt;&gt;"",N1085&lt;&gt;"",O1085&lt;&gt;""),1,0)</f>
        <v/>
      </c>
      <c r="W1085" s="14">
        <f>IF(OR(V1085=0,B1085=""),"",COUNTIFS($B$6:B1085,B1085&amp;""))</f>
        <v/>
      </c>
      <c r="X1085" s="14">
        <f>IF(OR(V1085=0,B1085=""),"",IF(W1085=1,0,SUMIFS($Y$5:Y1084,$B$5:B1084,B1085&amp;"",$W$5:W1084,W1085-1)))</f>
        <v/>
      </c>
      <c r="Y1085" s="14">
        <f>IF(V1085=0,"",ROW($A1085))</f>
        <v/>
      </c>
    </row>
    <row r="1086">
      <c r="A1086" s="10" t="n"/>
      <c r="B1086" s="10" t="n"/>
      <c r="C1086" s="10" t="n"/>
      <c r="D1086" s="12" t="n"/>
      <c r="E1086" s="18" t="n"/>
      <c r="F1086" s="12" t="n"/>
      <c r="G1086" s="18" t="n"/>
      <c r="H1086" s="10" t="n"/>
      <c r="I1086" s="10" t="n"/>
      <c r="J1086" s="10" t="n"/>
      <c r="K1086" s="13" t="n"/>
      <c r="L1086" s="13" t="n"/>
      <c r="M1086" s="19">
        <f>IF(OR(K1086="",L1086=""),"",IF(AND(ISNUMBER(K1086),ISNUMBER(L1086)),L1086-K1086,"CHYBA"))</f>
        <v/>
      </c>
      <c r="N1086" s="10" t="n"/>
      <c r="O1086" s="10" t="n"/>
      <c r="P1086" s="14">
        <f>IF(M1086="","",IF(ISNUMBER(M1086),IF(M1086&lt;=0,"CHYBA",""),"CHYBA"))</f>
        <v/>
      </c>
      <c r="Q1086" s="14">
        <f>IF(OR(V1086=0,B1086="",K1086=""),"",IFERROR(IF(X1086=0,IF(AND(COUNTIFS('Vozidlá'!$A$6:$A$6,B1086&amp;"",'Vozidlá'!$L$6:$L$6,"&lt;&gt;")=1,ROUND(K1086,1)=ROUND(INDEX('Vozidlá'!$L$6:$L$6,MATCH(B1086,'Vozidlá'!$A$6:$A$6,0)),1)),"","CHYBA"),IF(AND(INDEX($L$1:$L$1505,X1086)&lt;&gt;"",ROUND(K1086,1)=ROUND(INDEX($L$1:$L$1505,X1086),1)),"","CHYBA")),"CHYBA"))</f>
        <v/>
      </c>
      <c r="R1086" s="14">
        <f>IF(V1086=0,"",IF(OR(NOT(ISNUMBER(A1086)),B1086="",C1086="",NOT(ISNUMBER(D1086)),NOT(ISNUMBER(E1086)),NOT(ISNUMBER(F1086)),NOT(ISNUMBER(G1086)),I1086="",J1086="",NOT(ISNUMBER(K1086)),NOT(ISNUMBER(L1086)),AND(N1086&lt;&gt;"Podnikateľská",N1086&lt;&gt;"Súkromná"),AND(N1086="Podnikateľská",H1086=""),COUNTIFS('Vodiči'!$C$6:$C$8,C1086&amp;"")&lt;&gt;1,COUNTIFS('Vozidlá'!$A$6:$A$6,B1086&amp;"",'Vozidlá'!$B$6:$B$6,"&lt;&gt;")&lt;&gt;1,COUNTIFS('Vozidlá'!$A$6:$A$6,B1086&amp;"",'Vozidlá'!$C$6:$C$6,"&lt;&gt;")&lt;&gt;1,COUNTIFS('Vozidlá'!$A$6:$A$6,B1086&amp;"",'Vozidlá'!$D$6:$D$6,"&lt;&gt;")&lt;&gt;1,COUNTIFS('Vozidlá'!$A$6:$A$6,B1086&amp;"",'Vozidlá'!$E$6:$E$6,"&lt;&gt;")&lt;&gt;1,COUNTIFS('Vozidlá'!$A$6:$A$6,B1086&amp;"",'Vozidlá'!$K$6:$K$6,"&lt;&gt;")&lt;&gt;1,COUNTIFS('Vozidlá'!$A$6:$A$6,B1086&amp;"",'Vozidlá'!$L$6:$L$6,"&lt;&gt;")&lt;&gt;1),"CHYBA",""))</f>
        <v/>
      </c>
      <c r="S1086" s="14">
        <f>IF(V1086=0,"",IF(N1086="Podnikateľská",IF(H1086="","",IF(OR(LEN(TRIM(SUBSTITUTE(SUBSTITUTE(H1086,".",""),",","")))&lt;12,ISNUMBER(MATCH(TRIM(SUBSTITUTE(SUBSTITUTE(H1086,".",""),",","")),'Zoznamy'!$G$2:$G$41,0))),"PREVERIŤ","")),IF(AND(N1086="Súkromná",IFERROR(INDEX('Vozidlá'!$O$6:$O$6,MATCH(B1086,'Vozidlá'!$A$6:$A$6,0))="áno",FALSE)),"PREVERIŤ","")))</f>
        <v/>
      </c>
      <c r="T1086" s="14">
        <f>IF(OR(D1086="",E1086="",F1086="",G1086=""),"",IFERROR(IF(OR(F1086+G1086&lt;D1086+E1086,D1086&lt;DATE(2027,1,1),D1086&gt;=DATE(2028,1,1)),"CHYBA",""),"CHYBA"))</f>
        <v/>
      </c>
      <c r="U1086" s="14">
        <f>IF(OR(V1086=0,A1086=""),"",IF(COUNTIFS($A$6:$A$1505,A1086&amp;"",$B$6:$B$1505,B1086&amp;"")&gt;1,"CHYBA",IF(X1086="","",IF(X1086=0,"",IFERROR(IF(INDEX($A$1:$A$1505,X1086)="","",IF(A1086=INDEX($A$1:$A$1505,X1086)+1,"","PREVERIŤ")),"PREVERIŤ")))))</f>
        <v/>
      </c>
      <c r="V1086" s="14">
        <f>IF(OR(A1086&lt;&gt;"",B1086&lt;&gt;"",C1086&lt;&gt;"",D1086&lt;&gt;"",E1086&lt;&gt;"",F1086&lt;&gt;"",G1086&lt;&gt;"",H1086&lt;&gt;"",I1086&lt;&gt;"",J1086&lt;&gt;"",K1086&lt;&gt;"",L1086&lt;&gt;"",N1086&lt;&gt;"",O1086&lt;&gt;""),1,0)</f>
        <v/>
      </c>
      <c r="W1086" s="14">
        <f>IF(OR(V1086=0,B1086=""),"",COUNTIFS($B$6:B1086,B1086&amp;""))</f>
        <v/>
      </c>
      <c r="X1086" s="14">
        <f>IF(OR(V1086=0,B1086=""),"",IF(W1086=1,0,SUMIFS($Y$5:Y1085,$B$5:B1085,B1086&amp;"",$W$5:W1085,W1086-1)))</f>
        <v/>
      </c>
      <c r="Y1086" s="14">
        <f>IF(V1086=0,"",ROW($A1086))</f>
        <v/>
      </c>
    </row>
    <row r="1087">
      <c r="A1087" s="10" t="n"/>
      <c r="B1087" s="10" t="n"/>
      <c r="C1087" s="10" t="n"/>
      <c r="D1087" s="12" t="n"/>
      <c r="E1087" s="18" t="n"/>
      <c r="F1087" s="12" t="n"/>
      <c r="G1087" s="18" t="n"/>
      <c r="H1087" s="10" t="n"/>
      <c r="I1087" s="10" t="n"/>
      <c r="J1087" s="10" t="n"/>
      <c r="K1087" s="13" t="n"/>
      <c r="L1087" s="13" t="n"/>
      <c r="M1087" s="19">
        <f>IF(OR(K1087="",L1087=""),"",IF(AND(ISNUMBER(K1087),ISNUMBER(L1087)),L1087-K1087,"CHYBA"))</f>
        <v/>
      </c>
      <c r="N1087" s="10" t="n"/>
      <c r="O1087" s="10" t="n"/>
      <c r="P1087" s="14">
        <f>IF(M1087="","",IF(ISNUMBER(M1087),IF(M1087&lt;=0,"CHYBA",""),"CHYBA"))</f>
        <v/>
      </c>
      <c r="Q1087" s="14">
        <f>IF(OR(V1087=0,B1087="",K1087=""),"",IFERROR(IF(X1087=0,IF(AND(COUNTIFS('Vozidlá'!$A$6:$A$6,B1087&amp;"",'Vozidlá'!$L$6:$L$6,"&lt;&gt;")=1,ROUND(K1087,1)=ROUND(INDEX('Vozidlá'!$L$6:$L$6,MATCH(B1087,'Vozidlá'!$A$6:$A$6,0)),1)),"","CHYBA"),IF(AND(INDEX($L$1:$L$1505,X1087)&lt;&gt;"",ROUND(K1087,1)=ROUND(INDEX($L$1:$L$1505,X1087),1)),"","CHYBA")),"CHYBA"))</f>
        <v/>
      </c>
      <c r="R1087" s="14">
        <f>IF(V1087=0,"",IF(OR(NOT(ISNUMBER(A1087)),B1087="",C1087="",NOT(ISNUMBER(D1087)),NOT(ISNUMBER(E1087)),NOT(ISNUMBER(F1087)),NOT(ISNUMBER(G1087)),I1087="",J1087="",NOT(ISNUMBER(K1087)),NOT(ISNUMBER(L1087)),AND(N1087&lt;&gt;"Podnikateľská",N1087&lt;&gt;"Súkromná"),AND(N1087="Podnikateľská",H1087=""),COUNTIFS('Vodiči'!$C$6:$C$8,C1087&amp;"")&lt;&gt;1,COUNTIFS('Vozidlá'!$A$6:$A$6,B1087&amp;"",'Vozidlá'!$B$6:$B$6,"&lt;&gt;")&lt;&gt;1,COUNTIFS('Vozidlá'!$A$6:$A$6,B1087&amp;"",'Vozidlá'!$C$6:$C$6,"&lt;&gt;")&lt;&gt;1,COUNTIFS('Vozidlá'!$A$6:$A$6,B1087&amp;"",'Vozidlá'!$D$6:$D$6,"&lt;&gt;")&lt;&gt;1,COUNTIFS('Vozidlá'!$A$6:$A$6,B1087&amp;"",'Vozidlá'!$E$6:$E$6,"&lt;&gt;")&lt;&gt;1,COUNTIFS('Vozidlá'!$A$6:$A$6,B1087&amp;"",'Vozidlá'!$K$6:$K$6,"&lt;&gt;")&lt;&gt;1,COUNTIFS('Vozidlá'!$A$6:$A$6,B1087&amp;"",'Vozidlá'!$L$6:$L$6,"&lt;&gt;")&lt;&gt;1),"CHYBA",""))</f>
        <v/>
      </c>
      <c r="S1087" s="14">
        <f>IF(V1087=0,"",IF(N1087="Podnikateľská",IF(H1087="","",IF(OR(LEN(TRIM(SUBSTITUTE(SUBSTITUTE(H1087,".",""),",","")))&lt;12,ISNUMBER(MATCH(TRIM(SUBSTITUTE(SUBSTITUTE(H1087,".",""),",","")),'Zoznamy'!$G$2:$G$41,0))),"PREVERIŤ","")),IF(AND(N1087="Súkromná",IFERROR(INDEX('Vozidlá'!$O$6:$O$6,MATCH(B1087,'Vozidlá'!$A$6:$A$6,0))="áno",FALSE)),"PREVERIŤ","")))</f>
        <v/>
      </c>
      <c r="T1087" s="14">
        <f>IF(OR(D1087="",E1087="",F1087="",G1087=""),"",IFERROR(IF(OR(F1087+G1087&lt;D1087+E1087,D1087&lt;DATE(2027,1,1),D1087&gt;=DATE(2028,1,1)),"CHYBA",""),"CHYBA"))</f>
        <v/>
      </c>
      <c r="U1087" s="14">
        <f>IF(OR(V1087=0,A1087=""),"",IF(COUNTIFS($A$6:$A$1505,A1087&amp;"",$B$6:$B$1505,B1087&amp;"")&gt;1,"CHYBA",IF(X1087="","",IF(X1087=0,"",IFERROR(IF(INDEX($A$1:$A$1505,X1087)="","",IF(A1087=INDEX($A$1:$A$1505,X1087)+1,"","PREVERIŤ")),"PREVERIŤ")))))</f>
        <v/>
      </c>
      <c r="V1087" s="14">
        <f>IF(OR(A1087&lt;&gt;"",B1087&lt;&gt;"",C1087&lt;&gt;"",D1087&lt;&gt;"",E1087&lt;&gt;"",F1087&lt;&gt;"",G1087&lt;&gt;"",H1087&lt;&gt;"",I1087&lt;&gt;"",J1087&lt;&gt;"",K1087&lt;&gt;"",L1087&lt;&gt;"",N1087&lt;&gt;"",O1087&lt;&gt;""),1,0)</f>
        <v/>
      </c>
      <c r="W1087" s="14">
        <f>IF(OR(V1087=0,B1087=""),"",COUNTIFS($B$6:B1087,B1087&amp;""))</f>
        <v/>
      </c>
      <c r="X1087" s="14">
        <f>IF(OR(V1087=0,B1087=""),"",IF(W1087=1,0,SUMIFS($Y$5:Y1086,$B$5:B1086,B1087&amp;"",$W$5:W1086,W1087-1)))</f>
        <v/>
      </c>
      <c r="Y1087" s="14">
        <f>IF(V1087=0,"",ROW($A1087))</f>
        <v/>
      </c>
    </row>
    <row r="1088">
      <c r="A1088" s="10" t="n"/>
      <c r="B1088" s="10" t="n"/>
      <c r="C1088" s="10" t="n"/>
      <c r="D1088" s="12" t="n"/>
      <c r="E1088" s="18" t="n"/>
      <c r="F1088" s="12" t="n"/>
      <c r="G1088" s="18" t="n"/>
      <c r="H1088" s="10" t="n"/>
      <c r="I1088" s="10" t="n"/>
      <c r="J1088" s="10" t="n"/>
      <c r="K1088" s="13" t="n"/>
      <c r="L1088" s="13" t="n"/>
      <c r="M1088" s="19">
        <f>IF(OR(K1088="",L1088=""),"",IF(AND(ISNUMBER(K1088),ISNUMBER(L1088)),L1088-K1088,"CHYBA"))</f>
        <v/>
      </c>
      <c r="N1088" s="10" t="n"/>
      <c r="O1088" s="10" t="n"/>
      <c r="P1088" s="14">
        <f>IF(M1088="","",IF(ISNUMBER(M1088),IF(M1088&lt;=0,"CHYBA",""),"CHYBA"))</f>
        <v/>
      </c>
      <c r="Q1088" s="14">
        <f>IF(OR(V1088=0,B1088="",K1088=""),"",IFERROR(IF(X1088=0,IF(AND(COUNTIFS('Vozidlá'!$A$6:$A$6,B1088&amp;"",'Vozidlá'!$L$6:$L$6,"&lt;&gt;")=1,ROUND(K1088,1)=ROUND(INDEX('Vozidlá'!$L$6:$L$6,MATCH(B1088,'Vozidlá'!$A$6:$A$6,0)),1)),"","CHYBA"),IF(AND(INDEX($L$1:$L$1505,X1088)&lt;&gt;"",ROUND(K1088,1)=ROUND(INDEX($L$1:$L$1505,X1088),1)),"","CHYBA")),"CHYBA"))</f>
        <v/>
      </c>
      <c r="R1088" s="14">
        <f>IF(V1088=0,"",IF(OR(NOT(ISNUMBER(A1088)),B1088="",C1088="",NOT(ISNUMBER(D1088)),NOT(ISNUMBER(E1088)),NOT(ISNUMBER(F1088)),NOT(ISNUMBER(G1088)),I1088="",J1088="",NOT(ISNUMBER(K1088)),NOT(ISNUMBER(L1088)),AND(N1088&lt;&gt;"Podnikateľská",N1088&lt;&gt;"Súkromná"),AND(N1088="Podnikateľská",H1088=""),COUNTIFS('Vodiči'!$C$6:$C$8,C1088&amp;"")&lt;&gt;1,COUNTIFS('Vozidlá'!$A$6:$A$6,B1088&amp;"",'Vozidlá'!$B$6:$B$6,"&lt;&gt;")&lt;&gt;1,COUNTIFS('Vozidlá'!$A$6:$A$6,B1088&amp;"",'Vozidlá'!$C$6:$C$6,"&lt;&gt;")&lt;&gt;1,COUNTIFS('Vozidlá'!$A$6:$A$6,B1088&amp;"",'Vozidlá'!$D$6:$D$6,"&lt;&gt;")&lt;&gt;1,COUNTIFS('Vozidlá'!$A$6:$A$6,B1088&amp;"",'Vozidlá'!$E$6:$E$6,"&lt;&gt;")&lt;&gt;1,COUNTIFS('Vozidlá'!$A$6:$A$6,B1088&amp;"",'Vozidlá'!$K$6:$K$6,"&lt;&gt;")&lt;&gt;1,COUNTIFS('Vozidlá'!$A$6:$A$6,B1088&amp;"",'Vozidlá'!$L$6:$L$6,"&lt;&gt;")&lt;&gt;1),"CHYBA",""))</f>
        <v/>
      </c>
      <c r="S1088" s="14">
        <f>IF(V1088=0,"",IF(N1088="Podnikateľská",IF(H1088="","",IF(OR(LEN(TRIM(SUBSTITUTE(SUBSTITUTE(H1088,".",""),",","")))&lt;12,ISNUMBER(MATCH(TRIM(SUBSTITUTE(SUBSTITUTE(H1088,".",""),",","")),'Zoznamy'!$G$2:$G$41,0))),"PREVERIŤ","")),IF(AND(N1088="Súkromná",IFERROR(INDEX('Vozidlá'!$O$6:$O$6,MATCH(B1088,'Vozidlá'!$A$6:$A$6,0))="áno",FALSE)),"PREVERIŤ","")))</f>
        <v/>
      </c>
      <c r="T1088" s="14">
        <f>IF(OR(D1088="",E1088="",F1088="",G1088=""),"",IFERROR(IF(OR(F1088+G1088&lt;D1088+E1088,D1088&lt;DATE(2027,1,1),D1088&gt;=DATE(2028,1,1)),"CHYBA",""),"CHYBA"))</f>
        <v/>
      </c>
      <c r="U1088" s="14">
        <f>IF(OR(V1088=0,A1088=""),"",IF(COUNTIFS($A$6:$A$1505,A1088&amp;"",$B$6:$B$1505,B1088&amp;"")&gt;1,"CHYBA",IF(X1088="","",IF(X1088=0,"",IFERROR(IF(INDEX($A$1:$A$1505,X1088)="","",IF(A1088=INDEX($A$1:$A$1505,X1088)+1,"","PREVERIŤ")),"PREVERIŤ")))))</f>
        <v/>
      </c>
      <c r="V1088" s="14">
        <f>IF(OR(A1088&lt;&gt;"",B1088&lt;&gt;"",C1088&lt;&gt;"",D1088&lt;&gt;"",E1088&lt;&gt;"",F1088&lt;&gt;"",G1088&lt;&gt;"",H1088&lt;&gt;"",I1088&lt;&gt;"",J1088&lt;&gt;"",K1088&lt;&gt;"",L1088&lt;&gt;"",N1088&lt;&gt;"",O1088&lt;&gt;""),1,0)</f>
        <v/>
      </c>
      <c r="W1088" s="14">
        <f>IF(OR(V1088=0,B1088=""),"",COUNTIFS($B$6:B1088,B1088&amp;""))</f>
        <v/>
      </c>
      <c r="X1088" s="14">
        <f>IF(OR(V1088=0,B1088=""),"",IF(W1088=1,0,SUMIFS($Y$5:Y1087,$B$5:B1087,B1088&amp;"",$W$5:W1087,W1088-1)))</f>
        <v/>
      </c>
      <c r="Y1088" s="14">
        <f>IF(V1088=0,"",ROW($A1088))</f>
        <v/>
      </c>
    </row>
    <row r="1089">
      <c r="A1089" s="10" t="n"/>
      <c r="B1089" s="10" t="n"/>
      <c r="C1089" s="10" t="n"/>
      <c r="D1089" s="12" t="n"/>
      <c r="E1089" s="18" t="n"/>
      <c r="F1089" s="12" t="n"/>
      <c r="G1089" s="18" t="n"/>
      <c r="H1089" s="10" t="n"/>
      <c r="I1089" s="10" t="n"/>
      <c r="J1089" s="10" t="n"/>
      <c r="K1089" s="13" t="n"/>
      <c r="L1089" s="13" t="n"/>
      <c r="M1089" s="19">
        <f>IF(OR(K1089="",L1089=""),"",IF(AND(ISNUMBER(K1089),ISNUMBER(L1089)),L1089-K1089,"CHYBA"))</f>
        <v/>
      </c>
      <c r="N1089" s="10" t="n"/>
      <c r="O1089" s="10" t="n"/>
      <c r="P1089" s="14">
        <f>IF(M1089="","",IF(ISNUMBER(M1089),IF(M1089&lt;=0,"CHYBA",""),"CHYBA"))</f>
        <v/>
      </c>
      <c r="Q1089" s="14">
        <f>IF(OR(V1089=0,B1089="",K1089=""),"",IFERROR(IF(X1089=0,IF(AND(COUNTIFS('Vozidlá'!$A$6:$A$6,B1089&amp;"",'Vozidlá'!$L$6:$L$6,"&lt;&gt;")=1,ROUND(K1089,1)=ROUND(INDEX('Vozidlá'!$L$6:$L$6,MATCH(B1089,'Vozidlá'!$A$6:$A$6,0)),1)),"","CHYBA"),IF(AND(INDEX($L$1:$L$1505,X1089)&lt;&gt;"",ROUND(K1089,1)=ROUND(INDEX($L$1:$L$1505,X1089),1)),"","CHYBA")),"CHYBA"))</f>
        <v/>
      </c>
      <c r="R1089" s="14">
        <f>IF(V1089=0,"",IF(OR(NOT(ISNUMBER(A1089)),B1089="",C1089="",NOT(ISNUMBER(D1089)),NOT(ISNUMBER(E1089)),NOT(ISNUMBER(F1089)),NOT(ISNUMBER(G1089)),I1089="",J1089="",NOT(ISNUMBER(K1089)),NOT(ISNUMBER(L1089)),AND(N1089&lt;&gt;"Podnikateľská",N1089&lt;&gt;"Súkromná"),AND(N1089="Podnikateľská",H1089=""),COUNTIFS('Vodiči'!$C$6:$C$8,C1089&amp;"")&lt;&gt;1,COUNTIFS('Vozidlá'!$A$6:$A$6,B1089&amp;"",'Vozidlá'!$B$6:$B$6,"&lt;&gt;")&lt;&gt;1,COUNTIFS('Vozidlá'!$A$6:$A$6,B1089&amp;"",'Vozidlá'!$C$6:$C$6,"&lt;&gt;")&lt;&gt;1,COUNTIFS('Vozidlá'!$A$6:$A$6,B1089&amp;"",'Vozidlá'!$D$6:$D$6,"&lt;&gt;")&lt;&gt;1,COUNTIFS('Vozidlá'!$A$6:$A$6,B1089&amp;"",'Vozidlá'!$E$6:$E$6,"&lt;&gt;")&lt;&gt;1,COUNTIFS('Vozidlá'!$A$6:$A$6,B1089&amp;"",'Vozidlá'!$K$6:$K$6,"&lt;&gt;")&lt;&gt;1,COUNTIFS('Vozidlá'!$A$6:$A$6,B1089&amp;"",'Vozidlá'!$L$6:$L$6,"&lt;&gt;")&lt;&gt;1),"CHYBA",""))</f>
        <v/>
      </c>
      <c r="S1089" s="14">
        <f>IF(V1089=0,"",IF(N1089="Podnikateľská",IF(H1089="","",IF(OR(LEN(TRIM(SUBSTITUTE(SUBSTITUTE(H1089,".",""),",","")))&lt;12,ISNUMBER(MATCH(TRIM(SUBSTITUTE(SUBSTITUTE(H1089,".",""),",","")),'Zoznamy'!$G$2:$G$41,0))),"PREVERIŤ","")),IF(AND(N1089="Súkromná",IFERROR(INDEX('Vozidlá'!$O$6:$O$6,MATCH(B1089,'Vozidlá'!$A$6:$A$6,0))="áno",FALSE)),"PREVERIŤ","")))</f>
        <v/>
      </c>
      <c r="T1089" s="14">
        <f>IF(OR(D1089="",E1089="",F1089="",G1089=""),"",IFERROR(IF(OR(F1089+G1089&lt;D1089+E1089,D1089&lt;DATE(2027,1,1),D1089&gt;=DATE(2028,1,1)),"CHYBA",""),"CHYBA"))</f>
        <v/>
      </c>
      <c r="U1089" s="14">
        <f>IF(OR(V1089=0,A1089=""),"",IF(COUNTIFS($A$6:$A$1505,A1089&amp;"",$B$6:$B$1505,B1089&amp;"")&gt;1,"CHYBA",IF(X1089="","",IF(X1089=0,"",IFERROR(IF(INDEX($A$1:$A$1505,X1089)="","",IF(A1089=INDEX($A$1:$A$1505,X1089)+1,"","PREVERIŤ")),"PREVERIŤ")))))</f>
        <v/>
      </c>
      <c r="V1089" s="14">
        <f>IF(OR(A1089&lt;&gt;"",B1089&lt;&gt;"",C1089&lt;&gt;"",D1089&lt;&gt;"",E1089&lt;&gt;"",F1089&lt;&gt;"",G1089&lt;&gt;"",H1089&lt;&gt;"",I1089&lt;&gt;"",J1089&lt;&gt;"",K1089&lt;&gt;"",L1089&lt;&gt;"",N1089&lt;&gt;"",O1089&lt;&gt;""),1,0)</f>
        <v/>
      </c>
      <c r="W1089" s="14">
        <f>IF(OR(V1089=0,B1089=""),"",COUNTIFS($B$6:B1089,B1089&amp;""))</f>
        <v/>
      </c>
      <c r="X1089" s="14">
        <f>IF(OR(V1089=0,B1089=""),"",IF(W1089=1,0,SUMIFS($Y$5:Y1088,$B$5:B1088,B1089&amp;"",$W$5:W1088,W1089-1)))</f>
        <v/>
      </c>
      <c r="Y1089" s="14">
        <f>IF(V1089=0,"",ROW($A1089))</f>
        <v/>
      </c>
    </row>
    <row r="1090">
      <c r="A1090" s="10" t="n"/>
      <c r="B1090" s="10" t="n"/>
      <c r="C1090" s="10" t="n"/>
      <c r="D1090" s="12" t="n"/>
      <c r="E1090" s="18" t="n"/>
      <c r="F1090" s="12" t="n"/>
      <c r="G1090" s="18" t="n"/>
      <c r="H1090" s="10" t="n"/>
      <c r="I1090" s="10" t="n"/>
      <c r="J1090" s="10" t="n"/>
      <c r="K1090" s="13" t="n"/>
      <c r="L1090" s="13" t="n"/>
      <c r="M1090" s="19">
        <f>IF(OR(K1090="",L1090=""),"",IF(AND(ISNUMBER(K1090),ISNUMBER(L1090)),L1090-K1090,"CHYBA"))</f>
        <v/>
      </c>
      <c r="N1090" s="10" t="n"/>
      <c r="O1090" s="10" t="n"/>
      <c r="P1090" s="14">
        <f>IF(M1090="","",IF(ISNUMBER(M1090),IF(M1090&lt;=0,"CHYBA",""),"CHYBA"))</f>
        <v/>
      </c>
      <c r="Q1090" s="14">
        <f>IF(OR(V1090=0,B1090="",K1090=""),"",IFERROR(IF(X1090=0,IF(AND(COUNTIFS('Vozidlá'!$A$6:$A$6,B1090&amp;"",'Vozidlá'!$L$6:$L$6,"&lt;&gt;")=1,ROUND(K1090,1)=ROUND(INDEX('Vozidlá'!$L$6:$L$6,MATCH(B1090,'Vozidlá'!$A$6:$A$6,0)),1)),"","CHYBA"),IF(AND(INDEX($L$1:$L$1505,X1090)&lt;&gt;"",ROUND(K1090,1)=ROUND(INDEX($L$1:$L$1505,X1090),1)),"","CHYBA")),"CHYBA"))</f>
        <v/>
      </c>
      <c r="R1090" s="14">
        <f>IF(V1090=0,"",IF(OR(NOT(ISNUMBER(A1090)),B1090="",C1090="",NOT(ISNUMBER(D1090)),NOT(ISNUMBER(E1090)),NOT(ISNUMBER(F1090)),NOT(ISNUMBER(G1090)),I1090="",J1090="",NOT(ISNUMBER(K1090)),NOT(ISNUMBER(L1090)),AND(N1090&lt;&gt;"Podnikateľská",N1090&lt;&gt;"Súkromná"),AND(N1090="Podnikateľská",H1090=""),COUNTIFS('Vodiči'!$C$6:$C$8,C1090&amp;"")&lt;&gt;1,COUNTIFS('Vozidlá'!$A$6:$A$6,B1090&amp;"",'Vozidlá'!$B$6:$B$6,"&lt;&gt;")&lt;&gt;1,COUNTIFS('Vozidlá'!$A$6:$A$6,B1090&amp;"",'Vozidlá'!$C$6:$C$6,"&lt;&gt;")&lt;&gt;1,COUNTIFS('Vozidlá'!$A$6:$A$6,B1090&amp;"",'Vozidlá'!$D$6:$D$6,"&lt;&gt;")&lt;&gt;1,COUNTIFS('Vozidlá'!$A$6:$A$6,B1090&amp;"",'Vozidlá'!$E$6:$E$6,"&lt;&gt;")&lt;&gt;1,COUNTIFS('Vozidlá'!$A$6:$A$6,B1090&amp;"",'Vozidlá'!$K$6:$K$6,"&lt;&gt;")&lt;&gt;1,COUNTIFS('Vozidlá'!$A$6:$A$6,B1090&amp;"",'Vozidlá'!$L$6:$L$6,"&lt;&gt;")&lt;&gt;1),"CHYBA",""))</f>
        <v/>
      </c>
      <c r="S1090" s="14">
        <f>IF(V1090=0,"",IF(N1090="Podnikateľská",IF(H1090="","",IF(OR(LEN(TRIM(SUBSTITUTE(SUBSTITUTE(H1090,".",""),",","")))&lt;12,ISNUMBER(MATCH(TRIM(SUBSTITUTE(SUBSTITUTE(H1090,".",""),",","")),'Zoznamy'!$G$2:$G$41,0))),"PREVERIŤ","")),IF(AND(N1090="Súkromná",IFERROR(INDEX('Vozidlá'!$O$6:$O$6,MATCH(B1090,'Vozidlá'!$A$6:$A$6,0))="áno",FALSE)),"PREVERIŤ","")))</f>
        <v/>
      </c>
      <c r="T1090" s="14">
        <f>IF(OR(D1090="",E1090="",F1090="",G1090=""),"",IFERROR(IF(OR(F1090+G1090&lt;D1090+E1090,D1090&lt;DATE(2027,1,1),D1090&gt;=DATE(2028,1,1)),"CHYBA",""),"CHYBA"))</f>
        <v/>
      </c>
      <c r="U1090" s="14">
        <f>IF(OR(V1090=0,A1090=""),"",IF(COUNTIFS($A$6:$A$1505,A1090&amp;"",$B$6:$B$1505,B1090&amp;"")&gt;1,"CHYBA",IF(X1090="","",IF(X1090=0,"",IFERROR(IF(INDEX($A$1:$A$1505,X1090)="","",IF(A1090=INDEX($A$1:$A$1505,X1090)+1,"","PREVERIŤ")),"PREVERIŤ")))))</f>
        <v/>
      </c>
      <c r="V1090" s="14">
        <f>IF(OR(A1090&lt;&gt;"",B1090&lt;&gt;"",C1090&lt;&gt;"",D1090&lt;&gt;"",E1090&lt;&gt;"",F1090&lt;&gt;"",G1090&lt;&gt;"",H1090&lt;&gt;"",I1090&lt;&gt;"",J1090&lt;&gt;"",K1090&lt;&gt;"",L1090&lt;&gt;"",N1090&lt;&gt;"",O1090&lt;&gt;""),1,0)</f>
        <v/>
      </c>
      <c r="W1090" s="14">
        <f>IF(OR(V1090=0,B1090=""),"",COUNTIFS($B$6:B1090,B1090&amp;""))</f>
        <v/>
      </c>
      <c r="X1090" s="14">
        <f>IF(OR(V1090=0,B1090=""),"",IF(W1090=1,0,SUMIFS($Y$5:Y1089,$B$5:B1089,B1090&amp;"",$W$5:W1089,W1090-1)))</f>
        <v/>
      </c>
      <c r="Y1090" s="14">
        <f>IF(V1090=0,"",ROW($A1090))</f>
        <v/>
      </c>
    </row>
    <row r="1091">
      <c r="A1091" s="10" t="n"/>
      <c r="B1091" s="10" t="n"/>
      <c r="C1091" s="10" t="n"/>
      <c r="D1091" s="12" t="n"/>
      <c r="E1091" s="18" t="n"/>
      <c r="F1091" s="12" t="n"/>
      <c r="G1091" s="18" t="n"/>
      <c r="H1091" s="10" t="n"/>
      <c r="I1091" s="10" t="n"/>
      <c r="J1091" s="10" t="n"/>
      <c r="K1091" s="13" t="n"/>
      <c r="L1091" s="13" t="n"/>
      <c r="M1091" s="19">
        <f>IF(OR(K1091="",L1091=""),"",IF(AND(ISNUMBER(K1091),ISNUMBER(L1091)),L1091-K1091,"CHYBA"))</f>
        <v/>
      </c>
      <c r="N1091" s="10" t="n"/>
      <c r="O1091" s="10" t="n"/>
      <c r="P1091" s="14">
        <f>IF(M1091="","",IF(ISNUMBER(M1091),IF(M1091&lt;=0,"CHYBA",""),"CHYBA"))</f>
        <v/>
      </c>
      <c r="Q1091" s="14">
        <f>IF(OR(V1091=0,B1091="",K1091=""),"",IFERROR(IF(X1091=0,IF(AND(COUNTIFS('Vozidlá'!$A$6:$A$6,B1091&amp;"",'Vozidlá'!$L$6:$L$6,"&lt;&gt;")=1,ROUND(K1091,1)=ROUND(INDEX('Vozidlá'!$L$6:$L$6,MATCH(B1091,'Vozidlá'!$A$6:$A$6,0)),1)),"","CHYBA"),IF(AND(INDEX($L$1:$L$1505,X1091)&lt;&gt;"",ROUND(K1091,1)=ROUND(INDEX($L$1:$L$1505,X1091),1)),"","CHYBA")),"CHYBA"))</f>
        <v/>
      </c>
      <c r="R1091" s="14">
        <f>IF(V1091=0,"",IF(OR(NOT(ISNUMBER(A1091)),B1091="",C1091="",NOT(ISNUMBER(D1091)),NOT(ISNUMBER(E1091)),NOT(ISNUMBER(F1091)),NOT(ISNUMBER(G1091)),I1091="",J1091="",NOT(ISNUMBER(K1091)),NOT(ISNUMBER(L1091)),AND(N1091&lt;&gt;"Podnikateľská",N1091&lt;&gt;"Súkromná"),AND(N1091="Podnikateľská",H1091=""),COUNTIFS('Vodiči'!$C$6:$C$8,C1091&amp;"")&lt;&gt;1,COUNTIFS('Vozidlá'!$A$6:$A$6,B1091&amp;"",'Vozidlá'!$B$6:$B$6,"&lt;&gt;")&lt;&gt;1,COUNTIFS('Vozidlá'!$A$6:$A$6,B1091&amp;"",'Vozidlá'!$C$6:$C$6,"&lt;&gt;")&lt;&gt;1,COUNTIFS('Vozidlá'!$A$6:$A$6,B1091&amp;"",'Vozidlá'!$D$6:$D$6,"&lt;&gt;")&lt;&gt;1,COUNTIFS('Vozidlá'!$A$6:$A$6,B1091&amp;"",'Vozidlá'!$E$6:$E$6,"&lt;&gt;")&lt;&gt;1,COUNTIFS('Vozidlá'!$A$6:$A$6,B1091&amp;"",'Vozidlá'!$K$6:$K$6,"&lt;&gt;")&lt;&gt;1,COUNTIFS('Vozidlá'!$A$6:$A$6,B1091&amp;"",'Vozidlá'!$L$6:$L$6,"&lt;&gt;")&lt;&gt;1),"CHYBA",""))</f>
        <v/>
      </c>
      <c r="S1091" s="14">
        <f>IF(V1091=0,"",IF(N1091="Podnikateľská",IF(H1091="","",IF(OR(LEN(TRIM(SUBSTITUTE(SUBSTITUTE(H1091,".",""),",","")))&lt;12,ISNUMBER(MATCH(TRIM(SUBSTITUTE(SUBSTITUTE(H1091,".",""),",","")),'Zoznamy'!$G$2:$G$41,0))),"PREVERIŤ","")),IF(AND(N1091="Súkromná",IFERROR(INDEX('Vozidlá'!$O$6:$O$6,MATCH(B1091,'Vozidlá'!$A$6:$A$6,0))="áno",FALSE)),"PREVERIŤ","")))</f>
        <v/>
      </c>
      <c r="T1091" s="14">
        <f>IF(OR(D1091="",E1091="",F1091="",G1091=""),"",IFERROR(IF(OR(F1091+G1091&lt;D1091+E1091,D1091&lt;DATE(2027,1,1),D1091&gt;=DATE(2028,1,1)),"CHYBA",""),"CHYBA"))</f>
        <v/>
      </c>
      <c r="U1091" s="14">
        <f>IF(OR(V1091=0,A1091=""),"",IF(COUNTIFS($A$6:$A$1505,A1091&amp;"",$B$6:$B$1505,B1091&amp;"")&gt;1,"CHYBA",IF(X1091="","",IF(X1091=0,"",IFERROR(IF(INDEX($A$1:$A$1505,X1091)="","",IF(A1091=INDEX($A$1:$A$1505,X1091)+1,"","PREVERIŤ")),"PREVERIŤ")))))</f>
        <v/>
      </c>
      <c r="V1091" s="14">
        <f>IF(OR(A1091&lt;&gt;"",B1091&lt;&gt;"",C1091&lt;&gt;"",D1091&lt;&gt;"",E1091&lt;&gt;"",F1091&lt;&gt;"",G1091&lt;&gt;"",H1091&lt;&gt;"",I1091&lt;&gt;"",J1091&lt;&gt;"",K1091&lt;&gt;"",L1091&lt;&gt;"",N1091&lt;&gt;"",O1091&lt;&gt;""),1,0)</f>
        <v/>
      </c>
      <c r="W1091" s="14">
        <f>IF(OR(V1091=0,B1091=""),"",COUNTIFS($B$6:B1091,B1091&amp;""))</f>
        <v/>
      </c>
      <c r="X1091" s="14">
        <f>IF(OR(V1091=0,B1091=""),"",IF(W1091=1,0,SUMIFS($Y$5:Y1090,$B$5:B1090,B1091&amp;"",$W$5:W1090,W1091-1)))</f>
        <v/>
      </c>
      <c r="Y1091" s="14">
        <f>IF(V1091=0,"",ROW($A1091))</f>
        <v/>
      </c>
    </row>
    <row r="1092">
      <c r="A1092" s="10" t="n"/>
      <c r="B1092" s="10" t="n"/>
      <c r="C1092" s="10" t="n"/>
      <c r="D1092" s="12" t="n"/>
      <c r="E1092" s="18" t="n"/>
      <c r="F1092" s="12" t="n"/>
      <c r="G1092" s="18" t="n"/>
      <c r="H1092" s="10" t="n"/>
      <c r="I1092" s="10" t="n"/>
      <c r="J1092" s="10" t="n"/>
      <c r="K1092" s="13" t="n"/>
      <c r="L1092" s="13" t="n"/>
      <c r="M1092" s="19">
        <f>IF(OR(K1092="",L1092=""),"",IF(AND(ISNUMBER(K1092),ISNUMBER(L1092)),L1092-K1092,"CHYBA"))</f>
        <v/>
      </c>
      <c r="N1092" s="10" t="n"/>
      <c r="O1092" s="10" t="n"/>
      <c r="P1092" s="14">
        <f>IF(M1092="","",IF(ISNUMBER(M1092),IF(M1092&lt;=0,"CHYBA",""),"CHYBA"))</f>
        <v/>
      </c>
      <c r="Q1092" s="14">
        <f>IF(OR(V1092=0,B1092="",K1092=""),"",IFERROR(IF(X1092=0,IF(AND(COUNTIFS('Vozidlá'!$A$6:$A$6,B1092&amp;"",'Vozidlá'!$L$6:$L$6,"&lt;&gt;")=1,ROUND(K1092,1)=ROUND(INDEX('Vozidlá'!$L$6:$L$6,MATCH(B1092,'Vozidlá'!$A$6:$A$6,0)),1)),"","CHYBA"),IF(AND(INDEX($L$1:$L$1505,X1092)&lt;&gt;"",ROUND(K1092,1)=ROUND(INDEX($L$1:$L$1505,X1092),1)),"","CHYBA")),"CHYBA"))</f>
        <v/>
      </c>
      <c r="R1092" s="14">
        <f>IF(V1092=0,"",IF(OR(NOT(ISNUMBER(A1092)),B1092="",C1092="",NOT(ISNUMBER(D1092)),NOT(ISNUMBER(E1092)),NOT(ISNUMBER(F1092)),NOT(ISNUMBER(G1092)),I1092="",J1092="",NOT(ISNUMBER(K1092)),NOT(ISNUMBER(L1092)),AND(N1092&lt;&gt;"Podnikateľská",N1092&lt;&gt;"Súkromná"),AND(N1092="Podnikateľská",H1092=""),COUNTIFS('Vodiči'!$C$6:$C$8,C1092&amp;"")&lt;&gt;1,COUNTIFS('Vozidlá'!$A$6:$A$6,B1092&amp;"",'Vozidlá'!$B$6:$B$6,"&lt;&gt;")&lt;&gt;1,COUNTIFS('Vozidlá'!$A$6:$A$6,B1092&amp;"",'Vozidlá'!$C$6:$C$6,"&lt;&gt;")&lt;&gt;1,COUNTIFS('Vozidlá'!$A$6:$A$6,B1092&amp;"",'Vozidlá'!$D$6:$D$6,"&lt;&gt;")&lt;&gt;1,COUNTIFS('Vozidlá'!$A$6:$A$6,B1092&amp;"",'Vozidlá'!$E$6:$E$6,"&lt;&gt;")&lt;&gt;1,COUNTIFS('Vozidlá'!$A$6:$A$6,B1092&amp;"",'Vozidlá'!$K$6:$K$6,"&lt;&gt;")&lt;&gt;1,COUNTIFS('Vozidlá'!$A$6:$A$6,B1092&amp;"",'Vozidlá'!$L$6:$L$6,"&lt;&gt;")&lt;&gt;1),"CHYBA",""))</f>
        <v/>
      </c>
      <c r="S1092" s="14">
        <f>IF(V1092=0,"",IF(N1092="Podnikateľská",IF(H1092="","",IF(OR(LEN(TRIM(SUBSTITUTE(SUBSTITUTE(H1092,".",""),",","")))&lt;12,ISNUMBER(MATCH(TRIM(SUBSTITUTE(SUBSTITUTE(H1092,".",""),",","")),'Zoznamy'!$G$2:$G$41,0))),"PREVERIŤ","")),IF(AND(N1092="Súkromná",IFERROR(INDEX('Vozidlá'!$O$6:$O$6,MATCH(B1092,'Vozidlá'!$A$6:$A$6,0))="áno",FALSE)),"PREVERIŤ","")))</f>
        <v/>
      </c>
      <c r="T1092" s="14">
        <f>IF(OR(D1092="",E1092="",F1092="",G1092=""),"",IFERROR(IF(OR(F1092+G1092&lt;D1092+E1092,D1092&lt;DATE(2027,1,1),D1092&gt;=DATE(2028,1,1)),"CHYBA",""),"CHYBA"))</f>
        <v/>
      </c>
      <c r="U1092" s="14">
        <f>IF(OR(V1092=0,A1092=""),"",IF(COUNTIFS($A$6:$A$1505,A1092&amp;"",$B$6:$B$1505,B1092&amp;"")&gt;1,"CHYBA",IF(X1092="","",IF(X1092=0,"",IFERROR(IF(INDEX($A$1:$A$1505,X1092)="","",IF(A1092=INDEX($A$1:$A$1505,X1092)+1,"","PREVERIŤ")),"PREVERIŤ")))))</f>
        <v/>
      </c>
      <c r="V1092" s="14">
        <f>IF(OR(A1092&lt;&gt;"",B1092&lt;&gt;"",C1092&lt;&gt;"",D1092&lt;&gt;"",E1092&lt;&gt;"",F1092&lt;&gt;"",G1092&lt;&gt;"",H1092&lt;&gt;"",I1092&lt;&gt;"",J1092&lt;&gt;"",K1092&lt;&gt;"",L1092&lt;&gt;"",N1092&lt;&gt;"",O1092&lt;&gt;""),1,0)</f>
        <v/>
      </c>
      <c r="W1092" s="14">
        <f>IF(OR(V1092=0,B1092=""),"",COUNTIFS($B$6:B1092,B1092&amp;""))</f>
        <v/>
      </c>
      <c r="X1092" s="14">
        <f>IF(OR(V1092=0,B1092=""),"",IF(W1092=1,0,SUMIFS($Y$5:Y1091,$B$5:B1091,B1092&amp;"",$W$5:W1091,W1092-1)))</f>
        <v/>
      </c>
      <c r="Y1092" s="14">
        <f>IF(V1092=0,"",ROW($A1092))</f>
        <v/>
      </c>
    </row>
    <row r="1093">
      <c r="A1093" s="10" t="n"/>
      <c r="B1093" s="10" t="n"/>
      <c r="C1093" s="10" t="n"/>
      <c r="D1093" s="12" t="n"/>
      <c r="E1093" s="18" t="n"/>
      <c r="F1093" s="12" t="n"/>
      <c r="G1093" s="18" t="n"/>
      <c r="H1093" s="10" t="n"/>
      <c r="I1093" s="10" t="n"/>
      <c r="J1093" s="10" t="n"/>
      <c r="K1093" s="13" t="n"/>
      <c r="L1093" s="13" t="n"/>
      <c r="M1093" s="19">
        <f>IF(OR(K1093="",L1093=""),"",IF(AND(ISNUMBER(K1093),ISNUMBER(L1093)),L1093-K1093,"CHYBA"))</f>
        <v/>
      </c>
      <c r="N1093" s="10" t="n"/>
      <c r="O1093" s="10" t="n"/>
      <c r="P1093" s="14">
        <f>IF(M1093="","",IF(ISNUMBER(M1093),IF(M1093&lt;=0,"CHYBA",""),"CHYBA"))</f>
        <v/>
      </c>
      <c r="Q1093" s="14">
        <f>IF(OR(V1093=0,B1093="",K1093=""),"",IFERROR(IF(X1093=0,IF(AND(COUNTIFS('Vozidlá'!$A$6:$A$6,B1093&amp;"",'Vozidlá'!$L$6:$L$6,"&lt;&gt;")=1,ROUND(K1093,1)=ROUND(INDEX('Vozidlá'!$L$6:$L$6,MATCH(B1093,'Vozidlá'!$A$6:$A$6,0)),1)),"","CHYBA"),IF(AND(INDEX($L$1:$L$1505,X1093)&lt;&gt;"",ROUND(K1093,1)=ROUND(INDEX($L$1:$L$1505,X1093),1)),"","CHYBA")),"CHYBA"))</f>
        <v/>
      </c>
      <c r="R1093" s="14">
        <f>IF(V1093=0,"",IF(OR(NOT(ISNUMBER(A1093)),B1093="",C1093="",NOT(ISNUMBER(D1093)),NOT(ISNUMBER(E1093)),NOT(ISNUMBER(F1093)),NOT(ISNUMBER(G1093)),I1093="",J1093="",NOT(ISNUMBER(K1093)),NOT(ISNUMBER(L1093)),AND(N1093&lt;&gt;"Podnikateľská",N1093&lt;&gt;"Súkromná"),AND(N1093="Podnikateľská",H1093=""),COUNTIFS('Vodiči'!$C$6:$C$8,C1093&amp;"")&lt;&gt;1,COUNTIFS('Vozidlá'!$A$6:$A$6,B1093&amp;"",'Vozidlá'!$B$6:$B$6,"&lt;&gt;")&lt;&gt;1,COUNTIFS('Vozidlá'!$A$6:$A$6,B1093&amp;"",'Vozidlá'!$C$6:$C$6,"&lt;&gt;")&lt;&gt;1,COUNTIFS('Vozidlá'!$A$6:$A$6,B1093&amp;"",'Vozidlá'!$D$6:$D$6,"&lt;&gt;")&lt;&gt;1,COUNTIFS('Vozidlá'!$A$6:$A$6,B1093&amp;"",'Vozidlá'!$E$6:$E$6,"&lt;&gt;")&lt;&gt;1,COUNTIFS('Vozidlá'!$A$6:$A$6,B1093&amp;"",'Vozidlá'!$K$6:$K$6,"&lt;&gt;")&lt;&gt;1,COUNTIFS('Vozidlá'!$A$6:$A$6,B1093&amp;"",'Vozidlá'!$L$6:$L$6,"&lt;&gt;")&lt;&gt;1),"CHYBA",""))</f>
        <v/>
      </c>
      <c r="S1093" s="14">
        <f>IF(V1093=0,"",IF(N1093="Podnikateľská",IF(H1093="","",IF(OR(LEN(TRIM(SUBSTITUTE(SUBSTITUTE(H1093,".",""),",","")))&lt;12,ISNUMBER(MATCH(TRIM(SUBSTITUTE(SUBSTITUTE(H1093,".",""),",","")),'Zoznamy'!$G$2:$G$41,0))),"PREVERIŤ","")),IF(AND(N1093="Súkromná",IFERROR(INDEX('Vozidlá'!$O$6:$O$6,MATCH(B1093,'Vozidlá'!$A$6:$A$6,0))="áno",FALSE)),"PREVERIŤ","")))</f>
        <v/>
      </c>
      <c r="T1093" s="14">
        <f>IF(OR(D1093="",E1093="",F1093="",G1093=""),"",IFERROR(IF(OR(F1093+G1093&lt;D1093+E1093,D1093&lt;DATE(2027,1,1),D1093&gt;=DATE(2028,1,1)),"CHYBA",""),"CHYBA"))</f>
        <v/>
      </c>
      <c r="U1093" s="14">
        <f>IF(OR(V1093=0,A1093=""),"",IF(COUNTIFS($A$6:$A$1505,A1093&amp;"",$B$6:$B$1505,B1093&amp;"")&gt;1,"CHYBA",IF(X1093="","",IF(X1093=0,"",IFERROR(IF(INDEX($A$1:$A$1505,X1093)="","",IF(A1093=INDEX($A$1:$A$1505,X1093)+1,"","PREVERIŤ")),"PREVERIŤ")))))</f>
        <v/>
      </c>
      <c r="V1093" s="14">
        <f>IF(OR(A1093&lt;&gt;"",B1093&lt;&gt;"",C1093&lt;&gt;"",D1093&lt;&gt;"",E1093&lt;&gt;"",F1093&lt;&gt;"",G1093&lt;&gt;"",H1093&lt;&gt;"",I1093&lt;&gt;"",J1093&lt;&gt;"",K1093&lt;&gt;"",L1093&lt;&gt;"",N1093&lt;&gt;"",O1093&lt;&gt;""),1,0)</f>
        <v/>
      </c>
      <c r="W1093" s="14">
        <f>IF(OR(V1093=0,B1093=""),"",COUNTIFS($B$6:B1093,B1093&amp;""))</f>
        <v/>
      </c>
      <c r="X1093" s="14">
        <f>IF(OR(V1093=0,B1093=""),"",IF(W1093=1,0,SUMIFS($Y$5:Y1092,$B$5:B1092,B1093&amp;"",$W$5:W1092,W1093-1)))</f>
        <v/>
      </c>
      <c r="Y1093" s="14">
        <f>IF(V1093=0,"",ROW($A1093))</f>
        <v/>
      </c>
    </row>
    <row r="1094">
      <c r="A1094" s="10" t="n"/>
      <c r="B1094" s="10" t="n"/>
      <c r="C1094" s="10" t="n"/>
      <c r="D1094" s="12" t="n"/>
      <c r="E1094" s="18" t="n"/>
      <c r="F1094" s="12" t="n"/>
      <c r="G1094" s="18" t="n"/>
      <c r="H1094" s="10" t="n"/>
      <c r="I1094" s="10" t="n"/>
      <c r="J1094" s="10" t="n"/>
      <c r="K1094" s="13" t="n"/>
      <c r="L1094" s="13" t="n"/>
      <c r="M1094" s="19">
        <f>IF(OR(K1094="",L1094=""),"",IF(AND(ISNUMBER(K1094),ISNUMBER(L1094)),L1094-K1094,"CHYBA"))</f>
        <v/>
      </c>
      <c r="N1094" s="10" t="n"/>
      <c r="O1094" s="10" t="n"/>
      <c r="P1094" s="14">
        <f>IF(M1094="","",IF(ISNUMBER(M1094),IF(M1094&lt;=0,"CHYBA",""),"CHYBA"))</f>
        <v/>
      </c>
      <c r="Q1094" s="14">
        <f>IF(OR(V1094=0,B1094="",K1094=""),"",IFERROR(IF(X1094=0,IF(AND(COUNTIFS('Vozidlá'!$A$6:$A$6,B1094&amp;"",'Vozidlá'!$L$6:$L$6,"&lt;&gt;")=1,ROUND(K1094,1)=ROUND(INDEX('Vozidlá'!$L$6:$L$6,MATCH(B1094,'Vozidlá'!$A$6:$A$6,0)),1)),"","CHYBA"),IF(AND(INDEX($L$1:$L$1505,X1094)&lt;&gt;"",ROUND(K1094,1)=ROUND(INDEX($L$1:$L$1505,X1094),1)),"","CHYBA")),"CHYBA"))</f>
        <v/>
      </c>
      <c r="R1094" s="14">
        <f>IF(V1094=0,"",IF(OR(NOT(ISNUMBER(A1094)),B1094="",C1094="",NOT(ISNUMBER(D1094)),NOT(ISNUMBER(E1094)),NOT(ISNUMBER(F1094)),NOT(ISNUMBER(G1094)),I1094="",J1094="",NOT(ISNUMBER(K1094)),NOT(ISNUMBER(L1094)),AND(N1094&lt;&gt;"Podnikateľská",N1094&lt;&gt;"Súkromná"),AND(N1094="Podnikateľská",H1094=""),COUNTIFS('Vodiči'!$C$6:$C$8,C1094&amp;"")&lt;&gt;1,COUNTIFS('Vozidlá'!$A$6:$A$6,B1094&amp;"",'Vozidlá'!$B$6:$B$6,"&lt;&gt;")&lt;&gt;1,COUNTIFS('Vozidlá'!$A$6:$A$6,B1094&amp;"",'Vozidlá'!$C$6:$C$6,"&lt;&gt;")&lt;&gt;1,COUNTIFS('Vozidlá'!$A$6:$A$6,B1094&amp;"",'Vozidlá'!$D$6:$D$6,"&lt;&gt;")&lt;&gt;1,COUNTIFS('Vozidlá'!$A$6:$A$6,B1094&amp;"",'Vozidlá'!$E$6:$E$6,"&lt;&gt;")&lt;&gt;1,COUNTIFS('Vozidlá'!$A$6:$A$6,B1094&amp;"",'Vozidlá'!$K$6:$K$6,"&lt;&gt;")&lt;&gt;1,COUNTIFS('Vozidlá'!$A$6:$A$6,B1094&amp;"",'Vozidlá'!$L$6:$L$6,"&lt;&gt;")&lt;&gt;1),"CHYBA",""))</f>
        <v/>
      </c>
      <c r="S1094" s="14">
        <f>IF(V1094=0,"",IF(N1094="Podnikateľská",IF(H1094="","",IF(OR(LEN(TRIM(SUBSTITUTE(SUBSTITUTE(H1094,".",""),",","")))&lt;12,ISNUMBER(MATCH(TRIM(SUBSTITUTE(SUBSTITUTE(H1094,".",""),",","")),'Zoznamy'!$G$2:$G$41,0))),"PREVERIŤ","")),IF(AND(N1094="Súkromná",IFERROR(INDEX('Vozidlá'!$O$6:$O$6,MATCH(B1094,'Vozidlá'!$A$6:$A$6,0))="áno",FALSE)),"PREVERIŤ","")))</f>
        <v/>
      </c>
      <c r="T1094" s="14">
        <f>IF(OR(D1094="",E1094="",F1094="",G1094=""),"",IFERROR(IF(OR(F1094+G1094&lt;D1094+E1094,D1094&lt;DATE(2027,1,1),D1094&gt;=DATE(2028,1,1)),"CHYBA",""),"CHYBA"))</f>
        <v/>
      </c>
      <c r="U1094" s="14">
        <f>IF(OR(V1094=0,A1094=""),"",IF(COUNTIFS($A$6:$A$1505,A1094&amp;"",$B$6:$B$1505,B1094&amp;"")&gt;1,"CHYBA",IF(X1094="","",IF(X1094=0,"",IFERROR(IF(INDEX($A$1:$A$1505,X1094)="","",IF(A1094=INDEX($A$1:$A$1505,X1094)+1,"","PREVERIŤ")),"PREVERIŤ")))))</f>
        <v/>
      </c>
      <c r="V1094" s="14">
        <f>IF(OR(A1094&lt;&gt;"",B1094&lt;&gt;"",C1094&lt;&gt;"",D1094&lt;&gt;"",E1094&lt;&gt;"",F1094&lt;&gt;"",G1094&lt;&gt;"",H1094&lt;&gt;"",I1094&lt;&gt;"",J1094&lt;&gt;"",K1094&lt;&gt;"",L1094&lt;&gt;"",N1094&lt;&gt;"",O1094&lt;&gt;""),1,0)</f>
        <v/>
      </c>
      <c r="W1094" s="14">
        <f>IF(OR(V1094=0,B1094=""),"",COUNTIFS($B$6:B1094,B1094&amp;""))</f>
        <v/>
      </c>
      <c r="X1094" s="14">
        <f>IF(OR(V1094=0,B1094=""),"",IF(W1094=1,0,SUMIFS($Y$5:Y1093,$B$5:B1093,B1094&amp;"",$W$5:W1093,W1094-1)))</f>
        <v/>
      </c>
      <c r="Y1094" s="14">
        <f>IF(V1094=0,"",ROW($A1094))</f>
        <v/>
      </c>
    </row>
    <row r="1095">
      <c r="A1095" s="10" t="n"/>
      <c r="B1095" s="10" t="n"/>
      <c r="C1095" s="10" t="n"/>
      <c r="D1095" s="12" t="n"/>
      <c r="E1095" s="18" t="n"/>
      <c r="F1095" s="12" t="n"/>
      <c r="G1095" s="18" t="n"/>
      <c r="H1095" s="10" t="n"/>
      <c r="I1095" s="10" t="n"/>
      <c r="J1095" s="10" t="n"/>
      <c r="K1095" s="13" t="n"/>
      <c r="L1095" s="13" t="n"/>
      <c r="M1095" s="19">
        <f>IF(OR(K1095="",L1095=""),"",IF(AND(ISNUMBER(K1095),ISNUMBER(L1095)),L1095-K1095,"CHYBA"))</f>
        <v/>
      </c>
      <c r="N1095" s="10" t="n"/>
      <c r="O1095" s="10" t="n"/>
      <c r="P1095" s="14">
        <f>IF(M1095="","",IF(ISNUMBER(M1095),IF(M1095&lt;=0,"CHYBA",""),"CHYBA"))</f>
        <v/>
      </c>
      <c r="Q1095" s="14">
        <f>IF(OR(V1095=0,B1095="",K1095=""),"",IFERROR(IF(X1095=0,IF(AND(COUNTIFS('Vozidlá'!$A$6:$A$6,B1095&amp;"",'Vozidlá'!$L$6:$L$6,"&lt;&gt;")=1,ROUND(K1095,1)=ROUND(INDEX('Vozidlá'!$L$6:$L$6,MATCH(B1095,'Vozidlá'!$A$6:$A$6,0)),1)),"","CHYBA"),IF(AND(INDEX($L$1:$L$1505,X1095)&lt;&gt;"",ROUND(K1095,1)=ROUND(INDEX($L$1:$L$1505,X1095),1)),"","CHYBA")),"CHYBA"))</f>
        <v/>
      </c>
      <c r="R1095" s="14">
        <f>IF(V1095=0,"",IF(OR(NOT(ISNUMBER(A1095)),B1095="",C1095="",NOT(ISNUMBER(D1095)),NOT(ISNUMBER(E1095)),NOT(ISNUMBER(F1095)),NOT(ISNUMBER(G1095)),I1095="",J1095="",NOT(ISNUMBER(K1095)),NOT(ISNUMBER(L1095)),AND(N1095&lt;&gt;"Podnikateľská",N1095&lt;&gt;"Súkromná"),AND(N1095="Podnikateľská",H1095=""),COUNTIFS('Vodiči'!$C$6:$C$8,C1095&amp;"")&lt;&gt;1,COUNTIFS('Vozidlá'!$A$6:$A$6,B1095&amp;"",'Vozidlá'!$B$6:$B$6,"&lt;&gt;")&lt;&gt;1,COUNTIFS('Vozidlá'!$A$6:$A$6,B1095&amp;"",'Vozidlá'!$C$6:$C$6,"&lt;&gt;")&lt;&gt;1,COUNTIFS('Vozidlá'!$A$6:$A$6,B1095&amp;"",'Vozidlá'!$D$6:$D$6,"&lt;&gt;")&lt;&gt;1,COUNTIFS('Vozidlá'!$A$6:$A$6,B1095&amp;"",'Vozidlá'!$E$6:$E$6,"&lt;&gt;")&lt;&gt;1,COUNTIFS('Vozidlá'!$A$6:$A$6,B1095&amp;"",'Vozidlá'!$K$6:$K$6,"&lt;&gt;")&lt;&gt;1,COUNTIFS('Vozidlá'!$A$6:$A$6,B1095&amp;"",'Vozidlá'!$L$6:$L$6,"&lt;&gt;")&lt;&gt;1),"CHYBA",""))</f>
        <v/>
      </c>
      <c r="S1095" s="14">
        <f>IF(V1095=0,"",IF(N1095="Podnikateľská",IF(H1095="","",IF(OR(LEN(TRIM(SUBSTITUTE(SUBSTITUTE(H1095,".",""),",","")))&lt;12,ISNUMBER(MATCH(TRIM(SUBSTITUTE(SUBSTITUTE(H1095,".",""),",","")),'Zoznamy'!$G$2:$G$41,0))),"PREVERIŤ","")),IF(AND(N1095="Súkromná",IFERROR(INDEX('Vozidlá'!$O$6:$O$6,MATCH(B1095,'Vozidlá'!$A$6:$A$6,0))="áno",FALSE)),"PREVERIŤ","")))</f>
        <v/>
      </c>
      <c r="T1095" s="14">
        <f>IF(OR(D1095="",E1095="",F1095="",G1095=""),"",IFERROR(IF(OR(F1095+G1095&lt;D1095+E1095,D1095&lt;DATE(2027,1,1),D1095&gt;=DATE(2028,1,1)),"CHYBA",""),"CHYBA"))</f>
        <v/>
      </c>
      <c r="U1095" s="14">
        <f>IF(OR(V1095=0,A1095=""),"",IF(COUNTIFS($A$6:$A$1505,A1095&amp;"",$B$6:$B$1505,B1095&amp;"")&gt;1,"CHYBA",IF(X1095="","",IF(X1095=0,"",IFERROR(IF(INDEX($A$1:$A$1505,X1095)="","",IF(A1095=INDEX($A$1:$A$1505,X1095)+1,"","PREVERIŤ")),"PREVERIŤ")))))</f>
        <v/>
      </c>
      <c r="V1095" s="14">
        <f>IF(OR(A1095&lt;&gt;"",B1095&lt;&gt;"",C1095&lt;&gt;"",D1095&lt;&gt;"",E1095&lt;&gt;"",F1095&lt;&gt;"",G1095&lt;&gt;"",H1095&lt;&gt;"",I1095&lt;&gt;"",J1095&lt;&gt;"",K1095&lt;&gt;"",L1095&lt;&gt;"",N1095&lt;&gt;"",O1095&lt;&gt;""),1,0)</f>
        <v/>
      </c>
      <c r="W1095" s="14">
        <f>IF(OR(V1095=0,B1095=""),"",COUNTIFS($B$6:B1095,B1095&amp;""))</f>
        <v/>
      </c>
      <c r="X1095" s="14">
        <f>IF(OR(V1095=0,B1095=""),"",IF(W1095=1,0,SUMIFS($Y$5:Y1094,$B$5:B1094,B1095&amp;"",$W$5:W1094,W1095-1)))</f>
        <v/>
      </c>
      <c r="Y1095" s="14">
        <f>IF(V1095=0,"",ROW($A1095))</f>
        <v/>
      </c>
    </row>
    <row r="1096">
      <c r="A1096" s="10" t="n"/>
      <c r="B1096" s="10" t="n"/>
      <c r="C1096" s="10" t="n"/>
      <c r="D1096" s="12" t="n"/>
      <c r="E1096" s="18" t="n"/>
      <c r="F1096" s="12" t="n"/>
      <c r="G1096" s="18" t="n"/>
      <c r="H1096" s="10" t="n"/>
      <c r="I1096" s="10" t="n"/>
      <c r="J1096" s="10" t="n"/>
      <c r="K1096" s="13" t="n"/>
      <c r="L1096" s="13" t="n"/>
      <c r="M1096" s="19">
        <f>IF(OR(K1096="",L1096=""),"",IF(AND(ISNUMBER(K1096),ISNUMBER(L1096)),L1096-K1096,"CHYBA"))</f>
        <v/>
      </c>
      <c r="N1096" s="10" t="n"/>
      <c r="O1096" s="10" t="n"/>
      <c r="P1096" s="14">
        <f>IF(M1096="","",IF(ISNUMBER(M1096),IF(M1096&lt;=0,"CHYBA",""),"CHYBA"))</f>
        <v/>
      </c>
      <c r="Q1096" s="14">
        <f>IF(OR(V1096=0,B1096="",K1096=""),"",IFERROR(IF(X1096=0,IF(AND(COUNTIFS('Vozidlá'!$A$6:$A$6,B1096&amp;"",'Vozidlá'!$L$6:$L$6,"&lt;&gt;")=1,ROUND(K1096,1)=ROUND(INDEX('Vozidlá'!$L$6:$L$6,MATCH(B1096,'Vozidlá'!$A$6:$A$6,0)),1)),"","CHYBA"),IF(AND(INDEX($L$1:$L$1505,X1096)&lt;&gt;"",ROUND(K1096,1)=ROUND(INDEX($L$1:$L$1505,X1096),1)),"","CHYBA")),"CHYBA"))</f>
        <v/>
      </c>
      <c r="R1096" s="14">
        <f>IF(V1096=0,"",IF(OR(NOT(ISNUMBER(A1096)),B1096="",C1096="",NOT(ISNUMBER(D1096)),NOT(ISNUMBER(E1096)),NOT(ISNUMBER(F1096)),NOT(ISNUMBER(G1096)),I1096="",J1096="",NOT(ISNUMBER(K1096)),NOT(ISNUMBER(L1096)),AND(N1096&lt;&gt;"Podnikateľská",N1096&lt;&gt;"Súkromná"),AND(N1096="Podnikateľská",H1096=""),COUNTIFS('Vodiči'!$C$6:$C$8,C1096&amp;"")&lt;&gt;1,COUNTIFS('Vozidlá'!$A$6:$A$6,B1096&amp;"",'Vozidlá'!$B$6:$B$6,"&lt;&gt;")&lt;&gt;1,COUNTIFS('Vozidlá'!$A$6:$A$6,B1096&amp;"",'Vozidlá'!$C$6:$C$6,"&lt;&gt;")&lt;&gt;1,COUNTIFS('Vozidlá'!$A$6:$A$6,B1096&amp;"",'Vozidlá'!$D$6:$D$6,"&lt;&gt;")&lt;&gt;1,COUNTIFS('Vozidlá'!$A$6:$A$6,B1096&amp;"",'Vozidlá'!$E$6:$E$6,"&lt;&gt;")&lt;&gt;1,COUNTIFS('Vozidlá'!$A$6:$A$6,B1096&amp;"",'Vozidlá'!$K$6:$K$6,"&lt;&gt;")&lt;&gt;1,COUNTIFS('Vozidlá'!$A$6:$A$6,B1096&amp;"",'Vozidlá'!$L$6:$L$6,"&lt;&gt;")&lt;&gt;1),"CHYBA",""))</f>
        <v/>
      </c>
      <c r="S1096" s="14">
        <f>IF(V1096=0,"",IF(N1096="Podnikateľská",IF(H1096="","",IF(OR(LEN(TRIM(SUBSTITUTE(SUBSTITUTE(H1096,".",""),",","")))&lt;12,ISNUMBER(MATCH(TRIM(SUBSTITUTE(SUBSTITUTE(H1096,".",""),",","")),'Zoznamy'!$G$2:$G$41,0))),"PREVERIŤ","")),IF(AND(N1096="Súkromná",IFERROR(INDEX('Vozidlá'!$O$6:$O$6,MATCH(B1096,'Vozidlá'!$A$6:$A$6,0))="áno",FALSE)),"PREVERIŤ","")))</f>
        <v/>
      </c>
      <c r="T1096" s="14">
        <f>IF(OR(D1096="",E1096="",F1096="",G1096=""),"",IFERROR(IF(OR(F1096+G1096&lt;D1096+E1096,D1096&lt;DATE(2027,1,1),D1096&gt;=DATE(2028,1,1)),"CHYBA",""),"CHYBA"))</f>
        <v/>
      </c>
      <c r="U1096" s="14">
        <f>IF(OR(V1096=0,A1096=""),"",IF(COUNTIFS($A$6:$A$1505,A1096&amp;"",$B$6:$B$1505,B1096&amp;"")&gt;1,"CHYBA",IF(X1096="","",IF(X1096=0,"",IFERROR(IF(INDEX($A$1:$A$1505,X1096)="","",IF(A1096=INDEX($A$1:$A$1505,X1096)+1,"","PREVERIŤ")),"PREVERIŤ")))))</f>
        <v/>
      </c>
      <c r="V1096" s="14">
        <f>IF(OR(A1096&lt;&gt;"",B1096&lt;&gt;"",C1096&lt;&gt;"",D1096&lt;&gt;"",E1096&lt;&gt;"",F1096&lt;&gt;"",G1096&lt;&gt;"",H1096&lt;&gt;"",I1096&lt;&gt;"",J1096&lt;&gt;"",K1096&lt;&gt;"",L1096&lt;&gt;"",N1096&lt;&gt;"",O1096&lt;&gt;""),1,0)</f>
        <v/>
      </c>
      <c r="W1096" s="14">
        <f>IF(OR(V1096=0,B1096=""),"",COUNTIFS($B$6:B1096,B1096&amp;""))</f>
        <v/>
      </c>
      <c r="X1096" s="14">
        <f>IF(OR(V1096=0,B1096=""),"",IF(W1096=1,0,SUMIFS($Y$5:Y1095,$B$5:B1095,B1096&amp;"",$W$5:W1095,W1096-1)))</f>
        <v/>
      </c>
      <c r="Y1096" s="14">
        <f>IF(V1096=0,"",ROW($A1096))</f>
        <v/>
      </c>
    </row>
    <row r="1097">
      <c r="A1097" s="10" t="n"/>
      <c r="B1097" s="10" t="n"/>
      <c r="C1097" s="10" t="n"/>
      <c r="D1097" s="12" t="n"/>
      <c r="E1097" s="18" t="n"/>
      <c r="F1097" s="12" t="n"/>
      <c r="G1097" s="18" t="n"/>
      <c r="H1097" s="10" t="n"/>
      <c r="I1097" s="10" t="n"/>
      <c r="J1097" s="10" t="n"/>
      <c r="K1097" s="13" t="n"/>
      <c r="L1097" s="13" t="n"/>
      <c r="M1097" s="19">
        <f>IF(OR(K1097="",L1097=""),"",IF(AND(ISNUMBER(K1097),ISNUMBER(L1097)),L1097-K1097,"CHYBA"))</f>
        <v/>
      </c>
      <c r="N1097" s="10" t="n"/>
      <c r="O1097" s="10" t="n"/>
      <c r="P1097" s="14">
        <f>IF(M1097="","",IF(ISNUMBER(M1097),IF(M1097&lt;=0,"CHYBA",""),"CHYBA"))</f>
        <v/>
      </c>
      <c r="Q1097" s="14">
        <f>IF(OR(V1097=0,B1097="",K1097=""),"",IFERROR(IF(X1097=0,IF(AND(COUNTIFS('Vozidlá'!$A$6:$A$6,B1097&amp;"",'Vozidlá'!$L$6:$L$6,"&lt;&gt;")=1,ROUND(K1097,1)=ROUND(INDEX('Vozidlá'!$L$6:$L$6,MATCH(B1097,'Vozidlá'!$A$6:$A$6,0)),1)),"","CHYBA"),IF(AND(INDEX($L$1:$L$1505,X1097)&lt;&gt;"",ROUND(K1097,1)=ROUND(INDEX($L$1:$L$1505,X1097),1)),"","CHYBA")),"CHYBA"))</f>
        <v/>
      </c>
      <c r="R1097" s="14">
        <f>IF(V1097=0,"",IF(OR(NOT(ISNUMBER(A1097)),B1097="",C1097="",NOT(ISNUMBER(D1097)),NOT(ISNUMBER(E1097)),NOT(ISNUMBER(F1097)),NOT(ISNUMBER(G1097)),I1097="",J1097="",NOT(ISNUMBER(K1097)),NOT(ISNUMBER(L1097)),AND(N1097&lt;&gt;"Podnikateľská",N1097&lt;&gt;"Súkromná"),AND(N1097="Podnikateľská",H1097=""),COUNTIFS('Vodiči'!$C$6:$C$8,C1097&amp;"")&lt;&gt;1,COUNTIFS('Vozidlá'!$A$6:$A$6,B1097&amp;"",'Vozidlá'!$B$6:$B$6,"&lt;&gt;")&lt;&gt;1,COUNTIFS('Vozidlá'!$A$6:$A$6,B1097&amp;"",'Vozidlá'!$C$6:$C$6,"&lt;&gt;")&lt;&gt;1,COUNTIFS('Vozidlá'!$A$6:$A$6,B1097&amp;"",'Vozidlá'!$D$6:$D$6,"&lt;&gt;")&lt;&gt;1,COUNTIFS('Vozidlá'!$A$6:$A$6,B1097&amp;"",'Vozidlá'!$E$6:$E$6,"&lt;&gt;")&lt;&gt;1,COUNTIFS('Vozidlá'!$A$6:$A$6,B1097&amp;"",'Vozidlá'!$K$6:$K$6,"&lt;&gt;")&lt;&gt;1,COUNTIFS('Vozidlá'!$A$6:$A$6,B1097&amp;"",'Vozidlá'!$L$6:$L$6,"&lt;&gt;")&lt;&gt;1),"CHYBA",""))</f>
        <v/>
      </c>
      <c r="S1097" s="14">
        <f>IF(V1097=0,"",IF(N1097="Podnikateľská",IF(H1097="","",IF(OR(LEN(TRIM(SUBSTITUTE(SUBSTITUTE(H1097,".",""),",","")))&lt;12,ISNUMBER(MATCH(TRIM(SUBSTITUTE(SUBSTITUTE(H1097,".",""),",","")),'Zoznamy'!$G$2:$G$41,0))),"PREVERIŤ","")),IF(AND(N1097="Súkromná",IFERROR(INDEX('Vozidlá'!$O$6:$O$6,MATCH(B1097,'Vozidlá'!$A$6:$A$6,0))="áno",FALSE)),"PREVERIŤ","")))</f>
        <v/>
      </c>
      <c r="T1097" s="14">
        <f>IF(OR(D1097="",E1097="",F1097="",G1097=""),"",IFERROR(IF(OR(F1097+G1097&lt;D1097+E1097,D1097&lt;DATE(2027,1,1),D1097&gt;=DATE(2028,1,1)),"CHYBA",""),"CHYBA"))</f>
        <v/>
      </c>
      <c r="U1097" s="14">
        <f>IF(OR(V1097=0,A1097=""),"",IF(COUNTIFS($A$6:$A$1505,A1097&amp;"",$B$6:$B$1505,B1097&amp;"")&gt;1,"CHYBA",IF(X1097="","",IF(X1097=0,"",IFERROR(IF(INDEX($A$1:$A$1505,X1097)="","",IF(A1097=INDEX($A$1:$A$1505,X1097)+1,"","PREVERIŤ")),"PREVERIŤ")))))</f>
        <v/>
      </c>
      <c r="V1097" s="14">
        <f>IF(OR(A1097&lt;&gt;"",B1097&lt;&gt;"",C1097&lt;&gt;"",D1097&lt;&gt;"",E1097&lt;&gt;"",F1097&lt;&gt;"",G1097&lt;&gt;"",H1097&lt;&gt;"",I1097&lt;&gt;"",J1097&lt;&gt;"",K1097&lt;&gt;"",L1097&lt;&gt;"",N1097&lt;&gt;"",O1097&lt;&gt;""),1,0)</f>
        <v/>
      </c>
      <c r="W1097" s="14">
        <f>IF(OR(V1097=0,B1097=""),"",COUNTIFS($B$6:B1097,B1097&amp;""))</f>
        <v/>
      </c>
      <c r="X1097" s="14">
        <f>IF(OR(V1097=0,B1097=""),"",IF(W1097=1,0,SUMIFS($Y$5:Y1096,$B$5:B1096,B1097&amp;"",$W$5:W1096,W1097-1)))</f>
        <v/>
      </c>
      <c r="Y1097" s="14">
        <f>IF(V1097=0,"",ROW($A1097))</f>
        <v/>
      </c>
    </row>
    <row r="1098">
      <c r="A1098" s="10" t="n"/>
      <c r="B1098" s="10" t="n"/>
      <c r="C1098" s="10" t="n"/>
      <c r="D1098" s="12" t="n"/>
      <c r="E1098" s="18" t="n"/>
      <c r="F1098" s="12" t="n"/>
      <c r="G1098" s="18" t="n"/>
      <c r="H1098" s="10" t="n"/>
      <c r="I1098" s="10" t="n"/>
      <c r="J1098" s="10" t="n"/>
      <c r="K1098" s="13" t="n"/>
      <c r="L1098" s="13" t="n"/>
      <c r="M1098" s="19">
        <f>IF(OR(K1098="",L1098=""),"",IF(AND(ISNUMBER(K1098),ISNUMBER(L1098)),L1098-K1098,"CHYBA"))</f>
        <v/>
      </c>
      <c r="N1098" s="10" t="n"/>
      <c r="O1098" s="10" t="n"/>
      <c r="P1098" s="14">
        <f>IF(M1098="","",IF(ISNUMBER(M1098),IF(M1098&lt;=0,"CHYBA",""),"CHYBA"))</f>
        <v/>
      </c>
      <c r="Q1098" s="14">
        <f>IF(OR(V1098=0,B1098="",K1098=""),"",IFERROR(IF(X1098=0,IF(AND(COUNTIFS('Vozidlá'!$A$6:$A$6,B1098&amp;"",'Vozidlá'!$L$6:$L$6,"&lt;&gt;")=1,ROUND(K1098,1)=ROUND(INDEX('Vozidlá'!$L$6:$L$6,MATCH(B1098,'Vozidlá'!$A$6:$A$6,0)),1)),"","CHYBA"),IF(AND(INDEX($L$1:$L$1505,X1098)&lt;&gt;"",ROUND(K1098,1)=ROUND(INDEX($L$1:$L$1505,X1098),1)),"","CHYBA")),"CHYBA"))</f>
        <v/>
      </c>
      <c r="R1098" s="14">
        <f>IF(V1098=0,"",IF(OR(NOT(ISNUMBER(A1098)),B1098="",C1098="",NOT(ISNUMBER(D1098)),NOT(ISNUMBER(E1098)),NOT(ISNUMBER(F1098)),NOT(ISNUMBER(G1098)),I1098="",J1098="",NOT(ISNUMBER(K1098)),NOT(ISNUMBER(L1098)),AND(N1098&lt;&gt;"Podnikateľská",N1098&lt;&gt;"Súkromná"),AND(N1098="Podnikateľská",H1098=""),COUNTIFS('Vodiči'!$C$6:$C$8,C1098&amp;"")&lt;&gt;1,COUNTIFS('Vozidlá'!$A$6:$A$6,B1098&amp;"",'Vozidlá'!$B$6:$B$6,"&lt;&gt;")&lt;&gt;1,COUNTIFS('Vozidlá'!$A$6:$A$6,B1098&amp;"",'Vozidlá'!$C$6:$C$6,"&lt;&gt;")&lt;&gt;1,COUNTIFS('Vozidlá'!$A$6:$A$6,B1098&amp;"",'Vozidlá'!$D$6:$D$6,"&lt;&gt;")&lt;&gt;1,COUNTIFS('Vozidlá'!$A$6:$A$6,B1098&amp;"",'Vozidlá'!$E$6:$E$6,"&lt;&gt;")&lt;&gt;1,COUNTIFS('Vozidlá'!$A$6:$A$6,B1098&amp;"",'Vozidlá'!$K$6:$K$6,"&lt;&gt;")&lt;&gt;1,COUNTIFS('Vozidlá'!$A$6:$A$6,B1098&amp;"",'Vozidlá'!$L$6:$L$6,"&lt;&gt;")&lt;&gt;1),"CHYBA",""))</f>
        <v/>
      </c>
      <c r="S1098" s="14">
        <f>IF(V1098=0,"",IF(N1098="Podnikateľská",IF(H1098="","",IF(OR(LEN(TRIM(SUBSTITUTE(SUBSTITUTE(H1098,".",""),",","")))&lt;12,ISNUMBER(MATCH(TRIM(SUBSTITUTE(SUBSTITUTE(H1098,".",""),",","")),'Zoznamy'!$G$2:$G$41,0))),"PREVERIŤ","")),IF(AND(N1098="Súkromná",IFERROR(INDEX('Vozidlá'!$O$6:$O$6,MATCH(B1098,'Vozidlá'!$A$6:$A$6,0))="áno",FALSE)),"PREVERIŤ","")))</f>
        <v/>
      </c>
      <c r="T1098" s="14">
        <f>IF(OR(D1098="",E1098="",F1098="",G1098=""),"",IFERROR(IF(OR(F1098+G1098&lt;D1098+E1098,D1098&lt;DATE(2027,1,1),D1098&gt;=DATE(2028,1,1)),"CHYBA",""),"CHYBA"))</f>
        <v/>
      </c>
      <c r="U1098" s="14">
        <f>IF(OR(V1098=0,A1098=""),"",IF(COUNTIFS($A$6:$A$1505,A1098&amp;"",$B$6:$B$1505,B1098&amp;"")&gt;1,"CHYBA",IF(X1098="","",IF(X1098=0,"",IFERROR(IF(INDEX($A$1:$A$1505,X1098)="","",IF(A1098=INDEX($A$1:$A$1505,X1098)+1,"","PREVERIŤ")),"PREVERIŤ")))))</f>
        <v/>
      </c>
      <c r="V1098" s="14">
        <f>IF(OR(A1098&lt;&gt;"",B1098&lt;&gt;"",C1098&lt;&gt;"",D1098&lt;&gt;"",E1098&lt;&gt;"",F1098&lt;&gt;"",G1098&lt;&gt;"",H1098&lt;&gt;"",I1098&lt;&gt;"",J1098&lt;&gt;"",K1098&lt;&gt;"",L1098&lt;&gt;"",N1098&lt;&gt;"",O1098&lt;&gt;""),1,0)</f>
        <v/>
      </c>
      <c r="W1098" s="14">
        <f>IF(OR(V1098=0,B1098=""),"",COUNTIFS($B$6:B1098,B1098&amp;""))</f>
        <v/>
      </c>
      <c r="X1098" s="14">
        <f>IF(OR(V1098=0,B1098=""),"",IF(W1098=1,0,SUMIFS($Y$5:Y1097,$B$5:B1097,B1098&amp;"",$W$5:W1097,W1098-1)))</f>
        <v/>
      </c>
      <c r="Y1098" s="14">
        <f>IF(V1098=0,"",ROW($A1098))</f>
        <v/>
      </c>
    </row>
    <row r="1099">
      <c r="A1099" s="10" t="n"/>
      <c r="B1099" s="10" t="n"/>
      <c r="C1099" s="10" t="n"/>
      <c r="D1099" s="12" t="n"/>
      <c r="E1099" s="18" t="n"/>
      <c r="F1099" s="12" t="n"/>
      <c r="G1099" s="18" t="n"/>
      <c r="H1099" s="10" t="n"/>
      <c r="I1099" s="10" t="n"/>
      <c r="J1099" s="10" t="n"/>
      <c r="K1099" s="13" t="n"/>
      <c r="L1099" s="13" t="n"/>
      <c r="M1099" s="19">
        <f>IF(OR(K1099="",L1099=""),"",IF(AND(ISNUMBER(K1099),ISNUMBER(L1099)),L1099-K1099,"CHYBA"))</f>
        <v/>
      </c>
      <c r="N1099" s="10" t="n"/>
      <c r="O1099" s="10" t="n"/>
      <c r="P1099" s="14">
        <f>IF(M1099="","",IF(ISNUMBER(M1099),IF(M1099&lt;=0,"CHYBA",""),"CHYBA"))</f>
        <v/>
      </c>
      <c r="Q1099" s="14">
        <f>IF(OR(V1099=0,B1099="",K1099=""),"",IFERROR(IF(X1099=0,IF(AND(COUNTIFS('Vozidlá'!$A$6:$A$6,B1099&amp;"",'Vozidlá'!$L$6:$L$6,"&lt;&gt;")=1,ROUND(K1099,1)=ROUND(INDEX('Vozidlá'!$L$6:$L$6,MATCH(B1099,'Vozidlá'!$A$6:$A$6,0)),1)),"","CHYBA"),IF(AND(INDEX($L$1:$L$1505,X1099)&lt;&gt;"",ROUND(K1099,1)=ROUND(INDEX($L$1:$L$1505,X1099),1)),"","CHYBA")),"CHYBA"))</f>
        <v/>
      </c>
      <c r="R1099" s="14">
        <f>IF(V1099=0,"",IF(OR(NOT(ISNUMBER(A1099)),B1099="",C1099="",NOT(ISNUMBER(D1099)),NOT(ISNUMBER(E1099)),NOT(ISNUMBER(F1099)),NOT(ISNUMBER(G1099)),I1099="",J1099="",NOT(ISNUMBER(K1099)),NOT(ISNUMBER(L1099)),AND(N1099&lt;&gt;"Podnikateľská",N1099&lt;&gt;"Súkromná"),AND(N1099="Podnikateľská",H1099=""),COUNTIFS('Vodiči'!$C$6:$C$8,C1099&amp;"")&lt;&gt;1,COUNTIFS('Vozidlá'!$A$6:$A$6,B1099&amp;"",'Vozidlá'!$B$6:$B$6,"&lt;&gt;")&lt;&gt;1,COUNTIFS('Vozidlá'!$A$6:$A$6,B1099&amp;"",'Vozidlá'!$C$6:$C$6,"&lt;&gt;")&lt;&gt;1,COUNTIFS('Vozidlá'!$A$6:$A$6,B1099&amp;"",'Vozidlá'!$D$6:$D$6,"&lt;&gt;")&lt;&gt;1,COUNTIFS('Vozidlá'!$A$6:$A$6,B1099&amp;"",'Vozidlá'!$E$6:$E$6,"&lt;&gt;")&lt;&gt;1,COUNTIFS('Vozidlá'!$A$6:$A$6,B1099&amp;"",'Vozidlá'!$K$6:$K$6,"&lt;&gt;")&lt;&gt;1,COUNTIFS('Vozidlá'!$A$6:$A$6,B1099&amp;"",'Vozidlá'!$L$6:$L$6,"&lt;&gt;")&lt;&gt;1),"CHYBA",""))</f>
        <v/>
      </c>
      <c r="S1099" s="14">
        <f>IF(V1099=0,"",IF(N1099="Podnikateľská",IF(H1099="","",IF(OR(LEN(TRIM(SUBSTITUTE(SUBSTITUTE(H1099,".",""),",","")))&lt;12,ISNUMBER(MATCH(TRIM(SUBSTITUTE(SUBSTITUTE(H1099,".",""),",","")),'Zoznamy'!$G$2:$G$41,0))),"PREVERIŤ","")),IF(AND(N1099="Súkromná",IFERROR(INDEX('Vozidlá'!$O$6:$O$6,MATCH(B1099,'Vozidlá'!$A$6:$A$6,0))="áno",FALSE)),"PREVERIŤ","")))</f>
        <v/>
      </c>
      <c r="T1099" s="14">
        <f>IF(OR(D1099="",E1099="",F1099="",G1099=""),"",IFERROR(IF(OR(F1099+G1099&lt;D1099+E1099,D1099&lt;DATE(2027,1,1),D1099&gt;=DATE(2028,1,1)),"CHYBA",""),"CHYBA"))</f>
        <v/>
      </c>
      <c r="U1099" s="14">
        <f>IF(OR(V1099=0,A1099=""),"",IF(COUNTIFS($A$6:$A$1505,A1099&amp;"",$B$6:$B$1505,B1099&amp;"")&gt;1,"CHYBA",IF(X1099="","",IF(X1099=0,"",IFERROR(IF(INDEX($A$1:$A$1505,X1099)="","",IF(A1099=INDEX($A$1:$A$1505,X1099)+1,"","PREVERIŤ")),"PREVERIŤ")))))</f>
        <v/>
      </c>
      <c r="V1099" s="14">
        <f>IF(OR(A1099&lt;&gt;"",B1099&lt;&gt;"",C1099&lt;&gt;"",D1099&lt;&gt;"",E1099&lt;&gt;"",F1099&lt;&gt;"",G1099&lt;&gt;"",H1099&lt;&gt;"",I1099&lt;&gt;"",J1099&lt;&gt;"",K1099&lt;&gt;"",L1099&lt;&gt;"",N1099&lt;&gt;"",O1099&lt;&gt;""),1,0)</f>
        <v/>
      </c>
      <c r="W1099" s="14">
        <f>IF(OR(V1099=0,B1099=""),"",COUNTIFS($B$6:B1099,B1099&amp;""))</f>
        <v/>
      </c>
      <c r="X1099" s="14">
        <f>IF(OR(V1099=0,B1099=""),"",IF(W1099=1,0,SUMIFS($Y$5:Y1098,$B$5:B1098,B1099&amp;"",$W$5:W1098,W1099-1)))</f>
        <v/>
      </c>
      <c r="Y1099" s="14">
        <f>IF(V1099=0,"",ROW($A1099))</f>
        <v/>
      </c>
    </row>
    <row r="1100">
      <c r="A1100" s="10" t="n"/>
      <c r="B1100" s="10" t="n"/>
      <c r="C1100" s="10" t="n"/>
      <c r="D1100" s="12" t="n"/>
      <c r="E1100" s="18" t="n"/>
      <c r="F1100" s="12" t="n"/>
      <c r="G1100" s="18" t="n"/>
      <c r="H1100" s="10" t="n"/>
      <c r="I1100" s="10" t="n"/>
      <c r="J1100" s="10" t="n"/>
      <c r="K1100" s="13" t="n"/>
      <c r="L1100" s="13" t="n"/>
      <c r="M1100" s="19">
        <f>IF(OR(K1100="",L1100=""),"",IF(AND(ISNUMBER(K1100),ISNUMBER(L1100)),L1100-K1100,"CHYBA"))</f>
        <v/>
      </c>
      <c r="N1100" s="10" t="n"/>
      <c r="O1100" s="10" t="n"/>
      <c r="P1100" s="14">
        <f>IF(M1100="","",IF(ISNUMBER(M1100),IF(M1100&lt;=0,"CHYBA",""),"CHYBA"))</f>
        <v/>
      </c>
      <c r="Q1100" s="14">
        <f>IF(OR(V1100=0,B1100="",K1100=""),"",IFERROR(IF(X1100=0,IF(AND(COUNTIFS('Vozidlá'!$A$6:$A$6,B1100&amp;"",'Vozidlá'!$L$6:$L$6,"&lt;&gt;")=1,ROUND(K1100,1)=ROUND(INDEX('Vozidlá'!$L$6:$L$6,MATCH(B1100,'Vozidlá'!$A$6:$A$6,0)),1)),"","CHYBA"),IF(AND(INDEX($L$1:$L$1505,X1100)&lt;&gt;"",ROUND(K1100,1)=ROUND(INDEX($L$1:$L$1505,X1100),1)),"","CHYBA")),"CHYBA"))</f>
        <v/>
      </c>
      <c r="R1100" s="14">
        <f>IF(V1100=0,"",IF(OR(NOT(ISNUMBER(A1100)),B1100="",C1100="",NOT(ISNUMBER(D1100)),NOT(ISNUMBER(E1100)),NOT(ISNUMBER(F1100)),NOT(ISNUMBER(G1100)),I1100="",J1100="",NOT(ISNUMBER(K1100)),NOT(ISNUMBER(L1100)),AND(N1100&lt;&gt;"Podnikateľská",N1100&lt;&gt;"Súkromná"),AND(N1100="Podnikateľská",H1100=""),COUNTIFS('Vodiči'!$C$6:$C$8,C1100&amp;"")&lt;&gt;1,COUNTIFS('Vozidlá'!$A$6:$A$6,B1100&amp;"",'Vozidlá'!$B$6:$B$6,"&lt;&gt;")&lt;&gt;1,COUNTIFS('Vozidlá'!$A$6:$A$6,B1100&amp;"",'Vozidlá'!$C$6:$C$6,"&lt;&gt;")&lt;&gt;1,COUNTIFS('Vozidlá'!$A$6:$A$6,B1100&amp;"",'Vozidlá'!$D$6:$D$6,"&lt;&gt;")&lt;&gt;1,COUNTIFS('Vozidlá'!$A$6:$A$6,B1100&amp;"",'Vozidlá'!$E$6:$E$6,"&lt;&gt;")&lt;&gt;1,COUNTIFS('Vozidlá'!$A$6:$A$6,B1100&amp;"",'Vozidlá'!$K$6:$K$6,"&lt;&gt;")&lt;&gt;1,COUNTIFS('Vozidlá'!$A$6:$A$6,B1100&amp;"",'Vozidlá'!$L$6:$L$6,"&lt;&gt;")&lt;&gt;1),"CHYBA",""))</f>
        <v/>
      </c>
      <c r="S1100" s="14">
        <f>IF(V1100=0,"",IF(N1100="Podnikateľská",IF(H1100="","",IF(OR(LEN(TRIM(SUBSTITUTE(SUBSTITUTE(H1100,".",""),",","")))&lt;12,ISNUMBER(MATCH(TRIM(SUBSTITUTE(SUBSTITUTE(H1100,".",""),",","")),'Zoznamy'!$G$2:$G$41,0))),"PREVERIŤ","")),IF(AND(N1100="Súkromná",IFERROR(INDEX('Vozidlá'!$O$6:$O$6,MATCH(B1100,'Vozidlá'!$A$6:$A$6,0))="áno",FALSE)),"PREVERIŤ","")))</f>
        <v/>
      </c>
      <c r="T1100" s="14">
        <f>IF(OR(D1100="",E1100="",F1100="",G1100=""),"",IFERROR(IF(OR(F1100+G1100&lt;D1100+E1100,D1100&lt;DATE(2027,1,1),D1100&gt;=DATE(2028,1,1)),"CHYBA",""),"CHYBA"))</f>
        <v/>
      </c>
      <c r="U1100" s="14">
        <f>IF(OR(V1100=0,A1100=""),"",IF(COUNTIFS($A$6:$A$1505,A1100&amp;"",$B$6:$B$1505,B1100&amp;"")&gt;1,"CHYBA",IF(X1100="","",IF(X1100=0,"",IFERROR(IF(INDEX($A$1:$A$1505,X1100)="","",IF(A1100=INDEX($A$1:$A$1505,X1100)+1,"","PREVERIŤ")),"PREVERIŤ")))))</f>
        <v/>
      </c>
      <c r="V1100" s="14">
        <f>IF(OR(A1100&lt;&gt;"",B1100&lt;&gt;"",C1100&lt;&gt;"",D1100&lt;&gt;"",E1100&lt;&gt;"",F1100&lt;&gt;"",G1100&lt;&gt;"",H1100&lt;&gt;"",I1100&lt;&gt;"",J1100&lt;&gt;"",K1100&lt;&gt;"",L1100&lt;&gt;"",N1100&lt;&gt;"",O1100&lt;&gt;""),1,0)</f>
        <v/>
      </c>
      <c r="W1100" s="14">
        <f>IF(OR(V1100=0,B1100=""),"",COUNTIFS($B$6:B1100,B1100&amp;""))</f>
        <v/>
      </c>
      <c r="X1100" s="14">
        <f>IF(OR(V1100=0,B1100=""),"",IF(W1100=1,0,SUMIFS($Y$5:Y1099,$B$5:B1099,B1100&amp;"",$W$5:W1099,W1100-1)))</f>
        <v/>
      </c>
      <c r="Y1100" s="14">
        <f>IF(V1100=0,"",ROW($A1100))</f>
        <v/>
      </c>
    </row>
    <row r="1101">
      <c r="A1101" s="10" t="n"/>
      <c r="B1101" s="10" t="n"/>
      <c r="C1101" s="10" t="n"/>
      <c r="D1101" s="12" t="n"/>
      <c r="E1101" s="18" t="n"/>
      <c r="F1101" s="12" t="n"/>
      <c r="G1101" s="18" t="n"/>
      <c r="H1101" s="10" t="n"/>
      <c r="I1101" s="10" t="n"/>
      <c r="J1101" s="10" t="n"/>
      <c r="K1101" s="13" t="n"/>
      <c r="L1101" s="13" t="n"/>
      <c r="M1101" s="19">
        <f>IF(OR(K1101="",L1101=""),"",IF(AND(ISNUMBER(K1101),ISNUMBER(L1101)),L1101-K1101,"CHYBA"))</f>
        <v/>
      </c>
      <c r="N1101" s="10" t="n"/>
      <c r="O1101" s="10" t="n"/>
      <c r="P1101" s="14">
        <f>IF(M1101="","",IF(ISNUMBER(M1101),IF(M1101&lt;=0,"CHYBA",""),"CHYBA"))</f>
        <v/>
      </c>
      <c r="Q1101" s="14">
        <f>IF(OR(V1101=0,B1101="",K1101=""),"",IFERROR(IF(X1101=0,IF(AND(COUNTIFS('Vozidlá'!$A$6:$A$6,B1101&amp;"",'Vozidlá'!$L$6:$L$6,"&lt;&gt;")=1,ROUND(K1101,1)=ROUND(INDEX('Vozidlá'!$L$6:$L$6,MATCH(B1101,'Vozidlá'!$A$6:$A$6,0)),1)),"","CHYBA"),IF(AND(INDEX($L$1:$L$1505,X1101)&lt;&gt;"",ROUND(K1101,1)=ROUND(INDEX($L$1:$L$1505,X1101),1)),"","CHYBA")),"CHYBA"))</f>
        <v/>
      </c>
      <c r="R1101" s="14">
        <f>IF(V1101=0,"",IF(OR(NOT(ISNUMBER(A1101)),B1101="",C1101="",NOT(ISNUMBER(D1101)),NOT(ISNUMBER(E1101)),NOT(ISNUMBER(F1101)),NOT(ISNUMBER(G1101)),I1101="",J1101="",NOT(ISNUMBER(K1101)),NOT(ISNUMBER(L1101)),AND(N1101&lt;&gt;"Podnikateľská",N1101&lt;&gt;"Súkromná"),AND(N1101="Podnikateľská",H1101=""),COUNTIFS('Vodiči'!$C$6:$C$8,C1101&amp;"")&lt;&gt;1,COUNTIFS('Vozidlá'!$A$6:$A$6,B1101&amp;"",'Vozidlá'!$B$6:$B$6,"&lt;&gt;")&lt;&gt;1,COUNTIFS('Vozidlá'!$A$6:$A$6,B1101&amp;"",'Vozidlá'!$C$6:$C$6,"&lt;&gt;")&lt;&gt;1,COUNTIFS('Vozidlá'!$A$6:$A$6,B1101&amp;"",'Vozidlá'!$D$6:$D$6,"&lt;&gt;")&lt;&gt;1,COUNTIFS('Vozidlá'!$A$6:$A$6,B1101&amp;"",'Vozidlá'!$E$6:$E$6,"&lt;&gt;")&lt;&gt;1,COUNTIFS('Vozidlá'!$A$6:$A$6,B1101&amp;"",'Vozidlá'!$K$6:$K$6,"&lt;&gt;")&lt;&gt;1,COUNTIFS('Vozidlá'!$A$6:$A$6,B1101&amp;"",'Vozidlá'!$L$6:$L$6,"&lt;&gt;")&lt;&gt;1),"CHYBA",""))</f>
        <v/>
      </c>
      <c r="S1101" s="14">
        <f>IF(V1101=0,"",IF(N1101="Podnikateľská",IF(H1101="","",IF(OR(LEN(TRIM(SUBSTITUTE(SUBSTITUTE(H1101,".",""),",","")))&lt;12,ISNUMBER(MATCH(TRIM(SUBSTITUTE(SUBSTITUTE(H1101,".",""),",","")),'Zoznamy'!$G$2:$G$41,0))),"PREVERIŤ","")),IF(AND(N1101="Súkromná",IFERROR(INDEX('Vozidlá'!$O$6:$O$6,MATCH(B1101,'Vozidlá'!$A$6:$A$6,0))="áno",FALSE)),"PREVERIŤ","")))</f>
        <v/>
      </c>
      <c r="T1101" s="14">
        <f>IF(OR(D1101="",E1101="",F1101="",G1101=""),"",IFERROR(IF(OR(F1101+G1101&lt;D1101+E1101,D1101&lt;DATE(2027,1,1),D1101&gt;=DATE(2028,1,1)),"CHYBA",""),"CHYBA"))</f>
        <v/>
      </c>
      <c r="U1101" s="14">
        <f>IF(OR(V1101=0,A1101=""),"",IF(COUNTIFS($A$6:$A$1505,A1101&amp;"",$B$6:$B$1505,B1101&amp;"")&gt;1,"CHYBA",IF(X1101="","",IF(X1101=0,"",IFERROR(IF(INDEX($A$1:$A$1505,X1101)="","",IF(A1101=INDEX($A$1:$A$1505,X1101)+1,"","PREVERIŤ")),"PREVERIŤ")))))</f>
        <v/>
      </c>
      <c r="V1101" s="14">
        <f>IF(OR(A1101&lt;&gt;"",B1101&lt;&gt;"",C1101&lt;&gt;"",D1101&lt;&gt;"",E1101&lt;&gt;"",F1101&lt;&gt;"",G1101&lt;&gt;"",H1101&lt;&gt;"",I1101&lt;&gt;"",J1101&lt;&gt;"",K1101&lt;&gt;"",L1101&lt;&gt;"",N1101&lt;&gt;"",O1101&lt;&gt;""),1,0)</f>
        <v/>
      </c>
      <c r="W1101" s="14">
        <f>IF(OR(V1101=0,B1101=""),"",COUNTIFS($B$6:B1101,B1101&amp;""))</f>
        <v/>
      </c>
      <c r="X1101" s="14">
        <f>IF(OR(V1101=0,B1101=""),"",IF(W1101=1,0,SUMIFS($Y$5:Y1100,$B$5:B1100,B1101&amp;"",$W$5:W1100,W1101-1)))</f>
        <v/>
      </c>
      <c r="Y1101" s="14">
        <f>IF(V1101=0,"",ROW($A1101))</f>
        <v/>
      </c>
    </row>
    <row r="1102">
      <c r="A1102" s="10" t="n"/>
      <c r="B1102" s="10" t="n"/>
      <c r="C1102" s="10" t="n"/>
      <c r="D1102" s="12" t="n"/>
      <c r="E1102" s="18" t="n"/>
      <c r="F1102" s="12" t="n"/>
      <c r="G1102" s="18" t="n"/>
      <c r="H1102" s="10" t="n"/>
      <c r="I1102" s="10" t="n"/>
      <c r="J1102" s="10" t="n"/>
      <c r="K1102" s="13" t="n"/>
      <c r="L1102" s="13" t="n"/>
      <c r="M1102" s="19">
        <f>IF(OR(K1102="",L1102=""),"",IF(AND(ISNUMBER(K1102),ISNUMBER(L1102)),L1102-K1102,"CHYBA"))</f>
        <v/>
      </c>
      <c r="N1102" s="10" t="n"/>
      <c r="O1102" s="10" t="n"/>
      <c r="P1102" s="14">
        <f>IF(M1102="","",IF(ISNUMBER(M1102),IF(M1102&lt;=0,"CHYBA",""),"CHYBA"))</f>
        <v/>
      </c>
      <c r="Q1102" s="14">
        <f>IF(OR(V1102=0,B1102="",K1102=""),"",IFERROR(IF(X1102=0,IF(AND(COUNTIFS('Vozidlá'!$A$6:$A$6,B1102&amp;"",'Vozidlá'!$L$6:$L$6,"&lt;&gt;")=1,ROUND(K1102,1)=ROUND(INDEX('Vozidlá'!$L$6:$L$6,MATCH(B1102,'Vozidlá'!$A$6:$A$6,0)),1)),"","CHYBA"),IF(AND(INDEX($L$1:$L$1505,X1102)&lt;&gt;"",ROUND(K1102,1)=ROUND(INDEX($L$1:$L$1505,X1102),1)),"","CHYBA")),"CHYBA"))</f>
        <v/>
      </c>
      <c r="R1102" s="14">
        <f>IF(V1102=0,"",IF(OR(NOT(ISNUMBER(A1102)),B1102="",C1102="",NOT(ISNUMBER(D1102)),NOT(ISNUMBER(E1102)),NOT(ISNUMBER(F1102)),NOT(ISNUMBER(G1102)),I1102="",J1102="",NOT(ISNUMBER(K1102)),NOT(ISNUMBER(L1102)),AND(N1102&lt;&gt;"Podnikateľská",N1102&lt;&gt;"Súkromná"),AND(N1102="Podnikateľská",H1102=""),COUNTIFS('Vodiči'!$C$6:$C$8,C1102&amp;"")&lt;&gt;1,COUNTIFS('Vozidlá'!$A$6:$A$6,B1102&amp;"",'Vozidlá'!$B$6:$B$6,"&lt;&gt;")&lt;&gt;1,COUNTIFS('Vozidlá'!$A$6:$A$6,B1102&amp;"",'Vozidlá'!$C$6:$C$6,"&lt;&gt;")&lt;&gt;1,COUNTIFS('Vozidlá'!$A$6:$A$6,B1102&amp;"",'Vozidlá'!$D$6:$D$6,"&lt;&gt;")&lt;&gt;1,COUNTIFS('Vozidlá'!$A$6:$A$6,B1102&amp;"",'Vozidlá'!$E$6:$E$6,"&lt;&gt;")&lt;&gt;1,COUNTIFS('Vozidlá'!$A$6:$A$6,B1102&amp;"",'Vozidlá'!$K$6:$K$6,"&lt;&gt;")&lt;&gt;1,COUNTIFS('Vozidlá'!$A$6:$A$6,B1102&amp;"",'Vozidlá'!$L$6:$L$6,"&lt;&gt;")&lt;&gt;1),"CHYBA",""))</f>
        <v/>
      </c>
      <c r="S1102" s="14">
        <f>IF(V1102=0,"",IF(N1102="Podnikateľská",IF(H1102="","",IF(OR(LEN(TRIM(SUBSTITUTE(SUBSTITUTE(H1102,".",""),",","")))&lt;12,ISNUMBER(MATCH(TRIM(SUBSTITUTE(SUBSTITUTE(H1102,".",""),",","")),'Zoznamy'!$G$2:$G$41,0))),"PREVERIŤ","")),IF(AND(N1102="Súkromná",IFERROR(INDEX('Vozidlá'!$O$6:$O$6,MATCH(B1102,'Vozidlá'!$A$6:$A$6,0))="áno",FALSE)),"PREVERIŤ","")))</f>
        <v/>
      </c>
      <c r="T1102" s="14">
        <f>IF(OR(D1102="",E1102="",F1102="",G1102=""),"",IFERROR(IF(OR(F1102+G1102&lt;D1102+E1102,D1102&lt;DATE(2027,1,1),D1102&gt;=DATE(2028,1,1)),"CHYBA",""),"CHYBA"))</f>
        <v/>
      </c>
      <c r="U1102" s="14">
        <f>IF(OR(V1102=0,A1102=""),"",IF(COUNTIFS($A$6:$A$1505,A1102&amp;"",$B$6:$B$1505,B1102&amp;"")&gt;1,"CHYBA",IF(X1102="","",IF(X1102=0,"",IFERROR(IF(INDEX($A$1:$A$1505,X1102)="","",IF(A1102=INDEX($A$1:$A$1505,X1102)+1,"","PREVERIŤ")),"PREVERIŤ")))))</f>
        <v/>
      </c>
      <c r="V1102" s="14">
        <f>IF(OR(A1102&lt;&gt;"",B1102&lt;&gt;"",C1102&lt;&gt;"",D1102&lt;&gt;"",E1102&lt;&gt;"",F1102&lt;&gt;"",G1102&lt;&gt;"",H1102&lt;&gt;"",I1102&lt;&gt;"",J1102&lt;&gt;"",K1102&lt;&gt;"",L1102&lt;&gt;"",N1102&lt;&gt;"",O1102&lt;&gt;""),1,0)</f>
        <v/>
      </c>
      <c r="W1102" s="14">
        <f>IF(OR(V1102=0,B1102=""),"",COUNTIFS($B$6:B1102,B1102&amp;""))</f>
        <v/>
      </c>
      <c r="X1102" s="14">
        <f>IF(OR(V1102=0,B1102=""),"",IF(W1102=1,0,SUMIFS($Y$5:Y1101,$B$5:B1101,B1102&amp;"",$W$5:W1101,W1102-1)))</f>
        <v/>
      </c>
      <c r="Y1102" s="14">
        <f>IF(V1102=0,"",ROW($A1102))</f>
        <v/>
      </c>
    </row>
    <row r="1103">
      <c r="A1103" s="10" t="n"/>
      <c r="B1103" s="10" t="n"/>
      <c r="C1103" s="10" t="n"/>
      <c r="D1103" s="12" t="n"/>
      <c r="E1103" s="18" t="n"/>
      <c r="F1103" s="12" t="n"/>
      <c r="G1103" s="18" t="n"/>
      <c r="H1103" s="10" t="n"/>
      <c r="I1103" s="10" t="n"/>
      <c r="J1103" s="10" t="n"/>
      <c r="K1103" s="13" t="n"/>
      <c r="L1103" s="13" t="n"/>
      <c r="M1103" s="19">
        <f>IF(OR(K1103="",L1103=""),"",IF(AND(ISNUMBER(K1103),ISNUMBER(L1103)),L1103-K1103,"CHYBA"))</f>
        <v/>
      </c>
      <c r="N1103" s="10" t="n"/>
      <c r="O1103" s="10" t="n"/>
      <c r="P1103" s="14">
        <f>IF(M1103="","",IF(ISNUMBER(M1103),IF(M1103&lt;=0,"CHYBA",""),"CHYBA"))</f>
        <v/>
      </c>
      <c r="Q1103" s="14">
        <f>IF(OR(V1103=0,B1103="",K1103=""),"",IFERROR(IF(X1103=0,IF(AND(COUNTIFS('Vozidlá'!$A$6:$A$6,B1103&amp;"",'Vozidlá'!$L$6:$L$6,"&lt;&gt;")=1,ROUND(K1103,1)=ROUND(INDEX('Vozidlá'!$L$6:$L$6,MATCH(B1103,'Vozidlá'!$A$6:$A$6,0)),1)),"","CHYBA"),IF(AND(INDEX($L$1:$L$1505,X1103)&lt;&gt;"",ROUND(K1103,1)=ROUND(INDEX($L$1:$L$1505,X1103),1)),"","CHYBA")),"CHYBA"))</f>
        <v/>
      </c>
      <c r="R1103" s="14">
        <f>IF(V1103=0,"",IF(OR(NOT(ISNUMBER(A1103)),B1103="",C1103="",NOT(ISNUMBER(D1103)),NOT(ISNUMBER(E1103)),NOT(ISNUMBER(F1103)),NOT(ISNUMBER(G1103)),I1103="",J1103="",NOT(ISNUMBER(K1103)),NOT(ISNUMBER(L1103)),AND(N1103&lt;&gt;"Podnikateľská",N1103&lt;&gt;"Súkromná"),AND(N1103="Podnikateľská",H1103=""),COUNTIFS('Vodiči'!$C$6:$C$8,C1103&amp;"")&lt;&gt;1,COUNTIFS('Vozidlá'!$A$6:$A$6,B1103&amp;"",'Vozidlá'!$B$6:$B$6,"&lt;&gt;")&lt;&gt;1,COUNTIFS('Vozidlá'!$A$6:$A$6,B1103&amp;"",'Vozidlá'!$C$6:$C$6,"&lt;&gt;")&lt;&gt;1,COUNTIFS('Vozidlá'!$A$6:$A$6,B1103&amp;"",'Vozidlá'!$D$6:$D$6,"&lt;&gt;")&lt;&gt;1,COUNTIFS('Vozidlá'!$A$6:$A$6,B1103&amp;"",'Vozidlá'!$E$6:$E$6,"&lt;&gt;")&lt;&gt;1,COUNTIFS('Vozidlá'!$A$6:$A$6,B1103&amp;"",'Vozidlá'!$K$6:$K$6,"&lt;&gt;")&lt;&gt;1,COUNTIFS('Vozidlá'!$A$6:$A$6,B1103&amp;"",'Vozidlá'!$L$6:$L$6,"&lt;&gt;")&lt;&gt;1),"CHYBA",""))</f>
        <v/>
      </c>
      <c r="S1103" s="14">
        <f>IF(V1103=0,"",IF(N1103="Podnikateľská",IF(H1103="","",IF(OR(LEN(TRIM(SUBSTITUTE(SUBSTITUTE(H1103,".",""),",","")))&lt;12,ISNUMBER(MATCH(TRIM(SUBSTITUTE(SUBSTITUTE(H1103,".",""),",","")),'Zoznamy'!$G$2:$G$41,0))),"PREVERIŤ","")),IF(AND(N1103="Súkromná",IFERROR(INDEX('Vozidlá'!$O$6:$O$6,MATCH(B1103,'Vozidlá'!$A$6:$A$6,0))="áno",FALSE)),"PREVERIŤ","")))</f>
        <v/>
      </c>
      <c r="T1103" s="14">
        <f>IF(OR(D1103="",E1103="",F1103="",G1103=""),"",IFERROR(IF(OR(F1103+G1103&lt;D1103+E1103,D1103&lt;DATE(2027,1,1),D1103&gt;=DATE(2028,1,1)),"CHYBA",""),"CHYBA"))</f>
        <v/>
      </c>
      <c r="U1103" s="14">
        <f>IF(OR(V1103=0,A1103=""),"",IF(COUNTIFS($A$6:$A$1505,A1103&amp;"",$B$6:$B$1505,B1103&amp;"")&gt;1,"CHYBA",IF(X1103="","",IF(X1103=0,"",IFERROR(IF(INDEX($A$1:$A$1505,X1103)="","",IF(A1103=INDEX($A$1:$A$1505,X1103)+1,"","PREVERIŤ")),"PREVERIŤ")))))</f>
        <v/>
      </c>
      <c r="V1103" s="14">
        <f>IF(OR(A1103&lt;&gt;"",B1103&lt;&gt;"",C1103&lt;&gt;"",D1103&lt;&gt;"",E1103&lt;&gt;"",F1103&lt;&gt;"",G1103&lt;&gt;"",H1103&lt;&gt;"",I1103&lt;&gt;"",J1103&lt;&gt;"",K1103&lt;&gt;"",L1103&lt;&gt;"",N1103&lt;&gt;"",O1103&lt;&gt;""),1,0)</f>
        <v/>
      </c>
      <c r="W1103" s="14">
        <f>IF(OR(V1103=0,B1103=""),"",COUNTIFS($B$6:B1103,B1103&amp;""))</f>
        <v/>
      </c>
      <c r="X1103" s="14">
        <f>IF(OR(V1103=0,B1103=""),"",IF(W1103=1,0,SUMIFS($Y$5:Y1102,$B$5:B1102,B1103&amp;"",$W$5:W1102,W1103-1)))</f>
        <v/>
      </c>
      <c r="Y1103" s="14">
        <f>IF(V1103=0,"",ROW($A1103))</f>
        <v/>
      </c>
    </row>
    <row r="1104">
      <c r="A1104" s="10" t="n"/>
      <c r="B1104" s="10" t="n"/>
      <c r="C1104" s="10" t="n"/>
      <c r="D1104" s="12" t="n"/>
      <c r="E1104" s="18" t="n"/>
      <c r="F1104" s="12" t="n"/>
      <c r="G1104" s="18" t="n"/>
      <c r="H1104" s="10" t="n"/>
      <c r="I1104" s="10" t="n"/>
      <c r="J1104" s="10" t="n"/>
      <c r="K1104" s="13" t="n"/>
      <c r="L1104" s="13" t="n"/>
      <c r="M1104" s="19">
        <f>IF(OR(K1104="",L1104=""),"",IF(AND(ISNUMBER(K1104),ISNUMBER(L1104)),L1104-K1104,"CHYBA"))</f>
        <v/>
      </c>
      <c r="N1104" s="10" t="n"/>
      <c r="O1104" s="10" t="n"/>
      <c r="P1104" s="14">
        <f>IF(M1104="","",IF(ISNUMBER(M1104),IF(M1104&lt;=0,"CHYBA",""),"CHYBA"))</f>
        <v/>
      </c>
      <c r="Q1104" s="14">
        <f>IF(OR(V1104=0,B1104="",K1104=""),"",IFERROR(IF(X1104=0,IF(AND(COUNTIFS('Vozidlá'!$A$6:$A$6,B1104&amp;"",'Vozidlá'!$L$6:$L$6,"&lt;&gt;")=1,ROUND(K1104,1)=ROUND(INDEX('Vozidlá'!$L$6:$L$6,MATCH(B1104,'Vozidlá'!$A$6:$A$6,0)),1)),"","CHYBA"),IF(AND(INDEX($L$1:$L$1505,X1104)&lt;&gt;"",ROUND(K1104,1)=ROUND(INDEX($L$1:$L$1505,X1104),1)),"","CHYBA")),"CHYBA"))</f>
        <v/>
      </c>
      <c r="R1104" s="14">
        <f>IF(V1104=0,"",IF(OR(NOT(ISNUMBER(A1104)),B1104="",C1104="",NOT(ISNUMBER(D1104)),NOT(ISNUMBER(E1104)),NOT(ISNUMBER(F1104)),NOT(ISNUMBER(G1104)),I1104="",J1104="",NOT(ISNUMBER(K1104)),NOT(ISNUMBER(L1104)),AND(N1104&lt;&gt;"Podnikateľská",N1104&lt;&gt;"Súkromná"),AND(N1104="Podnikateľská",H1104=""),COUNTIFS('Vodiči'!$C$6:$C$8,C1104&amp;"")&lt;&gt;1,COUNTIFS('Vozidlá'!$A$6:$A$6,B1104&amp;"",'Vozidlá'!$B$6:$B$6,"&lt;&gt;")&lt;&gt;1,COUNTIFS('Vozidlá'!$A$6:$A$6,B1104&amp;"",'Vozidlá'!$C$6:$C$6,"&lt;&gt;")&lt;&gt;1,COUNTIFS('Vozidlá'!$A$6:$A$6,B1104&amp;"",'Vozidlá'!$D$6:$D$6,"&lt;&gt;")&lt;&gt;1,COUNTIFS('Vozidlá'!$A$6:$A$6,B1104&amp;"",'Vozidlá'!$E$6:$E$6,"&lt;&gt;")&lt;&gt;1,COUNTIFS('Vozidlá'!$A$6:$A$6,B1104&amp;"",'Vozidlá'!$K$6:$K$6,"&lt;&gt;")&lt;&gt;1,COUNTIFS('Vozidlá'!$A$6:$A$6,B1104&amp;"",'Vozidlá'!$L$6:$L$6,"&lt;&gt;")&lt;&gt;1),"CHYBA",""))</f>
        <v/>
      </c>
      <c r="S1104" s="14">
        <f>IF(V1104=0,"",IF(N1104="Podnikateľská",IF(H1104="","",IF(OR(LEN(TRIM(SUBSTITUTE(SUBSTITUTE(H1104,".",""),",","")))&lt;12,ISNUMBER(MATCH(TRIM(SUBSTITUTE(SUBSTITUTE(H1104,".",""),",","")),'Zoznamy'!$G$2:$G$41,0))),"PREVERIŤ","")),IF(AND(N1104="Súkromná",IFERROR(INDEX('Vozidlá'!$O$6:$O$6,MATCH(B1104,'Vozidlá'!$A$6:$A$6,0))="áno",FALSE)),"PREVERIŤ","")))</f>
        <v/>
      </c>
      <c r="T1104" s="14">
        <f>IF(OR(D1104="",E1104="",F1104="",G1104=""),"",IFERROR(IF(OR(F1104+G1104&lt;D1104+E1104,D1104&lt;DATE(2027,1,1),D1104&gt;=DATE(2028,1,1)),"CHYBA",""),"CHYBA"))</f>
        <v/>
      </c>
      <c r="U1104" s="14">
        <f>IF(OR(V1104=0,A1104=""),"",IF(COUNTIFS($A$6:$A$1505,A1104&amp;"",$B$6:$B$1505,B1104&amp;"")&gt;1,"CHYBA",IF(X1104="","",IF(X1104=0,"",IFERROR(IF(INDEX($A$1:$A$1505,X1104)="","",IF(A1104=INDEX($A$1:$A$1505,X1104)+1,"","PREVERIŤ")),"PREVERIŤ")))))</f>
        <v/>
      </c>
      <c r="V1104" s="14">
        <f>IF(OR(A1104&lt;&gt;"",B1104&lt;&gt;"",C1104&lt;&gt;"",D1104&lt;&gt;"",E1104&lt;&gt;"",F1104&lt;&gt;"",G1104&lt;&gt;"",H1104&lt;&gt;"",I1104&lt;&gt;"",J1104&lt;&gt;"",K1104&lt;&gt;"",L1104&lt;&gt;"",N1104&lt;&gt;"",O1104&lt;&gt;""),1,0)</f>
        <v/>
      </c>
      <c r="W1104" s="14">
        <f>IF(OR(V1104=0,B1104=""),"",COUNTIFS($B$6:B1104,B1104&amp;""))</f>
        <v/>
      </c>
      <c r="X1104" s="14">
        <f>IF(OR(V1104=0,B1104=""),"",IF(W1104=1,0,SUMIFS($Y$5:Y1103,$B$5:B1103,B1104&amp;"",$W$5:W1103,W1104-1)))</f>
        <v/>
      </c>
      <c r="Y1104" s="14">
        <f>IF(V1104=0,"",ROW($A1104))</f>
        <v/>
      </c>
    </row>
    <row r="1105">
      <c r="A1105" s="10" t="n"/>
      <c r="B1105" s="10" t="n"/>
      <c r="C1105" s="10" t="n"/>
      <c r="D1105" s="12" t="n"/>
      <c r="E1105" s="18" t="n"/>
      <c r="F1105" s="12" t="n"/>
      <c r="G1105" s="18" t="n"/>
      <c r="H1105" s="10" t="n"/>
      <c r="I1105" s="10" t="n"/>
      <c r="J1105" s="10" t="n"/>
      <c r="K1105" s="13" t="n"/>
      <c r="L1105" s="13" t="n"/>
      <c r="M1105" s="19">
        <f>IF(OR(K1105="",L1105=""),"",IF(AND(ISNUMBER(K1105),ISNUMBER(L1105)),L1105-K1105,"CHYBA"))</f>
        <v/>
      </c>
      <c r="N1105" s="10" t="n"/>
      <c r="O1105" s="10" t="n"/>
      <c r="P1105" s="14">
        <f>IF(M1105="","",IF(ISNUMBER(M1105),IF(M1105&lt;=0,"CHYBA",""),"CHYBA"))</f>
        <v/>
      </c>
      <c r="Q1105" s="14">
        <f>IF(OR(V1105=0,B1105="",K1105=""),"",IFERROR(IF(X1105=0,IF(AND(COUNTIFS('Vozidlá'!$A$6:$A$6,B1105&amp;"",'Vozidlá'!$L$6:$L$6,"&lt;&gt;")=1,ROUND(K1105,1)=ROUND(INDEX('Vozidlá'!$L$6:$L$6,MATCH(B1105,'Vozidlá'!$A$6:$A$6,0)),1)),"","CHYBA"),IF(AND(INDEX($L$1:$L$1505,X1105)&lt;&gt;"",ROUND(K1105,1)=ROUND(INDEX($L$1:$L$1505,X1105),1)),"","CHYBA")),"CHYBA"))</f>
        <v/>
      </c>
      <c r="R1105" s="14">
        <f>IF(V1105=0,"",IF(OR(NOT(ISNUMBER(A1105)),B1105="",C1105="",NOT(ISNUMBER(D1105)),NOT(ISNUMBER(E1105)),NOT(ISNUMBER(F1105)),NOT(ISNUMBER(G1105)),I1105="",J1105="",NOT(ISNUMBER(K1105)),NOT(ISNUMBER(L1105)),AND(N1105&lt;&gt;"Podnikateľská",N1105&lt;&gt;"Súkromná"),AND(N1105="Podnikateľská",H1105=""),COUNTIFS('Vodiči'!$C$6:$C$8,C1105&amp;"")&lt;&gt;1,COUNTIFS('Vozidlá'!$A$6:$A$6,B1105&amp;"",'Vozidlá'!$B$6:$B$6,"&lt;&gt;")&lt;&gt;1,COUNTIFS('Vozidlá'!$A$6:$A$6,B1105&amp;"",'Vozidlá'!$C$6:$C$6,"&lt;&gt;")&lt;&gt;1,COUNTIFS('Vozidlá'!$A$6:$A$6,B1105&amp;"",'Vozidlá'!$D$6:$D$6,"&lt;&gt;")&lt;&gt;1,COUNTIFS('Vozidlá'!$A$6:$A$6,B1105&amp;"",'Vozidlá'!$E$6:$E$6,"&lt;&gt;")&lt;&gt;1,COUNTIFS('Vozidlá'!$A$6:$A$6,B1105&amp;"",'Vozidlá'!$K$6:$K$6,"&lt;&gt;")&lt;&gt;1,COUNTIFS('Vozidlá'!$A$6:$A$6,B1105&amp;"",'Vozidlá'!$L$6:$L$6,"&lt;&gt;")&lt;&gt;1),"CHYBA",""))</f>
        <v/>
      </c>
      <c r="S1105" s="14">
        <f>IF(V1105=0,"",IF(N1105="Podnikateľská",IF(H1105="","",IF(OR(LEN(TRIM(SUBSTITUTE(SUBSTITUTE(H1105,".",""),",","")))&lt;12,ISNUMBER(MATCH(TRIM(SUBSTITUTE(SUBSTITUTE(H1105,".",""),",","")),'Zoznamy'!$G$2:$G$41,0))),"PREVERIŤ","")),IF(AND(N1105="Súkromná",IFERROR(INDEX('Vozidlá'!$O$6:$O$6,MATCH(B1105,'Vozidlá'!$A$6:$A$6,0))="áno",FALSE)),"PREVERIŤ","")))</f>
        <v/>
      </c>
      <c r="T1105" s="14">
        <f>IF(OR(D1105="",E1105="",F1105="",G1105=""),"",IFERROR(IF(OR(F1105+G1105&lt;D1105+E1105,D1105&lt;DATE(2027,1,1),D1105&gt;=DATE(2028,1,1)),"CHYBA",""),"CHYBA"))</f>
        <v/>
      </c>
      <c r="U1105" s="14">
        <f>IF(OR(V1105=0,A1105=""),"",IF(COUNTIFS($A$6:$A$1505,A1105&amp;"",$B$6:$B$1505,B1105&amp;"")&gt;1,"CHYBA",IF(X1105="","",IF(X1105=0,"",IFERROR(IF(INDEX($A$1:$A$1505,X1105)="","",IF(A1105=INDEX($A$1:$A$1505,X1105)+1,"","PREVERIŤ")),"PREVERIŤ")))))</f>
        <v/>
      </c>
      <c r="V1105" s="14">
        <f>IF(OR(A1105&lt;&gt;"",B1105&lt;&gt;"",C1105&lt;&gt;"",D1105&lt;&gt;"",E1105&lt;&gt;"",F1105&lt;&gt;"",G1105&lt;&gt;"",H1105&lt;&gt;"",I1105&lt;&gt;"",J1105&lt;&gt;"",K1105&lt;&gt;"",L1105&lt;&gt;"",N1105&lt;&gt;"",O1105&lt;&gt;""),1,0)</f>
        <v/>
      </c>
      <c r="W1105" s="14">
        <f>IF(OR(V1105=0,B1105=""),"",COUNTIFS($B$6:B1105,B1105&amp;""))</f>
        <v/>
      </c>
      <c r="X1105" s="14">
        <f>IF(OR(V1105=0,B1105=""),"",IF(W1105=1,0,SUMIFS($Y$5:Y1104,$B$5:B1104,B1105&amp;"",$W$5:W1104,W1105-1)))</f>
        <v/>
      </c>
      <c r="Y1105" s="14">
        <f>IF(V1105=0,"",ROW($A1105))</f>
        <v/>
      </c>
    </row>
    <row r="1106">
      <c r="A1106" s="10" t="n"/>
      <c r="B1106" s="10" t="n"/>
      <c r="C1106" s="10" t="n"/>
      <c r="D1106" s="12" t="n"/>
      <c r="E1106" s="18" t="n"/>
      <c r="F1106" s="12" t="n"/>
      <c r="G1106" s="18" t="n"/>
      <c r="H1106" s="10" t="n"/>
      <c r="I1106" s="10" t="n"/>
      <c r="J1106" s="10" t="n"/>
      <c r="K1106" s="13" t="n"/>
      <c r="L1106" s="13" t="n"/>
      <c r="M1106" s="19">
        <f>IF(OR(K1106="",L1106=""),"",IF(AND(ISNUMBER(K1106),ISNUMBER(L1106)),L1106-K1106,"CHYBA"))</f>
        <v/>
      </c>
      <c r="N1106" s="10" t="n"/>
      <c r="O1106" s="10" t="n"/>
      <c r="P1106" s="14">
        <f>IF(M1106="","",IF(ISNUMBER(M1106),IF(M1106&lt;=0,"CHYBA",""),"CHYBA"))</f>
        <v/>
      </c>
      <c r="Q1106" s="14">
        <f>IF(OR(V1106=0,B1106="",K1106=""),"",IFERROR(IF(X1106=0,IF(AND(COUNTIFS('Vozidlá'!$A$6:$A$6,B1106&amp;"",'Vozidlá'!$L$6:$L$6,"&lt;&gt;")=1,ROUND(K1106,1)=ROUND(INDEX('Vozidlá'!$L$6:$L$6,MATCH(B1106,'Vozidlá'!$A$6:$A$6,0)),1)),"","CHYBA"),IF(AND(INDEX($L$1:$L$1505,X1106)&lt;&gt;"",ROUND(K1106,1)=ROUND(INDEX($L$1:$L$1505,X1106),1)),"","CHYBA")),"CHYBA"))</f>
        <v/>
      </c>
      <c r="R1106" s="14">
        <f>IF(V1106=0,"",IF(OR(NOT(ISNUMBER(A1106)),B1106="",C1106="",NOT(ISNUMBER(D1106)),NOT(ISNUMBER(E1106)),NOT(ISNUMBER(F1106)),NOT(ISNUMBER(G1106)),I1106="",J1106="",NOT(ISNUMBER(K1106)),NOT(ISNUMBER(L1106)),AND(N1106&lt;&gt;"Podnikateľská",N1106&lt;&gt;"Súkromná"),AND(N1106="Podnikateľská",H1106=""),COUNTIFS('Vodiči'!$C$6:$C$8,C1106&amp;"")&lt;&gt;1,COUNTIFS('Vozidlá'!$A$6:$A$6,B1106&amp;"",'Vozidlá'!$B$6:$B$6,"&lt;&gt;")&lt;&gt;1,COUNTIFS('Vozidlá'!$A$6:$A$6,B1106&amp;"",'Vozidlá'!$C$6:$C$6,"&lt;&gt;")&lt;&gt;1,COUNTIFS('Vozidlá'!$A$6:$A$6,B1106&amp;"",'Vozidlá'!$D$6:$D$6,"&lt;&gt;")&lt;&gt;1,COUNTIFS('Vozidlá'!$A$6:$A$6,B1106&amp;"",'Vozidlá'!$E$6:$E$6,"&lt;&gt;")&lt;&gt;1,COUNTIFS('Vozidlá'!$A$6:$A$6,B1106&amp;"",'Vozidlá'!$K$6:$K$6,"&lt;&gt;")&lt;&gt;1,COUNTIFS('Vozidlá'!$A$6:$A$6,B1106&amp;"",'Vozidlá'!$L$6:$L$6,"&lt;&gt;")&lt;&gt;1),"CHYBA",""))</f>
        <v/>
      </c>
      <c r="S1106" s="14">
        <f>IF(V1106=0,"",IF(N1106="Podnikateľská",IF(H1106="","",IF(OR(LEN(TRIM(SUBSTITUTE(SUBSTITUTE(H1106,".",""),",","")))&lt;12,ISNUMBER(MATCH(TRIM(SUBSTITUTE(SUBSTITUTE(H1106,".",""),",","")),'Zoznamy'!$G$2:$G$41,0))),"PREVERIŤ","")),IF(AND(N1106="Súkromná",IFERROR(INDEX('Vozidlá'!$O$6:$O$6,MATCH(B1106,'Vozidlá'!$A$6:$A$6,0))="áno",FALSE)),"PREVERIŤ","")))</f>
        <v/>
      </c>
      <c r="T1106" s="14">
        <f>IF(OR(D1106="",E1106="",F1106="",G1106=""),"",IFERROR(IF(OR(F1106+G1106&lt;D1106+E1106,D1106&lt;DATE(2027,1,1),D1106&gt;=DATE(2028,1,1)),"CHYBA",""),"CHYBA"))</f>
        <v/>
      </c>
      <c r="U1106" s="14">
        <f>IF(OR(V1106=0,A1106=""),"",IF(COUNTIFS($A$6:$A$1505,A1106&amp;"",$B$6:$B$1505,B1106&amp;"")&gt;1,"CHYBA",IF(X1106="","",IF(X1106=0,"",IFERROR(IF(INDEX($A$1:$A$1505,X1106)="","",IF(A1106=INDEX($A$1:$A$1505,X1106)+1,"","PREVERIŤ")),"PREVERIŤ")))))</f>
        <v/>
      </c>
      <c r="V1106" s="14">
        <f>IF(OR(A1106&lt;&gt;"",B1106&lt;&gt;"",C1106&lt;&gt;"",D1106&lt;&gt;"",E1106&lt;&gt;"",F1106&lt;&gt;"",G1106&lt;&gt;"",H1106&lt;&gt;"",I1106&lt;&gt;"",J1106&lt;&gt;"",K1106&lt;&gt;"",L1106&lt;&gt;"",N1106&lt;&gt;"",O1106&lt;&gt;""),1,0)</f>
        <v/>
      </c>
      <c r="W1106" s="14">
        <f>IF(OR(V1106=0,B1106=""),"",COUNTIFS($B$6:B1106,B1106&amp;""))</f>
        <v/>
      </c>
      <c r="X1106" s="14">
        <f>IF(OR(V1106=0,B1106=""),"",IF(W1106=1,0,SUMIFS($Y$5:Y1105,$B$5:B1105,B1106&amp;"",$W$5:W1105,W1106-1)))</f>
        <v/>
      </c>
      <c r="Y1106" s="14">
        <f>IF(V1106=0,"",ROW($A1106))</f>
        <v/>
      </c>
    </row>
    <row r="1107">
      <c r="A1107" s="10" t="n"/>
      <c r="B1107" s="10" t="n"/>
      <c r="C1107" s="10" t="n"/>
      <c r="D1107" s="12" t="n"/>
      <c r="E1107" s="18" t="n"/>
      <c r="F1107" s="12" t="n"/>
      <c r="G1107" s="18" t="n"/>
      <c r="H1107" s="10" t="n"/>
      <c r="I1107" s="10" t="n"/>
      <c r="J1107" s="10" t="n"/>
      <c r="K1107" s="13" t="n"/>
      <c r="L1107" s="13" t="n"/>
      <c r="M1107" s="19">
        <f>IF(OR(K1107="",L1107=""),"",IF(AND(ISNUMBER(K1107),ISNUMBER(L1107)),L1107-K1107,"CHYBA"))</f>
        <v/>
      </c>
      <c r="N1107" s="10" t="n"/>
      <c r="O1107" s="10" t="n"/>
      <c r="P1107" s="14">
        <f>IF(M1107="","",IF(ISNUMBER(M1107),IF(M1107&lt;=0,"CHYBA",""),"CHYBA"))</f>
        <v/>
      </c>
      <c r="Q1107" s="14">
        <f>IF(OR(V1107=0,B1107="",K1107=""),"",IFERROR(IF(X1107=0,IF(AND(COUNTIFS('Vozidlá'!$A$6:$A$6,B1107&amp;"",'Vozidlá'!$L$6:$L$6,"&lt;&gt;")=1,ROUND(K1107,1)=ROUND(INDEX('Vozidlá'!$L$6:$L$6,MATCH(B1107,'Vozidlá'!$A$6:$A$6,0)),1)),"","CHYBA"),IF(AND(INDEX($L$1:$L$1505,X1107)&lt;&gt;"",ROUND(K1107,1)=ROUND(INDEX($L$1:$L$1505,X1107),1)),"","CHYBA")),"CHYBA"))</f>
        <v/>
      </c>
      <c r="R1107" s="14">
        <f>IF(V1107=0,"",IF(OR(NOT(ISNUMBER(A1107)),B1107="",C1107="",NOT(ISNUMBER(D1107)),NOT(ISNUMBER(E1107)),NOT(ISNUMBER(F1107)),NOT(ISNUMBER(G1107)),I1107="",J1107="",NOT(ISNUMBER(K1107)),NOT(ISNUMBER(L1107)),AND(N1107&lt;&gt;"Podnikateľská",N1107&lt;&gt;"Súkromná"),AND(N1107="Podnikateľská",H1107=""),COUNTIFS('Vodiči'!$C$6:$C$8,C1107&amp;"")&lt;&gt;1,COUNTIFS('Vozidlá'!$A$6:$A$6,B1107&amp;"",'Vozidlá'!$B$6:$B$6,"&lt;&gt;")&lt;&gt;1,COUNTIFS('Vozidlá'!$A$6:$A$6,B1107&amp;"",'Vozidlá'!$C$6:$C$6,"&lt;&gt;")&lt;&gt;1,COUNTIFS('Vozidlá'!$A$6:$A$6,B1107&amp;"",'Vozidlá'!$D$6:$D$6,"&lt;&gt;")&lt;&gt;1,COUNTIFS('Vozidlá'!$A$6:$A$6,B1107&amp;"",'Vozidlá'!$E$6:$E$6,"&lt;&gt;")&lt;&gt;1,COUNTIFS('Vozidlá'!$A$6:$A$6,B1107&amp;"",'Vozidlá'!$K$6:$K$6,"&lt;&gt;")&lt;&gt;1,COUNTIFS('Vozidlá'!$A$6:$A$6,B1107&amp;"",'Vozidlá'!$L$6:$L$6,"&lt;&gt;")&lt;&gt;1),"CHYBA",""))</f>
        <v/>
      </c>
      <c r="S1107" s="14">
        <f>IF(V1107=0,"",IF(N1107="Podnikateľská",IF(H1107="","",IF(OR(LEN(TRIM(SUBSTITUTE(SUBSTITUTE(H1107,".",""),",","")))&lt;12,ISNUMBER(MATCH(TRIM(SUBSTITUTE(SUBSTITUTE(H1107,".",""),",","")),'Zoznamy'!$G$2:$G$41,0))),"PREVERIŤ","")),IF(AND(N1107="Súkromná",IFERROR(INDEX('Vozidlá'!$O$6:$O$6,MATCH(B1107,'Vozidlá'!$A$6:$A$6,0))="áno",FALSE)),"PREVERIŤ","")))</f>
        <v/>
      </c>
      <c r="T1107" s="14">
        <f>IF(OR(D1107="",E1107="",F1107="",G1107=""),"",IFERROR(IF(OR(F1107+G1107&lt;D1107+E1107,D1107&lt;DATE(2027,1,1),D1107&gt;=DATE(2028,1,1)),"CHYBA",""),"CHYBA"))</f>
        <v/>
      </c>
      <c r="U1107" s="14">
        <f>IF(OR(V1107=0,A1107=""),"",IF(COUNTIFS($A$6:$A$1505,A1107&amp;"",$B$6:$B$1505,B1107&amp;"")&gt;1,"CHYBA",IF(X1107="","",IF(X1107=0,"",IFERROR(IF(INDEX($A$1:$A$1505,X1107)="","",IF(A1107=INDEX($A$1:$A$1505,X1107)+1,"","PREVERIŤ")),"PREVERIŤ")))))</f>
        <v/>
      </c>
      <c r="V1107" s="14">
        <f>IF(OR(A1107&lt;&gt;"",B1107&lt;&gt;"",C1107&lt;&gt;"",D1107&lt;&gt;"",E1107&lt;&gt;"",F1107&lt;&gt;"",G1107&lt;&gt;"",H1107&lt;&gt;"",I1107&lt;&gt;"",J1107&lt;&gt;"",K1107&lt;&gt;"",L1107&lt;&gt;"",N1107&lt;&gt;"",O1107&lt;&gt;""),1,0)</f>
        <v/>
      </c>
      <c r="W1107" s="14">
        <f>IF(OR(V1107=0,B1107=""),"",COUNTIFS($B$6:B1107,B1107&amp;""))</f>
        <v/>
      </c>
      <c r="X1107" s="14">
        <f>IF(OR(V1107=0,B1107=""),"",IF(W1107=1,0,SUMIFS($Y$5:Y1106,$B$5:B1106,B1107&amp;"",$W$5:W1106,W1107-1)))</f>
        <v/>
      </c>
      <c r="Y1107" s="14">
        <f>IF(V1107=0,"",ROW($A1107))</f>
        <v/>
      </c>
    </row>
    <row r="1108">
      <c r="A1108" s="10" t="n"/>
      <c r="B1108" s="10" t="n"/>
      <c r="C1108" s="10" t="n"/>
      <c r="D1108" s="12" t="n"/>
      <c r="E1108" s="18" t="n"/>
      <c r="F1108" s="12" t="n"/>
      <c r="G1108" s="18" t="n"/>
      <c r="H1108" s="10" t="n"/>
      <c r="I1108" s="10" t="n"/>
      <c r="J1108" s="10" t="n"/>
      <c r="K1108" s="13" t="n"/>
      <c r="L1108" s="13" t="n"/>
      <c r="M1108" s="19">
        <f>IF(OR(K1108="",L1108=""),"",IF(AND(ISNUMBER(K1108),ISNUMBER(L1108)),L1108-K1108,"CHYBA"))</f>
        <v/>
      </c>
      <c r="N1108" s="10" t="n"/>
      <c r="O1108" s="10" t="n"/>
      <c r="P1108" s="14">
        <f>IF(M1108="","",IF(ISNUMBER(M1108),IF(M1108&lt;=0,"CHYBA",""),"CHYBA"))</f>
        <v/>
      </c>
      <c r="Q1108" s="14">
        <f>IF(OR(V1108=0,B1108="",K1108=""),"",IFERROR(IF(X1108=0,IF(AND(COUNTIFS('Vozidlá'!$A$6:$A$6,B1108&amp;"",'Vozidlá'!$L$6:$L$6,"&lt;&gt;")=1,ROUND(K1108,1)=ROUND(INDEX('Vozidlá'!$L$6:$L$6,MATCH(B1108,'Vozidlá'!$A$6:$A$6,0)),1)),"","CHYBA"),IF(AND(INDEX($L$1:$L$1505,X1108)&lt;&gt;"",ROUND(K1108,1)=ROUND(INDEX($L$1:$L$1505,X1108),1)),"","CHYBA")),"CHYBA"))</f>
        <v/>
      </c>
      <c r="R1108" s="14">
        <f>IF(V1108=0,"",IF(OR(NOT(ISNUMBER(A1108)),B1108="",C1108="",NOT(ISNUMBER(D1108)),NOT(ISNUMBER(E1108)),NOT(ISNUMBER(F1108)),NOT(ISNUMBER(G1108)),I1108="",J1108="",NOT(ISNUMBER(K1108)),NOT(ISNUMBER(L1108)),AND(N1108&lt;&gt;"Podnikateľská",N1108&lt;&gt;"Súkromná"),AND(N1108="Podnikateľská",H1108=""),COUNTIFS('Vodiči'!$C$6:$C$8,C1108&amp;"")&lt;&gt;1,COUNTIFS('Vozidlá'!$A$6:$A$6,B1108&amp;"",'Vozidlá'!$B$6:$B$6,"&lt;&gt;")&lt;&gt;1,COUNTIFS('Vozidlá'!$A$6:$A$6,B1108&amp;"",'Vozidlá'!$C$6:$C$6,"&lt;&gt;")&lt;&gt;1,COUNTIFS('Vozidlá'!$A$6:$A$6,B1108&amp;"",'Vozidlá'!$D$6:$D$6,"&lt;&gt;")&lt;&gt;1,COUNTIFS('Vozidlá'!$A$6:$A$6,B1108&amp;"",'Vozidlá'!$E$6:$E$6,"&lt;&gt;")&lt;&gt;1,COUNTIFS('Vozidlá'!$A$6:$A$6,B1108&amp;"",'Vozidlá'!$K$6:$K$6,"&lt;&gt;")&lt;&gt;1,COUNTIFS('Vozidlá'!$A$6:$A$6,B1108&amp;"",'Vozidlá'!$L$6:$L$6,"&lt;&gt;")&lt;&gt;1),"CHYBA",""))</f>
        <v/>
      </c>
      <c r="S1108" s="14">
        <f>IF(V1108=0,"",IF(N1108="Podnikateľská",IF(H1108="","",IF(OR(LEN(TRIM(SUBSTITUTE(SUBSTITUTE(H1108,".",""),",","")))&lt;12,ISNUMBER(MATCH(TRIM(SUBSTITUTE(SUBSTITUTE(H1108,".",""),",","")),'Zoznamy'!$G$2:$G$41,0))),"PREVERIŤ","")),IF(AND(N1108="Súkromná",IFERROR(INDEX('Vozidlá'!$O$6:$O$6,MATCH(B1108,'Vozidlá'!$A$6:$A$6,0))="áno",FALSE)),"PREVERIŤ","")))</f>
        <v/>
      </c>
      <c r="T1108" s="14">
        <f>IF(OR(D1108="",E1108="",F1108="",G1108=""),"",IFERROR(IF(OR(F1108+G1108&lt;D1108+E1108,D1108&lt;DATE(2027,1,1),D1108&gt;=DATE(2028,1,1)),"CHYBA",""),"CHYBA"))</f>
        <v/>
      </c>
      <c r="U1108" s="14">
        <f>IF(OR(V1108=0,A1108=""),"",IF(COUNTIFS($A$6:$A$1505,A1108&amp;"",$B$6:$B$1505,B1108&amp;"")&gt;1,"CHYBA",IF(X1108="","",IF(X1108=0,"",IFERROR(IF(INDEX($A$1:$A$1505,X1108)="","",IF(A1108=INDEX($A$1:$A$1505,X1108)+1,"","PREVERIŤ")),"PREVERIŤ")))))</f>
        <v/>
      </c>
      <c r="V1108" s="14">
        <f>IF(OR(A1108&lt;&gt;"",B1108&lt;&gt;"",C1108&lt;&gt;"",D1108&lt;&gt;"",E1108&lt;&gt;"",F1108&lt;&gt;"",G1108&lt;&gt;"",H1108&lt;&gt;"",I1108&lt;&gt;"",J1108&lt;&gt;"",K1108&lt;&gt;"",L1108&lt;&gt;"",N1108&lt;&gt;"",O1108&lt;&gt;""),1,0)</f>
        <v/>
      </c>
      <c r="W1108" s="14">
        <f>IF(OR(V1108=0,B1108=""),"",COUNTIFS($B$6:B1108,B1108&amp;""))</f>
        <v/>
      </c>
      <c r="X1108" s="14">
        <f>IF(OR(V1108=0,B1108=""),"",IF(W1108=1,0,SUMIFS($Y$5:Y1107,$B$5:B1107,B1108&amp;"",$W$5:W1107,W1108-1)))</f>
        <v/>
      </c>
      <c r="Y1108" s="14">
        <f>IF(V1108=0,"",ROW($A1108))</f>
        <v/>
      </c>
    </row>
    <row r="1109">
      <c r="A1109" s="10" t="n"/>
      <c r="B1109" s="10" t="n"/>
      <c r="C1109" s="10" t="n"/>
      <c r="D1109" s="12" t="n"/>
      <c r="E1109" s="18" t="n"/>
      <c r="F1109" s="12" t="n"/>
      <c r="G1109" s="18" t="n"/>
      <c r="H1109" s="10" t="n"/>
      <c r="I1109" s="10" t="n"/>
      <c r="J1109" s="10" t="n"/>
      <c r="K1109" s="13" t="n"/>
      <c r="L1109" s="13" t="n"/>
      <c r="M1109" s="19">
        <f>IF(OR(K1109="",L1109=""),"",IF(AND(ISNUMBER(K1109),ISNUMBER(L1109)),L1109-K1109,"CHYBA"))</f>
        <v/>
      </c>
      <c r="N1109" s="10" t="n"/>
      <c r="O1109" s="10" t="n"/>
      <c r="P1109" s="14">
        <f>IF(M1109="","",IF(ISNUMBER(M1109),IF(M1109&lt;=0,"CHYBA",""),"CHYBA"))</f>
        <v/>
      </c>
      <c r="Q1109" s="14">
        <f>IF(OR(V1109=0,B1109="",K1109=""),"",IFERROR(IF(X1109=0,IF(AND(COUNTIFS('Vozidlá'!$A$6:$A$6,B1109&amp;"",'Vozidlá'!$L$6:$L$6,"&lt;&gt;")=1,ROUND(K1109,1)=ROUND(INDEX('Vozidlá'!$L$6:$L$6,MATCH(B1109,'Vozidlá'!$A$6:$A$6,0)),1)),"","CHYBA"),IF(AND(INDEX($L$1:$L$1505,X1109)&lt;&gt;"",ROUND(K1109,1)=ROUND(INDEX($L$1:$L$1505,X1109),1)),"","CHYBA")),"CHYBA"))</f>
        <v/>
      </c>
      <c r="R1109" s="14">
        <f>IF(V1109=0,"",IF(OR(NOT(ISNUMBER(A1109)),B1109="",C1109="",NOT(ISNUMBER(D1109)),NOT(ISNUMBER(E1109)),NOT(ISNUMBER(F1109)),NOT(ISNUMBER(G1109)),I1109="",J1109="",NOT(ISNUMBER(K1109)),NOT(ISNUMBER(L1109)),AND(N1109&lt;&gt;"Podnikateľská",N1109&lt;&gt;"Súkromná"),AND(N1109="Podnikateľská",H1109=""),COUNTIFS('Vodiči'!$C$6:$C$8,C1109&amp;"")&lt;&gt;1,COUNTIFS('Vozidlá'!$A$6:$A$6,B1109&amp;"",'Vozidlá'!$B$6:$B$6,"&lt;&gt;")&lt;&gt;1,COUNTIFS('Vozidlá'!$A$6:$A$6,B1109&amp;"",'Vozidlá'!$C$6:$C$6,"&lt;&gt;")&lt;&gt;1,COUNTIFS('Vozidlá'!$A$6:$A$6,B1109&amp;"",'Vozidlá'!$D$6:$D$6,"&lt;&gt;")&lt;&gt;1,COUNTIFS('Vozidlá'!$A$6:$A$6,B1109&amp;"",'Vozidlá'!$E$6:$E$6,"&lt;&gt;")&lt;&gt;1,COUNTIFS('Vozidlá'!$A$6:$A$6,B1109&amp;"",'Vozidlá'!$K$6:$K$6,"&lt;&gt;")&lt;&gt;1,COUNTIFS('Vozidlá'!$A$6:$A$6,B1109&amp;"",'Vozidlá'!$L$6:$L$6,"&lt;&gt;")&lt;&gt;1),"CHYBA",""))</f>
        <v/>
      </c>
      <c r="S1109" s="14">
        <f>IF(V1109=0,"",IF(N1109="Podnikateľská",IF(H1109="","",IF(OR(LEN(TRIM(SUBSTITUTE(SUBSTITUTE(H1109,".",""),",","")))&lt;12,ISNUMBER(MATCH(TRIM(SUBSTITUTE(SUBSTITUTE(H1109,".",""),",","")),'Zoznamy'!$G$2:$G$41,0))),"PREVERIŤ","")),IF(AND(N1109="Súkromná",IFERROR(INDEX('Vozidlá'!$O$6:$O$6,MATCH(B1109,'Vozidlá'!$A$6:$A$6,0))="áno",FALSE)),"PREVERIŤ","")))</f>
        <v/>
      </c>
      <c r="T1109" s="14">
        <f>IF(OR(D1109="",E1109="",F1109="",G1109=""),"",IFERROR(IF(OR(F1109+G1109&lt;D1109+E1109,D1109&lt;DATE(2027,1,1),D1109&gt;=DATE(2028,1,1)),"CHYBA",""),"CHYBA"))</f>
        <v/>
      </c>
      <c r="U1109" s="14">
        <f>IF(OR(V1109=0,A1109=""),"",IF(COUNTIFS($A$6:$A$1505,A1109&amp;"",$B$6:$B$1505,B1109&amp;"")&gt;1,"CHYBA",IF(X1109="","",IF(X1109=0,"",IFERROR(IF(INDEX($A$1:$A$1505,X1109)="","",IF(A1109=INDEX($A$1:$A$1505,X1109)+1,"","PREVERIŤ")),"PREVERIŤ")))))</f>
        <v/>
      </c>
      <c r="V1109" s="14">
        <f>IF(OR(A1109&lt;&gt;"",B1109&lt;&gt;"",C1109&lt;&gt;"",D1109&lt;&gt;"",E1109&lt;&gt;"",F1109&lt;&gt;"",G1109&lt;&gt;"",H1109&lt;&gt;"",I1109&lt;&gt;"",J1109&lt;&gt;"",K1109&lt;&gt;"",L1109&lt;&gt;"",N1109&lt;&gt;"",O1109&lt;&gt;""),1,0)</f>
        <v/>
      </c>
      <c r="W1109" s="14">
        <f>IF(OR(V1109=0,B1109=""),"",COUNTIFS($B$6:B1109,B1109&amp;""))</f>
        <v/>
      </c>
      <c r="X1109" s="14">
        <f>IF(OR(V1109=0,B1109=""),"",IF(W1109=1,0,SUMIFS($Y$5:Y1108,$B$5:B1108,B1109&amp;"",$W$5:W1108,W1109-1)))</f>
        <v/>
      </c>
      <c r="Y1109" s="14">
        <f>IF(V1109=0,"",ROW($A1109))</f>
        <v/>
      </c>
    </row>
    <row r="1110">
      <c r="A1110" s="10" t="n"/>
      <c r="B1110" s="10" t="n"/>
      <c r="C1110" s="10" t="n"/>
      <c r="D1110" s="12" t="n"/>
      <c r="E1110" s="18" t="n"/>
      <c r="F1110" s="12" t="n"/>
      <c r="G1110" s="18" t="n"/>
      <c r="H1110" s="10" t="n"/>
      <c r="I1110" s="10" t="n"/>
      <c r="J1110" s="10" t="n"/>
      <c r="K1110" s="13" t="n"/>
      <c r="L1110" s="13" t="n"/>
      <c r="M1110" s="19">
        <f>IF(OR(K1110="",L1110=""),"",IF(AND(ISNUMBER(K1110),ISNUMBER(L1110)),L1110-K1110,"CHYBA"))</f>
        <v/>
      </c>
      <c r="N1110" s="10" t="n"/>
      <c r="O1110" s="10" t="n"/>
      <c r="P1110" s="14">
        <f>IF(M1110="","",IF(ISNUMBER(M1110),IF(M1110&lt;=0,"CHYBA",""),"CHYBA"))</f>
        <v/>
      </c>
      <c r="Q1110" s="14">
        <f>IF(OR(V1110=0,B1110="",K1110=""),"",IFERROR(IF(X1110=0,IF(AND(COUNTIFS('Vozidlá'!$A$6:$A$6,B1110&amp;"",'Vozidlá'!$L$6:$L$6,"&lt;&gt;")=1,ROUND(K1110,1)=ROUND(INDEX('Vozidlá'!$L$6:$L$6,MATCH(B1110,'Vozidlá'!$A$6:$A$6,0)),1)),"","CHYBA"),IF(AND(INDEX($L$1:$L$1505,X1110)&lt;&gt;"",ROUND(K1110,1)=ROUND(INDEX($L$1:$L$1505,X1110),1)),"","CHYBA")),"CHYBA"))</f>
        <v/>
      </c>
      <c r="R1110" s="14">
        <f>IF(V1110=0,"",IF(OR(NOT(ISNUMBER(A1110)),B1110="",C1110="",NOT(ISNUMBER(D1110)),NOT(ISNUMBER(E1110)),NOT(ISNUMBER(F1110)),NOT(ISNUMBER(G1110)),I1110="",J1110="",NOT(ISNUMBER(K1110)),NOT(ISNUMBER(L1110)),AND(N1110&lt;&gt;"Podnikateľská",N1110&lt;&gt;"Súkromná"),AND(N1110="Podnikateľská",H1110=""),COUNTIFS('Vodiči'!$C$6:$C$8,C1110&amp;"")&lt;&gt;1,COUNTIFS('Vozidlá'!$A$6:$A$6,B1110&amp;"",'Vozidlá'!$B$6:$B$6,"&lt;&gt;")&lt;&gt;1,COUNTIFS('Vozidlá'!$A$6:$A$6,B1110&amp;"",'Vozidlá'!$C$6:$C$6,"&lt;&gt;")&lt;&gt;1,COUNTIFS('Vozidlá'!$A$6:$A$6,B1110&amp;"",'Vozidlá'!$D$6:$D$6,"&lt;&gt;")&lt;&gt;1,COUNTIFS('Vozidlá'!$A$6:$A$6,B1110&amp;"",'Vozidlá'!$E$6:$E$6,"&lt;&gt;")&lt;&gt;1,COUNTIFS('Vozidlá'!$A$6:$A$6,B1110&amp;"",'Vozidlá'!$K$6:$K$6,"&lt;&gt;")&lt;&gt;1,COUNTIFS('Vozidlá'!$A$6:$A$6,B1110&amp;"",'Vozidlá'!$L$6:$L$6,"&lt;&gt;")&lt;&gt;1),"CHYBA",""))</f>
        <v/>
      </c>
      <c r="S1110" s="14">
        <f>IF(V1110=0,"",IF(N1110="Podnikateľská",IF(H1110="","",IF(OR(LEN(TRIM(SUBSTITUTE(SUBSTITUTE(H1110,".",""),",","")))&lt;12,ISNUMBER(MATCH(TRIM(SUBSTITUTE(SUBSTITUTE(H1110,".",""),",","")),'Zoznamy'!$G$2:$G$41,0))),"PREVERIŤ","")),IF(AND(N1110="Súkromná",IFERROR(INDEX('Vozidlá'!$O$6:$O$6,MATCH(B1110,'Vozidlá'!$A$6:$A$6,0))="áno",FALSE)),"PREVERIŤ","")))</f>
        <v/>
      </c>
      <c r="T1110" s="14">
        <f>IF(OR(D1110="",E1110="",F1110="",G1110=""),"",IFERROR(IF(OR(F1110+G1110&lt;D1110+E1110,D1110&lt;DATE(2027,1,1),D1110&gt;=DATE(2028,1,1)),"CHYBA",""),"CHYBA"))</f>
        <v/>
      </c>
      <c r="U1110" s="14">
        <f>IF(OR(V1110=0,A1110=""),"",IF(COUNTIFS($A$6:$A$1505,A1110&amp;"",$B$6:$B$1505,B1110&amp;"")&gt;1,"CHYBA",IF(X1110="","",IF(X1110=0,"",IFERROR(IF(INDEX($A$1:$A$1505,X1110)="","",IF(A1110=INDEX($A$1:$A$1505,X1110)+1,"","PREVERIŤ")),"PREVERIŤ")))))</f>
        <v/>
      </c>
      <c r="V1110" s="14">
        <f>IF(OR(A1110&lt;&gt;"",B1110&lt;&gt;"",C1110&lt;&gt;"",D1110&lt;&gt;"",E1110&lt;&gt;"",F1110&lt;&gt;"",G1110&lt;&gt;"",H1110&lt;&gt;"",I1110&lt;&gt;"",J1110&lt;&gt;"",K1110&lt;&gt;"",L1110&lt;&gt;"",N1110&lt;&gt;"",O1110&lt;&gt;""),1,0)</f>
        <v/>
      </c>
      <c r="W1110" s="14">
        <f>IF(OR(V1110=0,B1110=""),"",COUNTIFS($B$6:B1110,B1110&amp;""))</f>
        <v/>
      </c>
      <c r="X1110" s="14">
        <f>IF(OR(V1110=0,B1110=""),"",IF(W1110=1,0,SUMIFS($Y$5:Y1109,$B$5:B1109,B1110&amp;"",$W$5:W1109,W1110-1)))</f>
        <v/>
      </c>
      <c r="Y1110" s="14">
        <f>IF(V1110=0,"",ROW($A1110))</f>
        <v/>
      </c>
    </row>
    <row r="1111">
      <c r="A1111" s="10" t="n"/>
      <c r="B1111" s="10" t="n"/>
      <c r="C1111" s="10" t="n"/>
      <c r="D1111" s="12" t="n"/>
      <c r="E1111" s="18" t="n"/>
      <c r="F1111" s="12" t="n"/>
      <c r="G1111" s="18" t="n"/>
      <c r="H1111" s="10" t="n"/>
      <c r="I1111" s="10" t="n"/>
      <c r="J1111" s="10" t="n"/>
      <c r="K1111" s="13" t="n"/>
      <c r="L1111" s="13" t="n"/>
      <c r="M1111" s="19">
        <f>IF(OR(K1111="",L1111=""),"",IF(AND(ISNUMBER(K1111),ISNUMBER(L1111)),L1111-K1111,"CHYBA"))</f>
        <v/>
      </c>
      <c r="N1111" s="10" t="n"/>
      <c r="O1111" s="10" t="n"/>
      <c r="P1111" s="14">
        <f>IF(M1111="","",IF(ISNUMBER(M1111),IF(M1111&lt;=0,"CHYBA",""),"CHYBA"))</f>
        <v/>
      </c>
      <c r="Q1111" s="14">
        <f>IF(OR(V1111=0,B1111="",K1111=""),"",IFERROR(IF(X1111=0,IF(AND(COUNTIFS('Vozidlá'!$A$6:$A$6,B1111&amp;"",'Vozidlá'!$L$6:$L$6,"&lt;&gt;")=1,ROUND(K1111,1)=ROUND(INDEX('Vozidlá'!$L$6:$L$6,MATCH(B1111,'Vozidlá'!$A$6:$A$6,0)),1)),"","CHYBA"),IF(AND(INDEX($L$1:$L$1505,X1111)&lt;&gt;"",ROUND(K1111,1)=ROUND(INDEX($L$1:$L$1505,X1111),1)),"","CHYBA")),"CHYBA"))</f>
        <v/>
      </c>
      <c r="R1111" s="14">
        <f>IF(V1111=0,"",IF(OR(NOT(ISNUMBER(A1111)),B1111="",C1111="",NOT(ISNUMBER(D1111)),NOT(ISNUMBER(E1111)),NOT(ISNUMBER(F1111)),NOT(ISNUMBER(G1111)),I1111="",J1111="",NOT(ISNUMBER(K1111)),NOT(ISNUMBER(L1111)),AND(N1111&lt;&gt;"Podnikateľská",N1111&lt;&gt;"Súkromná"),AND(N1111="Podnikateľská",H1111=""),COUNTIFS('Vodiči'!$C$6:$C$8,C1111&amp;"")&lt;&gt;1,COUNTIFS('Vozidlá'!$A$6:$A$6,B1111&amp;"",'Vozidlá'!$B$6:$B$6,"&lt;&gt;")&lt;&gt;1,COUNTIFS('Vozidlá'!$A$6:$A$6,B1111&amp;"",'Vozidlá'!$C$6:$C$6,"&lt;&gt;")&lt;&gt;1,COUNTIFS('Vozidlá'!$A$6:$A$6,B1111&amp;"",'Vozidlá'!$D$6:$D$6,"&lt;&gt;")&lt;&gt;1,COUNTIFS('Vozidlá'!$A$6:$A$6,B1111&amp;"",'Vozidlá'!$E$6:$E$6,"&lt;&gt;")&lt;&gt;1,COUNTIFS('Vozidlá'!$A$6:$A$6,B1111&amp;"",'Vozidlá'!$K$6:$K$6,"&lt;&gt;")&lt;&gt;1,COUNTIFS('Vozidlá'!$A$6:$A$6,B1111&amp;"",'Vozidlá'!$L$6:$L$6,"&lt;&gt;")&lt;&gt;1),"CHYBA",""))</f>
        <v/>
      </c>
      <c r="S1111" s="14">
        <f>IF(V1111=0,"",IF(N1111="Podnikateľská",IF(H1111="","",IF(OR(LEN(TRIM(SUBSTITUTE(SUBSTITUTE(H1111,".",""),",","")))&lt;12,ISNUMBER(MATCH(TRIM(SUBSTITUTE(SUBSTITUTE(H1111,".",""),",","")),'Zoznamy'!$G$2:$G$41,0))),"PREVERIŤ","")),IF(AND(N1111="Súkromná",IFERROR(INDEX('Vozidlá'!$O$6:$O$6,MATCH(B1111,'Vozidlá'!$A$6:$A$6,0))="áno",FALSE)),"PREVERIŤ","")))</f>
        <v/>
      </c>
      <c r="T1111" s="14">
        <f>IF(OR(D1111="",E1111="",F1111="",G1111=""),"",IFERROR(IF(OR(F1111+G1111&lt;D1111+E1111,D1111&lt;DATE(2027,1,1),D1111&gt;=DATE(2028,1,1)),"CHYBA",""),"CHYBA"))</f>
        <v/>
      </c>
      <c r="U1111" s="14">
        <f>IF(OR(V1111=0,A1111=""),"",IF(COUNTIFS($A$6:$A$1505,A1111&amp;"",$B$6:$B$1505,B1111&amp;"")&gt;1,"CHYBA",IF(X1111="","",IF(X1111=0,"",IFERROR(IF(INDEX($A$1:$A$1505,X1111)="","",IF(A1111=INDEX($A$1:$A$1505,X1111)+1,"","PREVERIŤ")),"PREVERIŤ")))))</f>
        <v/>
      </c>
      <c r="V1111" s="14">
        <f>IF(OR(A1111&lt;&gt;"",B1111&lt;&gt;"",C1111&lt;&gt;"",D1111&lt;&gt;"",E1111&lt;&gt;"",F1111&lt;&gt;"",G1111&lt;&gt;"",H1111&lt;&gt;"",I1111&lt;&gt;"",J1111&lt;&gt;"",K1111&lt;&gt;"",L1111&lt;&gt;"",N1111&lt;&gt;"",O1111&lt;&gt;""),1,0)</f>
        <v/>
      </c>
      <c r="W1111" s="14">
        <f>IF(OR(V1111=0,B1111=""),"",COUNTIFS($B$6:B1111,B1111&amp;""))</f>
        <v/>
      </c>
      <c r="X1111" s="14">
        <f>IF(OR(V1111=0,B1111=""),"",IF(W1111=1,0,SUMIFS($Y$5:Y1110,$B$5:B1110,B1111&amp;"",$W$5:W1110,W1111-1)))</f>
        <v/>
      </c>
      <c r="Y1111" s="14">
        <f>IF(V1111=0,"",ROW($A1111))</f>
        <v/>
      </c>
    </row>
    <row r="1112">
      <c r="A1112" s="10" t="n"/>
      <c r="B1112" s="10" t="n"/>
      <c r="C1112" s="10" t="n"/>
      <c r="D1112" s="12" t="n"/>
      <c r="E1112" s="18" t="n"/>
      <c r="F1112" s="12" t="n"/>
      <c r="G1112" s="18" t="n"/>
      <c r="H1112" s="10" t="n"/>
      <c r="I1112" s="10" t="n"/>
      <c r="J1112" s="10" t="n"/>
      <c r="K1112" s="13" t="n"/>
      <c r="L1112" s="13" t="n"/>
      <c r="M1112" s="19">
        <f>IF(OR(K1112="",L1112=""),"",IF(AND(ISNUMBER(K1112),ISNUMBER(L1112)),L1112-K1112,"CHYBA"))</f>
        <v/>
      </c>
      <c r="N1112" s="10" t="n"/>
      <c r="O1112" s="10" t="n"/>
      <c r="P1112" s="14">
        <f>IF(M1112="","",IF(ISNUMBER(M1112),IF(M1112&lt;=0,"CHYBA",""),"CHYBA"))</f>
        <v/>
      </c>
      <c r="Q1112" s="14">
        <f>IF(OR(V1112=0,B1112="",K1112=""),"",IFERROR(IF(X1112=0,IF(AND(COUNTIFS('Vozidlá'!$A$6:$A$6,B1112&amp;"",'Vozidlá'!$L$6:$L$6,"&lt;&gt;")=1,ROUND(K1112,1)=ROUND(INDEX('Vozidlá'!$L$6:$L$6,MATCH(B1112,'Vozidlá'!$A$6:$A$6,0)),1)),"","CHYBA"),IF(AND(INDEX($L$1:$L$1505,X1112)&lt;&gt;"",ROUND(K1112,1)=ROUND(INDEX($L$1:$L$1505,X1112),1)),"","CHYBA")),"CHYBA"))</f>
        <v/>
      </c>
      <c r="R1112" s="14">
        <f>IF(V1112=0,"",IF(OR(NOT(ISNUMBER(A1112)),B1112="",C1112="",NOT(ISNUMBER(D1112)),NOT(ISNUMBER(E1112)),NOT(ISNUMBER(F1112)),NOT(ISNUMBER(G1112)),I1112="",J1112="",NOT(ISNUMBER(K1112)),NOT(ISNUMBER(L1112)),AND(N1112&lt;&gt;"Podnikateľská",N1112&lt;&gt;"Súkromná"),AND(N1112="Podnikateľská",H1112=""),COUNTIFS('Vodiči'!$C$6:$C$8,C1112&amp;"")&lt;&gt;1,COUNTIFS('Vozidlá'!$A$6:$A$6,B1112&amp;"",'Vozidlá'!$B$6:$B$6,"&lt;&gt;")&lt;&gt;1,COUNTIFS('Vozidlá'!$A$6:$A$6,B1112&amp;"",'Vozidlá'!$C$6:$C$6,"&lt;&gt;")&lt;&gt;1,COUNTIFS('Vozidlá'!$A$6:$A$6,B1112&amp;"",'Vozidlá'!$D$6:$D$6,"&lt;&gt;")&lt;&gt;1,COUNTIFS('Vozidlá'!$A$6:$A$6,B1112&amp;"",'Vozidlá'!$E$6:$E$6,"&lt;&gt;")&lt;&gt;1,COUNTIFS('Vozidlá'!$A$6:$A$6,B1112&amp;"",'Vozidlá'!$K$6:$K$6,"&lt;&gt;")&lt;&gt;1,COUNTIFS('Vozidlá'!$A$6:$A$6,B1112&amp;"",'Vozidlá'!$L$6:$L$6,"&lt;&gt;")&lt;&gt;1),"CHYBA",""))</f>
        <v/>
      </c>
      <c r="S1112" s="14">
        <f>IF(V1112=0,"",IF(N1112="Podnikateľská",IF(H1112="","",IF(OR(LEN(TRIM(SUBSTITUTE(SUBSTITUTE(H1112,".",""),",","")))&lt;12,ISNUMBER(MATCH(TRIM(SUBSTITUTE(SUBSTITUTE(H1112,".",""),",","")),'Zoznamy'!$G$2:$G$41,0))),"PREVERIŤ","")),IF(AND(N1112="Súkromná",IFERROR(INDEX('Vozidlá'!$O$6:$O$6,MATCH(B1112,'Vozidlá'!$A$6:$A$6,0))="áno",FALSE)),"PREVERIŤ","")))</f>
        <v/>
      </c>
      <c r="T1112" s="14">
        <f>IF(OR(D1112="",E1112="",F1112="",G1112=""),"",IFERROR(IF(OR(F1112+G1112&lt;D1112+E1112,D1112&lt;DATE(2027,1,1),D1112&gt;=DATE(2028,1,1)),"CHYBA",""),"CHYBA"))</f>
        <v/>
      </c>
      <c r="U1112" s="14">
        <f>IF(OR(V1112=0,A1112=""),"",IF(COUNTIFS($A$6:$A$1505,A1112&amp;"",$B$6:$B$1505,B1112&amp;"")&gt;1,"CHYBA",IF(X1112="","",IF(X1112=0,"",IFERROR(IF(INDEX($A$1:$A$1505,X1112)="","",IF(A1112=INDEX($A$1:$A$1505,X1112)+1,"","PREVERIŤ")),"PREVERIŤ")))))</f>
        <v/>
      </c>
      <c r="V1112" s="14">
        <f>IF(OR(A1112&lt;&gt;"",B1112&lt;&gt;"",C1112&lt;&gt;"",D1112&lt;&gt;"",E1112&lt;&gt;"",F1112&lt;&gt;"",G1112&lt;&gt;"",H1112&lt;&gt;"",I1112&lt;&gt;"",J1112&lt;&gt;"",K1112&lt;&gt;"",L1112&lt;&gt;"",N1112&lt;&gt;"",O1112&lt;&gt;""),1,0)</f>
        <v/>
      </c>
      <c r="W1112" s="14">
        <f>IF(OR(V1112=0,B1112=""),"",COUNTIFS($B$6:B1112,B1112&amp;""))</f>
        <v/>
      </c>
      <c r="X1112" s="14">
        <f>IF(OR(V1112=0,B1112=""),"",IF(W1112=1,0,SUMIFS($Y$5:Y1111,$B$5:B1111,B1112&amp;"",$W$5:W1111,W1112-1)))</f>
        <v/>
      </c>
      <c r="Y1112" s="14">
        <f>IF(V1112=0,"",ROW($A1112))</f>
        <v/>
      </c>
    </row>
    <row r="1113">
      <c r="A1113" s="10" t="n"/>
      <c r="B1113" s="10" t="n"/>
      <c r="C1113" s="10" t="n"/>
      <c r="D1113" s="12" t="n"/>
      <c r="E1113" s="18" t="n"/>
      <c r="F1113" s="12" t="n"/>
      <c r="G1113" s="18" t="n"/>
      <c r="H1113" s="10" t="n"/>
      <c r="I1113" s="10" t="n"/>
      <c r="J1113" s="10" t="n"/>
      <c r="K1113" s="13" t="n"/>
      <c r="L1113" s="13" t="n"/>
      <c r="M1113" s="19">
        <f>IF(OR(K1113="",L1113=""),"",IF(AND(ISNUMBER(K1113),ISNUMBER(L1113)),L1113-K1113,"CHYBA"))</f>
        <v/>
      </c>
      <c r="N1113" s="10" t="n"/>
      <c r="O1113" s="10" t="n"/>
      <c r="P1113" s="14">
        <f>IF(M1113="","",IF(ISNUMBER(M1113),IF(M1113&lt;=0,"CHYBA",""),"CHYBA"))</f>
        <v/>
      </c>
      <c r="Q1113" s="14">
        <f>IF(OR(V1113=0,B1113="",K1113=""),"",IFERROR(IF(X1113=0,IF(AND(COUNTIFS('Vozidlá'!$A$6:$A$6,B1113&amp;"",'Vozidlá'!$L$6:$L$6,"&lt;&gt;")=1,ROUND(K1113,1)=ROUND(INDEX('Vozidlá'!$L$6:$L$6,MATCH(B1113,'Vozidlá'!$A$6:$A$6,0)),1)),"","CHYBA"),IF(AND(INDEX($L$1:$L$1505,X1113)&lt;&gt;"",ROUND(K1113,1)=ROUND(INDEX($L$1:$L$1505,X1113),1)),"","CHYBA")),"CHYBA"))</f>
        <v/>
      </c>
      <c r="R1113" s="14">
        <f>IF(V1113=0,"",IF(OR(NOT(ISNUMBER(A1113)),B1113="",C1113="",NOT(ISNUMBER(D1113)),NOT(ISNUMBER(E1113)),NOT(ISNUMBER(F1113)),NOT(ISNUMBER(G1113)),I1113="",J1113="",NOT(ISNUMBER(K1113)),NOT(ISNUMBER(L1113)),AND(N1113&lt;&gt;"Podnikateľská",N1113&lt;&gt;"Súkromná"),AND(N1113="Podnikateľská",H1113=""),COUNTIFS('Vodiči'!$C$6:$C$8,C1113&amp;"")&lt;&gt;1,COUNTIFS('Vozidlá'!$A$6:$A$6,B1113&amp;"",'Vozidlá'!$B$6:$B$6,"&lt;&gt;")&lt;&gt;1,COUNTIFS('Vozidlá'!$A$6:$A$6,B1113&amp;"",'Vozidlá'!$C$6:$C$6,"&lt;&gt;")&lt;&gt;1,COUNTIFS('Vozidlá'!$A$6:$A$6,B1113&amp;"",'Vozidlá'!$D$6:$D$6,"&lt;&gt;")&lt;&gt;1,COUNTIFS('Vozidlá'!$A$6:$A$6,B1113&amp;"",'Vozidlá'!$E$6:$E$6,"&lt;&gt;")&lt;&gt;1,COUNTIFS('Vozidlá'!$A$6:$A$6,B1113&amp;"",'Vozidlá'!$K$6:$K$6,"&lt;&gt;")&lt;&gt;1,COUNTIFS('Vozidlá'!$A$6:$A$6,B1113&amp;"",'Vozidlá'!$L$6:$L$6,"&lt;&gt;")&lt;&gt;1),"CHYBA",""))</f>
        <v/>
      </c>
      <c r="S1113" s="14">
        <f>IF(V1113=0,"",IF(N1113="Podnikateľská",IF(H1113="","",IF(OR(LEN(TRIM(SUBSTITUTE(SUBSTITUTE(H1113,".",""),",","")))&lt;12,ISNUMBER(MATCH(TRIM(SUBSTITUTE(SUBSTITUTE(H1113,".",""),",","")),'Zoznamy'!$G$2:$G$41,0))),"PREVERIŤ","")),IF(AND(N1113="Súkromná",IFERROR(INDEX('Vozidlá'!$O$6:$O$6,MATCH(B1113,'Vozidlá'!$A$6:$A$6,0))="áno",FALSE)),"PREVERIŤ","")))</f>
        <v/>
      </c>
      <c r="T1113" s="14">
        <f>IF(OR(D1113="",E1113="",F1113="",G1113=""),"",IFERROR(IF(OR(F1113+G1113&lt;D1113+E1113,D1113&lt;DATE(2027,1,1),D1113&gt;=DATE(2028,1,1)),"CHYBA",""),"CHYBA"))</f>
        <v/>
      </c>
      <c r="U1113" s="14">
        <f>IF(OR(V1113=0,A1113=""),"",IF(COUNTIFS($A$6:$A$1505,A1113&amp;"",$B$6:$B$1505,B1113&amp;"")&gt;1,"CHYBA",IF(X1113="","",IF(X1113=0,"",IFERROR(IF(INDEX($A$1:$A$1505,X1113)="","",IF(A1113=INDEX($A$1:$A$1505,X1113)+1,"","PREVERIŤ")),"PREVERIŤ")))))</f>
        <v/>
      </c>
      <c r="V1113" s="14">
        <f>IF(OR(A1113&lt;&gt;"",B1113&lt;&gt;"",C1113&lt;&gt;"",D1113&lt;&gt;"",E1113&lt;&gt;"",F1113&lt;&gt;"",G1113&lt;&gt;"",H1113&lt;&gt;"",I1113&lt;&gt;"",J1113&lt;&gt;"",K1113&lt;&gt;"",L1113&lt;&gt;"",N1113&lt;&gt;"",O1113&lt;&gt;""),1,0)</f>
        <v/>
      </c>
      <c r="W1113" s="14">
        <f>IF(OR(V1113=0,B1113=""),"",COUNTIFS($B$6:B1113,B1113&amp;""))</f>
        <v/>
      </c>
      <c r="X1113" s="14">
        <f>IF(OR(V1113=0,B1113=""),"",IF(W1113=1,0,SUMIFS($Y$5:Y1112,$B$5:B1112,B1113&amp;"",$W$5:W1112,W1113-1)))</f>
        <v/>
      </c>
      <c r="Y1113" s="14">
        <f>IF(V1113=0,"",ROW($A1113))</f>
        <v/>
      </c>
    </row>
    <row r="1114">
      <c r="A1114" s="10" t="n"/>
      <c r="B1114" s="10" t="n"/>
      <c r="C1114" s="10" t="n"/>
      <c r="D1114" s="12" t="n"/>
      <c r="E1114" s="18" t="n"/>
      <c r="F1114" s="12" t="n"/>
      <c r="G1114" s="18" t="n"/>
      <c r="H1114" s="10" t="n"/>
      <c r="I1114" s="10" t="n"/>
      <c r="J1114" s="10" t="n"/>
      <c r="K1114" s="13" t="n"/>
      <c r="L1114" s="13" t="n"/>
      <c r="M1114" s="19">
        <f>IF(OR(K1114="",L1114=""),"",IF(AND(ISNUMBER(K1114),ISNUMBER(L1114)),L1114-K1114,"CHYBA"))</f>
        <v/>
      </c>
      <c r="N1114" s="10" t="n"/>
      <c r="O1114" s="10" t="n"/>
      <c r="P1114" s="14">
        <f>IF(M1114="","",IF(ISNUMBER(M1114),IF(M1114&lt;=0,"CHYBA",""),"CHYBA"))</f>
        <v/>
      </c>
      <c r="Q1114" s="14">
        <f>IF(OR(V1114=0,B1114="",K1114=""),"",IFERROR(IF(X1114=0,IF(AND(COUNTIFS('Vozidlá'!$A$6:$A$6,B1114&amp;"",'Vozidlá'!$L$6:$L$6,"&lt;&gt;")=1,ROUND(K1114,1)=ROUND(INDEX('Vozidlá'!$L$6:$L$6,MATCH(B1114,'Vozidlá'!$A$6:$A$6,0)),1)),"","CHYBA"),IF(AND(INDEX($L$1:$L$1505,X1114)&lt;&gt;"",ROUND(K1114,1)=ROUND(INDEX($L$1:$L$1505,X1114),1)),"","CHYBA")),"CHYBA"))</f>
        <v/>
      </c>
      <c r="R1114" s="14">
        <f>IF(V1114=0,"",IF(OR(NOT(ISNUMBER(A1114)),B1114="",C1114="",NOT(ISNUMBER(D1114)),NOT(ISNUMBER(E1114)),NOT(ISNUMBER(F1114)),NOT(ISNUMBER(G1114)),I1114="",J1114="",NOT(ISNUMBER(K1114)),NOT(ISNUMBER(L1114)),AND(N1114&lt;&gt;"Podnikateľská",N1114&lt;&gt;"Súkromná"),AND(N1114="Podnikateľská",H1114=""),COUNTIFS('Vodiči'!$C$6:$C$8,C1114&amp;"")&lt;&gt;1,COUNTIFS('Vozidlá'!$A$6:$A$6,B1114&amp;"",'Vozidlá'!$B$6:$B$6,"&lt;&gt;")&lt;&gt;1,COUNTIFS('Vozidlá'!$A$6:$A$6,B1114&amp;"",'Vozidlá'!$C$6:$C$6,"&lt;&gt;")&lt;&gt;1,COUNTIFS('Vozidlá'!$A$6:$A$6,B1114&amp;"",'Vozidlá'!$D$6:$D$6,"&lt;&gt;")&lt;&gt;1,COUNTIFS('Vozidlá'!$A$6:$A$6,B1114&amp;"",'Vozidlá'!$E$6:$E$6,"&lt;&gt;")&lt;&gt;1,COUNTIFS('Vozidlá'!$A$6:$A$6,B1114&amp;"",'Vozidlá'!$K$6:$K$6,"&lt;&gt;")&lt;&gt;1,COUNTIFS('Vozidlá'!$A$6:$A$6,B1114&amp;"",'Vozidlá'!$L$6:$L$6,"&lt;&gt;")&lt;&gt;1),"CHYBA",""))</f>
        <v/>
      </c>
      <c r="S1114" s="14">
        <f>IF(V1114=0,"",IF(N1114="Podnikateľská",IF(H1114="","",IF(OR(LEN(TRIM(SUBSTITUTE(SUBSTITUTE(H1114,".",""),",","")))&lt;12,ISNUMBER(MATCH(TRIM(SUBSTITUTE(SUBSTITUTE(H1114,".",""),",","")),'Zoznamy'!$G$2:$G$41,0))),"PREVERIŤ","")),IF(AND(N1114="Súkromná",IFERROR(INDEX('Vozidlá'!$O$6:$O$6,MATCH(B1114,'Vozidlá'!$A$6:$A$6,0))="áno",FALSE)),"PREVERIŤ","")))</f>
        <v/>
      </c>
      <c r="T1114" s="14">
        <f>IF(OR(D1114="",E1114="",F1114="",G1114=""),"",IFERROR(IF(OR(F1114+G1114&lt;D1114+E1114,D1114&lt;DATE(2027,1,1),D1114&gt;=DATE(2028,1,1)),"CHYBA",""),"CHYBA"))</f>
        <v/>
      </c>
      <c r="U1114" s="14">
        <f>IF(OR(V1114=0,A1114=""),"",IF(COUNTIFS($A$6:$A$1505,A1114&amp;"",$B$6:$B$1505,B1114&amp;"")&gt;1,"CHYBA",IF(X1114="","",IF(X1114=0,"",IFERROR(IF(INDEX($A$1:$A$1505,X1114)="","",IF(A1114=INDEX($A$1:$A$1505,X1114)+1,"","PREVERIŤ")),"PREVERIŤ")))))</f>
        <v/>
      </c>
      <c r="V1114" s="14">
        <f>IF(OR(A1114&lt;&gt;"",B1114&lt;&gt;"",C1114&lt;&gt;"",D1114&lt;&gt;"",E1114&lt;&gt;"",F1114&lt;&gt;"",G1114&lt;&gt;"",H1114&lt;&gt;"",I1114&lt;&gt;"",J1114&lt;&gt;"",K1114&lt;&gt;"",L1114&lt;&gt;"",N1114&lt;&gt;"",O1114&lt;&gt;""),1,0)</f>
        <v/>
      </c>
      <c r="W1114" s="14">
        <f>IF(OR(V1114=0,B1114=""),"",COUNTIFS($B$6:B1114,B1114&amp;""))</f>
        <v/>
      </c>
      <c r="X1114" s="14">
        <f>IF(OR(V1114=0,B1114=""),"",IF(W1114=1,0,SUMIFS($Y$5:Y1113,$B$5:B1113,B1114&amp;"",$W$5:W1113,W1114-1)))</f>
        <v/>
      </c>
      <c r="Y1114" s="14">
        <f>IF(V1114=0,"",ROW($A1114))</f>
        <v/>
      </c>
    </row>
    <row r="1115">
      <c r="A1115" s="10" t="n"/>
      <c r="B1115" s="10" t="n"/>
      <c r="C1115" s="10" t="n"/>
      <c r="D1115" s="12" t="n"/>
      <c r="E1115" s="18" t="n"/>
      <c r="F1115" s="12" t="n"/>
      <c r="G1115" s="18" t="n"/>
      <c r="H1115" s="10" t="n"/>
      <c r="I1115" s="10" t="n"/>
      <c r="J1115" s="10" t="n"/>
      <c r="K1115" s="13" t="n"/>
      <c r="L1115" s="13" t="n"/>
      <c r="M1115" s="19">
        <f>IF(OR(K1115="",L1115=""),"",IF(AND(ISNUMBER(K1115),ISNUMBER(L1115)),L1115-K1115,"CHYBA"))</f>
        <v/>
      </c>
      <c r="N1115" s="10" t="n"/>
      <c r="O1115" s="10" t="n"/>
      <c r="P1115" s="14">
        <f>IF(M1115="","",IF(ISNUMBER(M1115),IF(M1115&lt;=0,"CHYBA",""),"CHYBA"))</f>
        <v/>
      </c>
      <c r="Q1115" s="14">
        <f>IF(OR(V1115=0,B1115="",K1115=""),"",IFERROR(IF(X1115=0,IF(AND(COUNTIFS('Vozidlá'!$A$6:$A$6,B1115&amp;"",'Vozidlá'!$L$6:$L$6,"&lt;&gt;")=1,ROUND(K1115,1)=ROUND(INDEX('Vozidlá'!$L$6:$L$6,MATCH(B1115,'Vozidlá'!$A$6:$A$6,0)),1)),"","CHYBA"),IF(AND(INDEX($L$1:$L$1505,X1115)&lt;&gt;"",ROUND(K1115,1)=ROUND(INDEX($L$1:$L$1505,X1115),1)),"","CHYBA")),"CHYBA"))</f>
        <v/>
      </c>
      <c r="R1115" s="14">
        <f>IF(V1115=0,"",IF(OR(NOT(ISNUMBER(A1115)),B1115="",C1115="",NOT(ISNUMBER(D1115)),NOT(ISNUMBER(E1115)),NOT(ISNUMBER(F1115)),NOT(ISNUMBER(G1115)),I1115="",J1115="",NOT(ISNUMBER(K1115)),NOT(ISNUMBER(L1115)),AND(N1115&lt;&gt;"Podnikateľská",N1115&lt;&gt;"Súkromná"),AND(N1115="Podnikateľská",H1115=""),COUNTIFS('Vodiči'!$C$6:$C$8,C1115&amp;"")&lt;&gt;1,COUNTIFS('Vozidlá'!$A$6:$A$6,B1115&amp;"",'Vozidlá'!$B$6:$B$6,"&lt;&gt;")&lt;&gt;1,COUNTIFS('Vozidlá'!$A$6:$A$6,B1115&amp;"",'Vozidlá'!$C$6:$C$6,"&lt;&gt;")&lt;&gt;1,COUNTIFS('Vozidlá'!$A$6:$A$6,B1115&amp;"",'Vozidlá'!$D$6:$D$6,"&lt;&gt;")&lt;&gt;1,COUNTIFS('Vozidlá'!$A$6:$A$6,B1115&amp;"",'Vozidlá'!$E$6:$E$6,"&lt;&gt;")&lt;&gt;1,COUNTIFS('Vozidlá'!$A$6:$A$6,B1115&amp;"",'Vozidlá'!$K$6:$K$6,"&lt;&gt;")&lt;&gt;1,COUNTIFS('Vozidlá'!$A$6:$A$6,B1115&amp;"",'Vozidlá'!$L$6:$L$6,"&lt;&gt;")&lt;&gt;1),"CHYBA",""))</f>
        <v/>
      </c>
      <c r="S1115" s="14">
        <f>IF(V1115=0,"",IF(N1115="Podnikateľská",IF(H1115="","",IF(OR(LEN(TRIM(SUBSTITUTE(SUBSTITUTE(H1115,".",""),",","")))&lt;12,ISNUMBER(MATCH(TRIM(SUBSTITUTE(SUBSTITUTE(H1115,".",""),",","")),'Zoznamy'!$G$2:$G$41,0))),"PREVERIŤ","")),IF(AND(N1115="Súkromná",IFERROR(INDEX('Vozidlá'!$O$6:$O$6,MATCH(B1115,'Vozidlá'!$A$6:$A$6,0))="áno",FALSE)),"PREVERIŤ","")))</f>
        <v/>
      </c>
      <c r="T1115" s="14">
        <f>IF(OR(D1115="",E1115="",F1115="",G1115=""),"",IFERROR(IF(OR(F1115+G1115&lt;D1115+E1115,D1115&lt;DATE(2027,1,1),D1115&gt;=DATE(2028,1,1)),"CHYBA",""),"CHYBA"))</f>
        <v/>
      </c>
      <c r="U1115" s="14">
        <f>IF(OR(V1115=0,A1115=""),"",IF(COUNTIFS($A$6:$A$1505,A1115&amp;"",$B$6:$B$1505,B1115&amp;"")&gt;1,"CHYBA",IF(X1115="","",IF(X1115=0,"",IFERROR(IF(INDEX($A$1:$A$1505,X1115)="","",IF(A1115=INDEX($A$1:$A$1505,X1115)+1,"","PREVERIŤ")),"PREVERIŤ")))))</f>
        <v/>
      </c>
      <c r="V1115" s="14">
        <f>IF(OR(A1115&lt;&gt;"",B1115&lt;&gt;"",C1115&lt;&gt;"",D1115&lt;&gt;"",E1115&lt;&gt;"",F1115&lt;&gt;"",G1115&lt;&gt;"",H1115&lt;&gt;"",I1115&lt;&gt;"",J1115&lt;&gt;"",K1115&lt;&gt;"",L1115&lt;&gt;"",N1115&lt;&gt;"",O1115&lt;&gt;""),1,0)</f>
        <v/>
      </c>
      <c r="W1115" s="14">
        <f>IF(OR(V1115=0,B1115=""),"",COUNTIFS($B$6:B1115,B1115&amp;""))</f>
        <v/>
      </c>
      <c r="X1115" s="14">
        <f>IF(OR(V1115=0,B1115=""),"",IF(W1115=1,0,SUMIFS($Y$5:Y1114,$B$5:B1114,B1115&amp;"",$W$5:W1114,W1115-1)))</f>
        <v/>
      </c>
      <c r="Y1115" s="14">
        <f>IF(V1115=0,"",ROW($A1115))</f>
        <v/>
      </c>
    </row>
    <row r="1116">
      <c r="A1116" s="10" t="n"/>
      <c r="B1116" s="10" t="n"/>
      <c r="C1116" s="10" t="n"/>
      <c r="D1116" s="12" t="n"/>
      <c r="E1116" s="18" t="n"/>
      <c r="F1116" s="12" t="n"/>
      <c r="G1116" s="18" t="n"/>
      <c r="H1116" s="10" t="n"/>
      <c r="I1116" s="10" t="n"/>
      <c r="J1116" s="10" t="n"/>
      <c r="K1116" s="13" t="n"/>
      <c r="L1116" s="13" t="n"/>
      <c r="M1116" s="19">
        <f>IF(OR(K1116="",L1116=""),"",IF(AND(ISNUMBER(K1116),ISNUMBER(L1116)),L1116-K1116,"CHYBA"))</f>
        <v/>
      </c>
      <c r="N1116" s="10" t="n"/>
      <c r="O1116" s="10" t="n"/>
      <c r="P1116" s="14">
        <f>IF(M1116="","",IF(ISNUMBER(M1116),IF(M1116&lt;=0,"CHYBA",""),"CHYBA"))</f>
        <v/>
      </c>
      <c r="Q1116" s="14">
        <f>IF(OR(V1116=0,B1116="",K1116=""),"",IFERROR(IF(X1116=0,IF(AND(COUNTIFS('Vozidlá'!$A$6:$A$6,B1116&amp;"",'Vozidlá'!$L$6:$L$6,"&lt;&gt;")=1,ROUND(K1116,1)=ROUND(INDEX('Vozidlá'!$L$6:$L$6,MATCH(B1116,'Vozidlá'!$A$6:$A$6,0)),1)),"","CHYBA"),IF(AND(INDEX($L$1:$L$1505,X1116)&lt;&gt;"",ROUND(K1116,1)=ROUND(INDEX($L$1:$L$1505,X1116),1)),"","CHYBA")),"CHYBA"))</f>
        <v/>
      </c>
      <c r="R1116" s="14">
        <f>IF(V1116=0,"",IF(OR(NOT(ISNUMBER(A1116)),B1116="",C1116="",NOT(ISNUMBER(D1116)),NOT(ISNUMBER(E1116)),NOT(ISNUMBER(F1116)),NOT(ISNUMBER(G1116)),I1116="",J1116="",NOT(ISNUMBER(K1116)),NOT(ISNUMBER(L1116)),AND(N1116&lt;&gt;"Podnikateľská",N1116&lt;&gt;"Súkromná"),AND(N1116="Podnikateľská",H1116=""),COUNTIFS('Vodiči'!$C$6:$C$8,C1116&amp;"")&lt;&gt;1,COUNTIFS('Vozidlá'!$A$6:$A$6,B1116&amp;"",'Vozidlá'!$B$6:$B$6,"&lt;&gt;")&lt;&gt;1,COUNTIFS('Vozidlá'!$A$6:$A$6,B1116&amp;"",'Vozidlá'!$C$6:$C$6,"&lt;&gt;")&lt;&gt;1,COUNTIFS('Vozidlá'!$A$6:$A$6,B1116&amp;"",'Vozidlá'!$D$6:$D$6,"&lt;&gt;")&lt;&gt;1,COUNTIFS('Vozidlá'!$A$6:$A$6,B1116&amp;"",'Vozidlá'!$E$6:$E$6,"&lt;&gt;")&lt;&gt;1,COUNTIFS('Vozidlá'!$A$6:$A$6,B1116&amp;"",'Vozidlá'!$K$6:$K$6,"&lt;&gt;")&lt;&gt;1,COUNTIFS('Vozidlá'!$A$6:$A$6,B1116&amp;"",'Vozidlá'!$L$6:$L$6,"&lt;&gt;")&lt;&gt;1),"CHYBA",""))</f>
        <v/>
      </c>
      <c r="S1116" s="14">
        <f>IF(V1116=0,"",IF(N1116="Podnikateľská",IF(H1116="","",IF(OR(LEN(TRIM(SUBSTITUTE(SUBSTITUTE(H1116,".",""),",","")))&lt;12,ISNUMBER(MATCH(TRIM(SUBSTITUTE(SUBSTITUTE(H1116,".",""),",","")),'Zoznamy'!$G$2:$G$41,0))),"PREVERIŤ","")),IF(AND(N1116="Súkromná",IFERROR(INDEX('Vozidlá'!$O$6:$O$6,MATCH(B1116,'Vozidlá'!$A$6:$A$6,0))="áno",FALSE)),"PREVERIŤ","")))</f>
        <v/>
      </c>
      <c r="T1116" s="14">
        <f>IF(OR(D1116="",E1116="",F1116="",G1116=""),"",IFERROR(IF(OR(F1116+G1116&lt;D1116+E1116,D1116&lt;DATE(2027,1,1),D1116&gt;=DATE(2028,1,1)),"CHYBA",""),"CHYBA"))</f>
        <v/>
      </c>
      <c r="U1116" s="14">
        <f>IF(OR(V1116=0,A1116=""),"",IF(COUNTIFS($A$6:$A$1505,A1116&amp;"",$B$6:$B$1505,B1116&amp;"")&gt;1,"CHYBA",IF(X1116="","",IF(X1116=0,"",IFERROR(IF(INDEX($A$1:$A$1505,X1116)="","",IF(A1116=INDEX($A$1:$A$1505,X1116)+1,"","PREVERIŤ")),"PREVERIŤ")))))</f>
        <v/>
      </c>
      <c r="V1116" s="14">
        <f>IF(OR(A1116&lt;&gt;"",B1116&lt;&gt;"",C1116&lt;&gt;"",D1116&lt;&gt;"",E1116&lt;&gt;"",F1116&lt;&gt;"",G1116&lt;&gt;"",H1116&lt;&gt;"",I1116&lt;&gt;"",J1116&lt;&gt;"",K1116&lt;&gt;"",L1116&lt;&gt;"",N1116&lt;&gt;"",O1116&lt;&gt;""),1,0)</f>
        <v/>
      </c>
      <c r="W1116" s="14">
        <f>IF(OR(V1116=0,B1116=""),"",COUNTIFS($B$6:B1116,B1116&amp;""))</f>
        <v/>
      </c>
      <c r="X1116" s="14">
        <f>IF(OR(V1116=0,B1116=""),"",IF(W1116=1,0,SUMIFS($Y$5:Y1115,$B$5:B1115,B1116&amp;"",$W$5:W1115,W1116-1)))</f>
        <v/>
      </c>
      <c r="Y1116" s="14">
        <f>IF(V1116=0,"",ROW($A1116))</f>
        <v/>
      </c>
    </row>
    <row r="1117">
      <c r="A1117" s="10" t="n"/>
      <c r="B1117" s="10" t="n"/>
      <c r="C1117" s="10" t="n"/>
      <c r="D1117" s="12" t="n"/>
      <c r="E1117" s="18" t="n"/>
      <c r="F1117" s="12" t="n"/>
      <c r="G1117" s="18" t="n"/>
      <c r="H1117" s="10" t="n"/>
      <c r="I1117" s="10" t="n"/>
      <c r="J1117" s="10" t="n"/>
      <c r="K1117" s="13" t="n"/>
      <c r="L1117" s="13" t="n"/>
      <c r="M1117" s="19">
        <f>IF(OR(K1117="",L1117=""),"",IF(AND(ISNUMBER(K1117),ISNUMBER(L1117)),L1117-K1117,"CHYBA"))</f>
        <v/>
      </c>
      <c r="N1117" s="10" t="n"/>
      <c r="O1117" s="10" t="n"/>
      <c r="P1117" s="14">
        <f>IF(M1117="","",IF(ISNUMBER(M1117),IF(M1117&lt;=0,"CHYBA",""),"CHYBA"))</f>
        <v/>
      </c>
      <c r="Q1117" s="14">
        <f>IF(OR(V1117=0,B1117="",K1117=""),"",IFERROR(IF(X1117=0,IF(AND(COUNTIFS('Vozidlá'!$A$6:$A$6,B1117&amp;"",'Vozidlá'!$L$6:$L$6,"&lt;&gt;")=1,ROUND(K1117,1)=ROUND(INDEX('Vozidlá'!$L$6:$L$6,MATCH(B1117,'Vozidlá'!$A$6:$A$6,0)),1)),"","CHYBA"),IF(AND(INDEX($L$1:$L$1505,X1117)&lt;&gt;"",ROUND(K1117,1)=ROUND(INDEX($L$1:$L$1505,X1117),1)),"","CHYBA")),"CHYBA"))</f>
        <v/>
      </c>
      <c r="R1117" s="14">
        <f>IF(V1117=0,"",IF(OR(NOT(ISNUMBER(A1117)),B1117="",C1117="",NOT(ISNUMBER(D1117)),NOT(ISNUMBER(E1117)),NOT(ISNUMBER(F1117)),NOT(ISNUMBER(G1117)),I1117="",J1117="",NOT(ISNUMBER(K1117)),NOT(ISNUMBER(L1117)),AND(N1117&lt;&gt;"Podnikateľská",N1117&lt;&gt;"Súkromná"),AND(N1117="Podnikateľská",H1117=""),COUNTIFS('Vodiči'!$C$6:$C$8,C1117&amp;"")&lt;&gt;1,COUNTIFS('Vozidlá'!$A$6:$A$6,B1117&amp;"",'Vozidlá'!$B$6:$B$6,"&lt;&gt;")&lt;&gt;1,COUNTIFS('Vozidlá'!$A$6:$A$6,B1117&amp;"",'Vozidlá'!$C$6:$C$6,"&lt;&gt;")&lt;&gt;1,COUNTIFS('Vozidlá'!$A$6:$A$6,B1117&amp;"",'Vozidlá'!$D$6:$D$6,"&lt;&gt;")&lt;&gt;1,COUNTIFS('Vozidlá'!$A$6:$A$6,B1117&amp;"",'Vozidlá'!$E$6:$E$6,"&lt;&gt;")&lt;&gt;1,COUNTIFS('Vozidlá'!$A$6:$A$6,B1117&amp;"",'Vozidlá'!$K$6:$K$6,"&lt;&gt;")&lt;&gt;1,COUNTIFS('Vozidlá'!$A$6:$A$6,B1117&amp;"",'Vozidlá'!$L$6:$L$6,"&lt;&gt;")&lt;&gt;1),"CHYBA",""))</f>
        <v/>
      </c>
      <c r="S1117" s="14">
        <f>IF(V1117=0,"",IF(N1117="Podnikateľská",IF(H1117="","",IF(OR(LEN(TRIM(SUBSTITUTE(SUBSTITUTE(H1117,".",""),",","")))&lt;12,ISNUMBER(MATCH(TRIM(SUBSTITUTE(SUBSTITUTE(H1117,".",""),",","")),'Zoznamy'!$G$2:$G$41,0))),"PREVERIŤ","")),IF(AND(N1117="Súkromná",IFERROR(INDEX('Vozidlá'!$O$6:$O$6,MATCH(B1117,'Vozidlá'!$A$6:$A$6,0))="áno",FALSE)),"PREVERIŤ","")))</f>
        <v/>
      </c>
      <c r="T1117" s="14">
        <f>IF(OR(D1117="",E1117="",F1117="",G1117=""),"",IFERROR(IF(OR(F1117+G1117&lt;D1117+E1117,D1117&lt;DATE(2027,1,1),D1117&gt;=DATE(2028,1,1)),"CHYBA",""),"CHYBA"))</f>
        <v/>
      </c>
      <c r="U1117" s="14">
        <f>IF(OR(V1117=0,A1117=""),"",IF(COUNTIFS($A$6:$A$1505,A1117&amp;"",$B$6:$B$1505,B1117&amp;"")&gt;1,"CHYBA",IF(X1117="","",IF(X1117=0,"",IFERROR(IF(INDEX($A$1:$A$1505,X1117)="","",IF(A1117=INDEX($A$1:$A$1505,X1117)+1,"","PREVERIŤ")),"PREVERIŤ")))))</f>
        <v/>
      </c>
      <c r="V1117" s="14">
        <f>IF(OR(A1117&lt;&gt;"",B1117&lt;&gt;"",C1117&lt;&gt;"",D1117&lt;&gt;"",E1117&lt;&gt;"",F1117&lt;&gt;"",G1117&lt;&gt;"",H1117&lt;&gt;"",I1117&lt;&gt;"",J1117&lt;&gt;"",K1117&lt;&gt;"",L1117&lt;&gt;"",N1117&lt;&gt;"",O1117&lt;&gt;""),1,0)</f>
        <v/>
      </c>
      <c r="W1117" s="14">
        <f>IF(OR(V1117=0,B1117=""),"",COUNTIFS($B$6:B1117,B1117&amp;""))</f>
        <v/>
      </c>
      <c r="X1117" s="14">
        <f>IF(OR(V1117=0,B1117=""),"",IF(W1117=1,0,SUMIFS($Y$5:Y1116,$B$5:B1116,B1117&amp;"",$W$5:W1116,W1117-1)))</f>
        <v/>
      </c>
      <c r="Y1117" s="14">
        <f>IF(V1117=0,"",ROW($A1117))</f>
        <v/>
      </c>
    </row>
    <row r="1118">
      <c r="A1118" s="10" t="n"/>
      <c r="B1118" s="10" t="n"/>
      <c r="C1118" s="10" t="n"/>
      <c r="D1118" s="12" t="n"/>
      <c r="E1118" s="18" t="n"/>
      <c r="F1118" s="12" t="n"/>
      <c r="G1118" s="18" t="n"/>
      <c r="H1118" s="10" t="n"/>
      <c r="I1118" s="10" t="n"/>
      <c r="J1118" s="10" t="n"/>
      <c r="K1118" s="13" t="n"/>
      <c r="L1118" s="13" t="n"/>
      <c r="M1118" s="19">
        <f>IF(OR(K1118="",L1118=""),"",IF(AND(ISNUMBER(K1118),ISNUMBER(L1118)),L1118-K1118,"CHYBA"))</f>
        <v/>
      </c>
      <c r="N1118" s="10" t="n"/>
      <c r="O1118" s="10" t="n"/>
      <c r="P1118" s="14">
        <f>IF(M1118="","",IF(ISNUMBER(M1118),IF(M1118&lt;=0,"CHYBA",""),"CHYBA"))</f>
        <v/>
      </c>
      <c r="Q1118" s="14">
        <f>IF(OR(V1118=0,B1118="",K1118=""),"",IFERROR(IF(X1118=0,IF(AND(COUNTIFS('Vozidlá'!$A$6:$A$6,B1118&amp;"",'Vozidlá'!$L$6:$L$6,"&lt;&gt;")=1,ROUND(K1118,1)=ROUND(INDEX('Vozidlá'!$L$6:$L$6,MATCH(B1118,'Vozidlá'!$A$6:$A$6,0)),1)),"","CHYBA"),IF(AND(INDEX($L$1:$L$1505,X1118)&lt;&gt;"",ROUND(K1118,1)=ROUND(INDEX($L$1:$L$1505,X1118),1)),"","CHYBA")),"CHYBA"))</f>
        <v/>
      </c>
      <c r="R1118" s="14">
        <f>IF(V1118=0,"",IF(OR(NOT(ISNUMBER(A1118)),B1118="",C1118="",NOT(ISNUMBER(D1118)),NOT(ISNUMBER(E1118)),NOT(ISNUMBER(F1118)),NOT(ISNUMBER(G1118)),I1118="",J1118="",NOT(ISNUMBER(K1118)),NOT(ISNUMBER(L1118)),AND(N1118&lt;&gt;"Podnikateľská",N1118&lt;&gt;"Súkromná"),AND(N1118="Podnikateľská",H1118=""),COUNTIFS('Vodiči'!$C$6:$C$8,C1118&amp;"")&lt;&gt;1,COUNTIFS('Vozidlá'!$A$6:$A$6,B1118&amp;"",'Vozidlá'!$B$6:$B$6,"&lt;&gt;")&lt;&gt;1,COUNTIFS('Vozidlá'!$A$6:$A$6,B1118&amp;"",'Vozidlá'!$C$6:$C$6,"&lt;&gt;")&lt;&gt;1,COUNTIFS('Vozidlá'!$A$6:$A$6,B1118&amp;"",'Vozidlá'!$D$6:$D$6,"&lt;&gt;")&lt;&gt;1,COUNTIFS('Vozidlá'!$A$6:$A$6,B1118&amp;"",'Vozidlá'!$E$6:$E$6,"&lt;&gt;")&lt;&gt;1,COUNTIFS('Vozidlá'!$A$6:$A$6,B1118&amp;"",'Vozidlá'!$K$6:$K$6,"&lt;&gt;")&lt;&gt;1,COUNTIFS('Vozidlá'!$A$6:$A$6,B1118&amp;"",'Vozidlá'!$L$6:$L$6,"&lt;&gt;")&lt;&gt;1),"CHYBA",""))</f>
        <v/>
      </c>
      <c r="S1118" s="14">
        <f>IF(V1118=0,"",IF(N1118="Podnikateľská",IF(H1118="","",IF(OR(LEN(TRIM(SUBSTITUTE(SUBSTITUTE(H1118,".",""),",","")))&lt;12,ISNUMBER(MATCH(TRIM(SUBSTITUTE(SUBSTITUTE(H1118,".",""),",","")),'Zoznamy'!$G$2:$G$41,0))),"PREVERIŤ","")),IF(AND(N1118="Súkromná",IFERROR(INDEX('Vozidlá'!$O$6:$O$6,MATCH(B1118,'Vozidlá'!$A$6:$A$6,0))="áno",FALSE)),"PREVERIŤ","")))</f>
        <v/>
      </c>
      <c r="T1118" s="14">
        <f>IF(OR(D1118="",E1118="",F1118="",G1118=""),"",IFERROR(IF(OR(F1118+G1118&lt;D1118+E1118,D1118&lt;DATE(2027,1,1),D1118&gt;=DATE(2028,1,1)),"CHYBA",""),"CHYBA"))</f>
        <v/>
      </c>
      <c r="U1118" s="14">
        <f>IF(OR(V1118=0,A1118=""),"",IF(COUNTIFS($A$6:$A$1505,A1118&amp;"",$B$6:$B$1505,B1118&amp;"")&gt;1,"CHYBA",IF(X1118="","",IF(X1118=0,"",IFERROR(IF(INDEX($A$1:$A$1505,X1118)="","",IF(A1118=INDEX($A$1:$A$1505,X1118)+1,"","PREVERIŤ")),"PREVERIŤ")))))</f>
        <v/>
      </c>
      <c r="V1118" s="14">
        <f>IF(OR(A1118&lt;&gt;"",B1118&lt;&gt;"",C1118&lt;&gt;"",D1118&lt;&gt;"",E1118&lt;&gt;"",F1118&lt;&gt;"",G1118&lt;&gt;"",H1118&lt;&gt;"",I1118&lt;&gt;"",J1118&lt;&gt;"",K1118&lt;&gt;"",L1118&lt;&gt;"",N1118&lt;&gt;"",O1118&lt;&gt;""),1,0)</f>
        <v/>
      </c>
      <c r="W1118" s="14">
        <f>IF(OR(V1118=0,B1118=""),"",COUNTIFS($B$6:B1118,B1118&amp;""))</f>
        <v/>
      </c>
      <c r="X1118" s="14">
        <f>IF(OR(V1118=0,B1118=""),"",IF(W1118=1,0,SUMIFS($Y$5:Y1117,$B$5:B1117,B1118&amp;"",$W$5:W1117,W1118-1)))</f>
        <v/>
      </c>
      <c r="Y1118" s="14">
        <f>IF(V1118=0,"",ROW($A1118))</f>
        <v/>
      </c>
    </row>
    <row r="1119">
      <c r="A1119" s="10" t="n"/>
      <c r="B1119" s="10" t="n"/>
      <c r="C1119" s="10" t="n"/>
      <c r="D1119" s="12" t="n"/>
      <c r="E1119" s="18" t="n"/>
      <c r="F1119" s="12" t="n"/>
      <c r="G1119" s="18" t="n"/>
      <c r="H1119" s="10" t="n"/>
      <c r="I1119" s="10" t="n"/>
      <c r="J1119" s="10" t="n"/>
      <c r="K1119" s="13" t="n"/>
      <c r="L1119" s="13" t="n"/>
      <c r="M1119" s="19">
        <f>IF(OR(K1119="",L1119=""),"",IF(AND(ISNUMBER(K1119),ISNUMBER(L1119)),L1119-K1119,"CHYBA"))</f>
        <v/>
      </c>
      <c r="N1119" s="10" t="n"/>
      <c r="O1119" s="10" t="n"/>
      <c r="P1119" s="14">
        <f>IF(M1119="","",IF(ISNUMBER(M1119),IF(M1119&lt;=0,"CHYBA",""),"CHYBA"))</f>
        <v/>
      </c>
      <c r="Q1119" s="14">
        <f>IF(OR(V1119=0,B1119="",K1119=""),"",IFERROR(IF(X1119=0,IF(AND(COUNTIFS('Vozidlá'!$A$6:$A$6,B1119&amp;"",'Vozidlá'!$L$6:$L$6,"&lt;&gt;")=1,ROUND(K1119,1)=ROUND(INDEX('Vozidlá'!$L$6:$L$6,MATCH(B1119,'Vozidlá'!$A$6:$A$6,0)),1)),"","CHYBA"),IF(AND(INDEX($L$1:$L$1505,X1119)&lt;&gt;"",ROUND(K1119,1)=ROUND(INDEX($L$1:$L$1505,X1119),1)),"","CHYBA")),"CHYBA"))</f>
        <v/>
      </c>
      <c r="R1119" s="14">
        <f>IF(V1119=0,"",IF(OR(NOT(ISNUMBER(A1119)),B1119="",C1119="",NOT(ISNUMBER(D1119)),NOT(ISNUMBER(E1119)),NOT(ISNUMBER(F1119)),NOT(ISNUMBER(G1119)),I1119="",J1119="",NOT(ISNUMBER(K1119)),NOT(ISNUMBER(L1119)),AND(N1119&lt;&gt;"Podnikateľská",N1119&lt;&gt;"Súkromná"),AND(N1119="Podnikateľská",H1119=""),COUNTIFS('Vodiči'!$C$6:$C$8,C1119&amp;"")&lt;&gt;1,COUNTIFS('Vozidlá'!$A$6:$A$6,B1119&amp;"",'Vozidlá'!$B$6:$B$6,"&lt;&gt;")&lt;&gt;1,COUNTIFS('Vozidlá'!$A$6:$A$6,B1119&amp;"",'Vozidlá'!$C$6:$C$6,"&lt;&gt;")&lt;&gt;1,COUNTIFS('Vozidlá'!$A$6:$A$6,B1119&amp;"",'Vozidlá'!$D$6:$D$6,"&lt;&gt;")&lt;&gt;1,COUNTIFS('Vozidlá'!$A$6:$A$6,B1119&amp;"",'Vozidlá'!$E$6:$E$6,"&lt;&gt;")&lt;&gt;1,COUNTIFS('Vozidlá'!$A$6:$A$6,B1119&amp;"",'Vozidlá'!$K$6:$K$6,"&lt;&gt;")&lt;&gt;1,COUNTIFS('Vozidlá'!$A$6:$A$6,B1119&amp;"",'Vozidlá'!$L$6:$L$6,"&lt;&gt;")&lt;&gt;1),"CHYBA",""))</f>
        <v/>
      </c>
      <c r="S1119" s="14">
        <f>IF(V1119=0,"",IF(N1119="Podnikateľská",IF(H1119="","",IF(OR(LEN(TRIM(SUBSTITUTE(SUBSTITUTE(H1119,".",""),",","")))&lt;12,ISNUMBER(MATCH(TRIM(SUBSTITUTE(SUBSTITUTE(H1119,".",""),",","")),'Zoznamy'!$G$2:$G$41,0))),"PREVERIŤ","")),IF(AND(N1119="Súkromná",IFERROR(INDEX('Vozidlá'!$O$6:$O$6,MATCH(B1119,'Vozidlá'!$A$6:$A$6,0))="áno",FALSE)),"PREVERIŤ","")))</f>
        <v/>
      </c>
      <c r="T1119" s="14">
        <f>IF(OR(D1119="",E1119="",F1119="",G1119=""),"",IFERROR(IF(OR(F1119+G1119&lt;D1119+E1119,D1119&lt;DATE(2027,1,1),D1119&gt;=DATE(2028,1,1)),"CHYBA",""),"CHYBA"))</f>
        <v/>
      </c>
      <c r="U1119" s="14">
        <f>IF(OR(V1119=0,A1119=""),"",IF(COUNTIFS($A$6:$A$1505,A1119&amp;"",$B$6:$B$1505,B1119&amp;"")&gt;1,"CHYBA",IF(X1119="","",IF(X1119=0,"",IFERROR(IF(INDEX($A$1:$A$1505,X1119)="","",IF(A1119=INDEX($A$1:$A$1505,X1119)+1,"","PREVERIŤ")),"PREVERIŤ")))))</f>
        <v/>
      </c>
      <c r="V1119" s="14">
        <f>IF(OR(A1119&lt;&gt;"",B1119&lt;&gt;"",C1119&lt;&gt;"",D1119&lt;&gt;"",E1119&lt;&gt;"",F1119&lt;&gt;"",G1119&lt;&gt;"",H1119&lt;&gt;"",I1119&lt;&gt;"",J1119&lt;&gt;"",K1119&lt;&gt;"",L1119&lt;&gt;"",N1119&lt;&gt;"",O1119&lt;&gt;""),1,0)</f>
        <v/>
      </c>
      <c r="W1119" s="14">
        <f>IF(OR(V1119=0,B1119=""),"",COUNTIFS($B$6:B1119,B1119&amp;""))</f>
        <v/>
      </c>
      <c r="X1119" s="14">
        <f>IF(OR(V1119=0,B1119=""),"",IF(W1119=1,0,SUMIFS($Y$5:Y1118,$B$5:B1118,B1119&amp;"",$W$5:W1118,W1119-1)))</f>
        <v/>
      </c>
      <c r="Y1119" s="14">
        <f>IF(V1119=0,"",ROW($A1119))</f>
        <v/>
      </c>
    </row>
    <row r="1120">
      <c r="A1120" s="10" t="n"/>
      <c r="B1120" s="10" t="n"/>
      <c r="C1120" s="10" t="n"/>
      <c r="D1120" s="12" t="n"/>
      <c r="E1120" s="18" t="n"/>
      <c r="F1120" s="12" t="n"/>
      <c r="G1120" s="18" t="n"/>
      <c r="H1120" s="10" t="n"/>
      <c r="I1120" s="10" t="n"/>
      <c r="J1120" s="10" t="n"/>
      <c r="K1120" s="13" t="n"/>
      <c r="L1120" s="13" t="n"/>
      <c r="M1120" s="19">
        <f>IF(OR(K1120="",L1120=""),"",IF(AND(ISNUMBER(K1120),ISNUMBER(L1120)),L1120-K1120,"CHYBA"))</f>
        <v/>
      </c>
      <c r="N1120" s="10" t="n"/>
      <c r="O1120" s="10" t="n"/>
      <c r="P1120" s="14">
        <f>IF(M1120="","",IF(ISNUMBER(M1120),IF(M1120&lt;=0,"CHYBA",""),"CHYBA"))</f>
        <v/>
      </c>
      <c r="Q1120" s="14">
        <f>IF(OR(V1120=0,B1120="",K1120=""),"",IFERROR(IF(X1120=0,IF(AND(COUNTIFS('Vozidlá'!$A$6:$A$6,B1120&amp;"",'Vozidlá'!$L$6:$L$6,"&lt;&gt;")=1,ROUND(K1120,1)=ROUND(INDEX('Vozidlá'!$L$6:$L$6,MATCH(B1120,'Vozidlá'!$A$6:$A$6,0)),1)),"","CHYBA"),IF(AND(INDEX($L$1:$L$1505,X1120)&lt;&gt;"",ROUND(K1120,1)=ROUND(INDEX($L$1:$L$1505,X1120),1)),"","CHYBA")),"CHYBA"))</f>
        <v/>
      </c>
      <c r="R1120" s="14">
        <f>IF(V1120=0,"",IF(OR(NOT(ISNUMBER(A1120)),B1120="",C1120="",NOT(ISNUMBER(D1120)),NOT(ISNUMBER(E1120)),NOT(ISNUMBER(F1120)),NOT(ISNUMBER(G1120)),I1120="",J1120="",NOT(ISNUMBER(K1120)),NOT(ISNUMBER(L1120)),AND(N1120&lt;&gt;"Podnikateľská",N1120&lt;&gt;"Súkromná"),AND(N1120="Podnikateľská",H1120=""),COUNTIFS('Vodiči'!$C$6:$C$8,C1120&amp;"")&lt;&gt;1,COUNTIFS('Vozidlá'!$A$6:$A$6,B1120&amp;"",'Vozidlá'!$B$6:$B$6,"&lt;&gt;")&lt;&gt;1,COUNTIFS('Vozidlá'!$A$6:$A$6,B1120&amp;"",'Vozidlá'!$C$6:$C$6,"&lt;&gt;")&lt;&gt;1,COUNTIFS('Vozidlá'!$A$6:$A$6,B1120&amp;"",'Vozidlá'!$D$6:$D$6,"&lt;&gt;")&lt;&gt;1,COUNTIFS('Vozidlá'!$A$6:$A$6,B1120&amp;"",'Vozidlá'!$E$6:$E$6,"&lt;&gt;")&lt;&gt;1,COUNTIFS('Vozidlá'!$A$6:$A$6,B1120&amp;"",'Vozidlá'!$K$6:$K$6,"&lt;&gt;")&lt;&gt;1,COUNTIFS('Vozidlá'!$A$6:$A$6,B1120&amp;"",'Vozidlá'!$L$6:$L$6,"&lt;&gt;")&lt;&gt;1),"CHYBA",""))</f>
        <v/>
      </c>
      <c r="S1120" s="14">
        <f>IF(V1120=0,"",IF(N1120="Podnikateľská",IF(H1120="","",IF(OR(LEN(TRIM(SUBSTITUTE(SUBSTITUTE(H1120,".",""),",","")))&lt;12,ISNUMBER(MATCH(TRIM(SUBSTITUTE(SUBSTITUTE(H1120,".",""),",","")),'Zoznamy'!$G$2:$G$41,0))),"PREVERIŤ","")),IF(AND(N1120="Súkromná",IFERROR(INDEX('Vozidlá'!$O$6:$O$6,MATCH(B1120,'Vozidlá'!$A$6:$A$6,0))="áno",FALSE)),"PREVERIŤ","")))</f>
        <v/>
      </c>
      <c r="T1120" s="14">
        <f>IF(OR(D1120="",E1120="",F1120="",G1120=""),"",IFERROR(IF(OR(F1120+G1120&lt;D1120+E1120,D1120&lt;DATE(2027,1,1),D1120&gt;=DATE(2028,1,1)),"CHYBA",""),"CHYBA"))</f>
        <v/>
      </c>
      <c r="U1120" s="14">
        <f>IF(OR(V1120=0,A1120=""),"",IF(COUNTIFS($A$6:$A$1505,A1120&amp;"",$B$6:$B$1505,B1120&amp;"")&gt;1,"CHYBA",IF(X1120="","",IF(X1120=0,"",IFERROR(IF(INDEX($A$1:$A$1505,X1120)="","",IF(A1120=INDEX($A$1:$A$1505,X1120)+1,"","PREVERIŤ")),"PREVERIŤ")))))</f>
        <v/>
      </c>
      <c r="V1120" s="14">
        <f>IF(OR(A1120&lt;&gt;"",B1120&lt;&gt;"",C1120&lt;&gt;"",D1120&lt;&gt;"",E1120&lt;&gt;"",F1120&lt;&gt;"",G1120&lt;&gt;"",H1120&lt;&gt;"",I1120&lt;&gt;"",J1120&lt;&gt;"",K1120&lt;&gt;"",L1120&lt;&gt;"",N1120&lt;&gt;"",O1120&lt;&gt;""),1,0)</f>
        <v/>
      </c>
      <c r="W1120" s="14">
        <f>IF(OR(V1120=0,B1120=""),"",COUNTIFS($B$6:B1120,B1120&amp;""))</f>
        <v/>
      </c>
      <c r="X1120" s="14">
        <f>IF(OR(V1120=0,B1120=""),"",IF(W1120=1,0,SUMIFS($Y$5:Y1119,$B$5:B1119,B1120&amp;"",$W$5:W1119,W1120-1)))</f>
        <v/>
      </c>
      <c r="Y1120" s="14">
        <f>IF(V1120=0,"",ROW($A1120))</f>
        <v/>
      </c>
    </row>
    <row r="1121">
      <c r="A1121" s="10" t="n"/>
      <c r="B1121" s="10" t="n"/>
      <c r="C1121" s="10" t="n"/>
      <c r="D1121" s="12" t="n"/>
      <c r="E1121" s="18" t="n"/>
      <c r="F1121" s="12" t="n"/>
      <c r="G1121" s="18" t="n"/>
      <c r="H1121" s="10" t="n"/>
      <c r="I1121" s="10" t="n"/>
      <c r="J1121" s="10" t="n"/>
      <c r="K1121" s="13" t="n"/>
      <c r="L1121" s="13" t="n"/>
      <c r="M1121" s="19">
        <f>IF(OR(K1121="",L1121=""),"",IF(AND(ISNUMBER(K1121),ISNUMBER(L1121)),L1121-K1121,"CHYBA"))</f>
        <v/>
      </c>
      <c r="N1121" s="10" t="n"/>
      <c r="O1121" s="10" t="n"/>
      <c r="P1121" s="14">
        <f>IF(M1121="","",IF(ISNUMBER(M1121),IF(M1121&lt;=0,"CHYBA",""),"CHYBA"))</f>
        <v/>
      </c>
      <c r="Q1121" s="14">
        <f>IF(OR(V1121=0,B1121="",K1121=""),"",IFERROR(IF(X1121=0,IF(AND(COUNTIFS('Vozidlá'!$A$6:$A$6,B1121&amp;"",'Vozidlá'!$L$6:$L$6,"&lt;&gt;")=1,ROUND(K1121,1)=ROUND(INDEX('Vozidlá'!$L$6:$L$6,MATCH(B1121,'Vozidlá'!$A$6:$A$6,0)),1)),"","CHYBA"),IF(AND(INDEX($L$1:$L$1505,X1121)&lt;&gt;"",ROUND(K1121,1)=ROUND(INDEX($L$1:$L$1505,X1121),1)),"","CHYBA")),"CHYBA"))</f>
        <v/>
      </c>
      <c r="R1121" s="14">
        <f>IF(V1121=0,"",IF(OR(NOT(ISNUMBER(A1121)),B1121="",C1121="",NOT(ISNUMBER(D1121)),NOT(ISNUMBER(E1121)),NOT(ISNUMBER(F1121)),NOT(ISNUMBER(G1121)),I1121="",J1121="",NOT(ISNUMBER(K1121)),NOT(ISNUMBER(L1121)),AND(N1121&lt;&gt;"Podnikateľská",N1121&lt;&gt;"Súkromná"),AND(N1121="Podnikateľská",H1121=""),COUNTIFS('Vodiči'!$C$6:$C$8,C1121&amp;"")&lt;&gt;1,COUNTIFS('Vozidlá'!$A$6:$A$6,B1121&amp;"",'Vozidlá'!$B$6:$B$6,"&lt;&gt;")&lt;&gt;1,COUNTIFS('Vozidlá'!$A$6:$A$6,B1121&amp;"",'Vozidlá'!$C$6:$C$6,"&lt;&gt;")&lt;&gt;1,COUNTIFS('Vozidlá'!$A$6:$A$6,B1121&amp;"",'Vozidlá'!$D$6:$D$6,"&lt;&gt;")&lt;&gt;1,COUNTIFS('Vozidlá'!$A$6:$A$6,B1121&amp;"",'Vozidlá'!$E$6:$E$6,"&lt;&gt;")&lt;&gt;1,COUNTIFS('Vozidlá'!$A$6:$A$6,B1121&amp;"",'Vozidlá'!$K$6:$K$6,"&lt;&gt;")&lt;&gt;1,COUNTIFS('Vozidlá'!$A$6:$A$6,B1121&amp;"",'Vozidlá'!$L$6:$L$6,"&lt;&gt;")&lt;&gt;1),"CHYBA",""))</f>
        <v/>
      </c>
      <c r="S1121" s="14">
        <f>IF(V1121=0,"",IF(N1121="Podnikateľská",IF(H1121="","",IF(OR(LEN(TRIM(SUBSTITUTE(SUBSTITUTE(H1121,".",""),",","")))&lt;12,ISNUMBER(MATCH(TRIM(SUBSTITUTE(SUBSTITUTE(H1121,".",""),",","")),'Zoznamy'!$G$2:$G$41,0))),"PREVERIŤ","")),IF(AND(N1121="Súkromná",IFERROR(INDEX('Vozidlá'!$O$6:$O$6,MATCH(B1121,'Vozidlá'!$A$6:$A$6,0))="áno",FALSE)),"PREVERIŤ","")))</f>
        <v/>
      </c>
      <c r="T1121" s="14">
        <f>IF(OR(D1121="",E1121="",F1121="",G1121=""),"",IFERROR(IF(OR(F1121+G1121&lt;D1121+E1121,D1121&lt;DATE(2027,1,1),D1121&gt;=DATE(2028,1,1)),"CHYBA",""),"CHYBA"))</f>
        <v/>
      </c>
      <c r="U1121" s="14">
        <f>IF(OR(V1121=0,A1121=""),"",IF(COUNTIFS($A$6:$A$1505,A1121&amp;"",$B$6:$B$1505,B1121&amp;"")&gt;1,"CHYBA",IF(X1121="","",IF(X1121=0,"",IFERROR(IF(INDEX($A$1:$A$1505,X1121)="","",IF(A1121=INDEX($A$1:$A$1505,X1121)+1,"","PREVERIŤ")),"PREVERIŤ")))))</f>
        <v/>
      </c>
      <c r="V1121" s="14">
        <f>IF(OR(A1121&lt;&gt;"",B1121&lt;&gt;"",C1121&lt;&gt;"",D1121&lt;&gt;"",E1121&lt;&gt;"",F1121&lt;&gt;"",G1121&lt;&gt;"",H1121&lt;&gt;"",I1121&lt;&gt;"",J1121&lt;&gt;"",K1121&lt;&gt;"",L1121&lt;&gt;"",N1121&lt;&gt;"",O1121&lt;&gt;""),1,0)</f>
        <v/>
      </c>
      <c r="W1121" s="14">
        <f>IF(OR(V1121=0,B1121=""),"",COUNTIFS($B$6:B1121,B1121&amp;""))</f>
        <v/>
      </c>
      <c r="X1121" s="14">
        <f>IF(OR(V1121=0,B1121=""),"",IF(W1121=1,0,SUMIFS($Y$5:Y1120,$B$5:B1120,B1121&amp;"",$W$5:W1120,W1121-1)))</f>
        <v/>
      </c>
      <c r="Y1121" s="14">
        <f>IF(V1121=0,"",ROW($A1121))</f>
        <v/>
      </c>
    </row>
    <row r="1122">
      <c r="A1122" s="10" t="n"/>
      <c r="B1122" s="10" t="n"/>
      <c r="C1122" s="10" t="n"/>
      <c r="D1122" s="12" t="n"/>
      <c r="E1122" s="18" t="n"/>
      <c r="F1122" s="12" t="n"/>
      <c r="G1122" s="18" t="n"/>
      <c r="H1122" s="10" t="n"/>
      <c r="I1122" s="10" t="n"/>
      <c r="J1122" s="10" t="n"/>
      <c r="K1122" s="13" t="n"/>
      <c r="L1122" s="13" t="n"/>
      <c r="M1122" s="19">
        <f>IF(OR(K1122="",L1122=""),"",IF(AND(ISNUMBER(K1122),ISNUMBER(L1122)),L1122-K1122,"CHYBA"))</f>
        <v/>
      </c>
      <c r="N1122" s="10" t="n"/>
      <c r="O1122" s="10" t="n"/>
      <c r="P1122" s="14">
        <f>IF(M1122="","",IF(ISNUMBER(M1122),IF(M1122&lt;=0,"CHYBA",""),"CHYBA"))</f>
        <v/>
      </c>
      <c r="Q1122" s="14">
        <f>IF(OR(V1122=0,B1122="",K1122=""),"",IFERROR(IF(X1122=0,IF(AND(COUNTIFS('Vozidlá'!$A$6:$A$6,B1122&amp;"",'Vozidlá'!$L$6:$L$6,"&lt;&gt;")=1,ROUND(K1122,1)=ROUND(INDEX('Vozidlá'!$L$6:$L$6,MATCH(B1122,'Vozidlá'!$A$6:$A$6,0)),1)),"","CHYBA"),IF(AND(INDEX($L$1:$L$1505,X1122)&lt;&gt;"",ROUND(K1122,1)=ROUND(INDEX($L$1:$L$1505,X1122),1)),"","CHYBA")),"CHYBA"))</f>
        <v/>
      </c>
      <c r="R1122" s="14">
        <f>IF(V1122=0,"",IF(OR(NOT(ISNUMBER(A1122)),B1122="",C1122="",NOT(ISNUMBER(D1122)),NOT(ISNUMBER(E1122)),NOT(ISNUMBER(F1122)),NOT(ISNUMBER(G1122)),I1122="",J1122="",NOT(ISNUMBER(K1122)),NOT(ISNUMBER(L1122)),AND(N1122&lt;&gt;"Podnikateľská",N1122&lt;&gt;"Súkromná"),AND(N1122="Podnikateľská",H1122=""),COUNTIFS('Vodiči'!$C$6:$C$8,C1122&amp;"")&lt;&gt;1,COUNTIFS('Vozidlá'!$A$6:$A$6,B1122&amp;"",'Vozidlá'!$B$6:$B$6,"&lt;&gt;")&lt;&gt;1,COUNTIFS('Vozidlá'!$A$6:$A$6,B1122&amp;"",'Vozidlá'!$C$6:$C$6,"&lt;&gt;")&lt;&gt;1,COUNTIFS('Vozidlá'!$A$6:$A$6,B1122&amp;"",'Vozidlá'!$D$6:$D$6,"&lt;&gt;")&lt;&gt;1,COUNTIFS('Vozidlá'!$A$6:$A$6,B1122&amp;"",'Vozidlá'!$E$6:$E$6,"&lt;&gt;")&lt;&gt;1,COUNTIFS('Vozidlá'!$A$6:$A$6,B1122&amp;"",'Vozidlá'!$K$6:$K$6,"&lt;&gt;")&lt;&gt;1,COUNTIFS('Vozidlá'!$A$6:$A$6,B1122&amp;"",'Vozidlá'!$L$6:$L$6,"&lt;&gt;")&lt;&gt;1),"CHYBA",""))</f>
        <v/>
      </c>
      <c r="S1122" s="14">
        <f>IF(V1122=0,"",IF(N1122="Podnikateľská",IF(H1122="","",IF(OR(LEN(TRIM(SUBSTITUTE(SUBSTITUTE(H1122,".",""),",","")))&lt;12,ISNUMBER(MATCH(TRIM(SUBSTITUTE(SUBSTITUTE(H1122,".",""),",","")),'Zoznamy'!$G$2:$G$41,0))),"PREVERIŤ","")),IF(AND(N1122="Súkromná",IFERROR(INDEX('Vozidlá'!$O$6:$O$6,MATCH(B1122,'Vozidlá'!$A$6:$A$6,0))="áno",FALSE)),"PREVERIŤ","")))</f>
        <v/>
      </c>
      <c r="T1122" s="14">
        <f>IF(OR(D1122="",E1122="",F1122="",G1122=""),"",IFERROR(IF(OR(F1122+G1122&lt;D1122+E1122,D1122&lt;DATE(2027,1,1),D1122&gt;=DATE(2028,1,1)),"CHYBA",""),"CHYBA"))</f>
        <v/>
      </c>
      <c r="U1122" s="14">
        <f>IF(OR(V1122=0,A1122=""),"",IF(COUNTIFS($A$6:$A$1505,A1122&amp;"",$B$6:$B$1505,B1122&amp;"")&gt;1,"CHYBA",IF(X1122="","",IF(X1122=0,"",IFERROR(IF(INDEX($A$1:$A$1505,X1122)="","",IF(A1122=INDEX($A$1:$A$1505,X1122)+1,"","PREVERIŤ")),"PREVERIŤ")))))</f>
        <v/>
      </c>
      <c r="V1122" s="14">
        <f>IF(OR(A1122&lt;&gt;"",B1122&lt;&gt;"",C1122&lt;&gt;"",D1122&lt;&gt;"",E1122&lt;&gt;"",F1122&lt;&gt;"",G1122&lt;&gt;"",H1122&lt;&gt;"",I1122&lt;&gt;"",J1122&lt;&gt;"",K1122&lt;&gt;"",L1122&lt;&gt;"",N1122&lt;&gt;"",O1122&lt;&gt;""),1,0)</f>
        <v/>
      </c>
      <c r="W1122" s="14">
        <f>IF(OR(V1122=0,B1122=""),"",COUNTIFS($B$6:B1122,B1122&amp;""))</f>
        <v/>
      </c>
      <c r="X1122" s="14">
        <f>IF(OR(V1122=0,B1122=""),"",IF(W1122=1,0,SUMIFS($Y$5:Y1121,$B$5:B1121,B1122&amp;"",$W$5:W1121,W1122-1)))</f>
        <v/>
      </c>
      <c r="Y1122" s="14">
        <f>IF(V1122=0,"",ROW($A1122))</f>
        <v/>
      </c>
    </row>
    <row r="1123">
      <c r="A1123" s="10" t="n"/>
      <c r="B1123" s="10" t="n"/>
      <c r="C1123" s="10" t="n"/>
      <c r="D1123" s="12" t="n"/>
      <c r="E1123" s="18" t="n"/>
      <c r="F1123" s="12" t="n"/>
      <c r="G1123" s="18" t="n"/>
      <c r="H1123" s="10" t="n"/>
      <c r="I1123" s="10" t="n"/>
      <c r="J1123" s="10" t="n"/>
      <c r="K1123" s="13" t="n"/>
      <c r="L1123" s="13" t="n"/>
      <c r="M1123" s="19">
        <f>IF(OR(K1123="",L1123=""),"",IF(AND(ISNUMBER(K1123),ISNUMBER(L1123)),L1123-K1123,"CHYBA"))</f>
        <v/>
      </c>
      <c r="N1123" s="10" t="n"/>
      <c r="O1123" s="10" t="n"/>
      <c r="P1123" s="14">
        <f>IF(M1123="","",IF(ISNUMBER(M1123),IF(M1123&lt;=0,"CHYBA",""),"CHYBA"))</f>
        <v/>
      </c>
      <c r="Q1123" s="14">
        <f>IF(OR(V1123=0,B1123="",K1123=""),"",IFERROR(IF(X1123=0,IF(AND(COUNTIFS('Vozidlá'!$A$6:$A$6,B1123&amp;"",'Vozidlá'!$L$6:$L$6,"&lt;&gt;")=1,ROUND(K1123,1)=ROUND(INDEX('Vozidlá'!$L$6:$L$6,MATCH(B1123,'Vozidlá'!$A$6:$A$6,0)),1)),"","CHYBA"),IF(AND(INDEX($L$1:$L$1505,X1123)&lt;&gt;"",ROUND(K1123,1)=ROUND(INDEX($L$1:$L$1505,X1123),1)),"","CHYBA")),"CHYBA"))</f>
        <v/>
      </c>
      <c r="R1123" s="14">
        <f>IF(V1123=0,"",IF(OR(NOT(ISNUMBER(A1123)),B1123="",C1123="",NOT(ISNUMBER(D1123)),NOT(ISNUMBER(E1123)),NOT(ISNUMBER(F1123)),NOT(ISNUMBER(G1123)),I1123="",J1123="",NOT(ISNUMBER(K1123)),NOT(ISNUMBER(L1123)),AND(N1123&lt;&gt;"Podnikateľská",N1123&lt;&gt;"Súkromná"),AND(N1123="Podnikateľská",H1123=""),COUNTIFS('Vodiči'!$C$6:$C$8,C1123&amp;"")&lt;&gt;1,COUNTIFS('Vozidlá'!$A$6:$A$6,B1123&amp;"",'Vozidlá'!$B$6:$B$6,"&lt;&gt;")&lt;&gt;1,COUNTIFS('Vozidlá'!$A$6:$A$6,B1123&amp;"",'Vozidlá'!$C$6:$C$6,"&lt;&gt;")&lt;&gt;1,COUNTIFS('Vozidlá'!$A$6:$A$6,B1123&amp;"",'Vozidlá'!$D$6:$D$6,"&lt;&gt;")&lt;&gt;1,COUNTIFS('Vozidlá'!$A$6:$A$6,B1123&amp;"",'Vozidlá'!$E$6:$E$6,"&lt;&gt;")&lt;&gt;1,COUNTIFS('Vozidlá'!$A$6:$A$6,B1123&amp;"",'Vozidlá'!$K$6:$K$6,"&lt;&gt;")&lt;&gt;1,COUNTIFS('Vozidlá'!$A$6:$A$6,B1123&amp;"",'Vozidlá'!$L$6:$L$6,"&lt;&gt;")&lt;&gt;1),"CHYBA",""))</f>
        <v/>
      </c>
      <c r="S1123" s="14">
        <f>IF(V1123=0,"",IF(N1123="Podnikateľská",IF(H1123="","",IF(OR(LEN(TRIM(SUBSTITUTE(SUBSTITUTE(H1123,".",""),",","")))&lt;12,ISNUMBER(MATCH(TRIM(SUBSTITUTE(SUBSTITUTE(H1123,".",""),",","")),'Zoznamy'!$G$2:$G$41,0))),"PREVERIŤ","")),IF(AND(N1123="Súkromná",IFERROR(INDEX('Vozidlá'!$O$6:$O$6,MATCH(B1123,'Vozidlá'!$A$6:$A$6,0))="áno",FALSE)),"PREVERIŤ","")))</f>
        <v/>
      </c>
      <c r="T1123" s="14">
        <f>IF(OR(D1123="",E1123="",F1123="",G1123=""),"",IFERROR(IF(OR(F1123+G1123&lt;D1123+E1123,D1123&lt;DATE(2027,1,1),D1123&gt;=DATE(2028,1,1)),"CHYBA",""),"CHYBA"))</f>
        <v/>
      </c>
      <c r="U1123" s="14">
        <f>IF(OR(V1123=0,A1123=""),"",IF(COUNTIFS($A$6:$A$1505,A1123&amp;"",$B$6:$B$1505,B1123&amp;"")&gt;1,"CHYBA",IF(X1123="","",IF(X1123=0,"",IFERROR(IF(INDEX($A$1:$A$1505,X1123)="","",IF(A1123=INDEX($A$1:$A$1505,X1123)+1,"","PREVERIŤ")),"PREVERIŤ")))))</f>
        <v/>
      </c>
      <c r="V1123" s="14">
        <f>IF(OR(A1123&lt;&gt;"",B1123&lt;&gt;"",C1123&lt;&gt;"",D1123&lt;&gt;"",E1123&lt;&gt;"",F1123&lt;&gt;"",G1123&lt;&gt;"",H1123&lt;&gt;"",I1123&lt;&gt;"",J1123&lt;&gt;"",K1123&lt;&gt;"",L1123&lt;&gt;"",N1123&lt;&gt;"",O1123&lt;&gt;""),1,0)</f>
        <v/>
      </c>
      <c r="W1123" s="14">
        <f>IF(OR(V1123=0,B1123=""),"",COUNTIFS($B$6:B1123,B1123&amp;""))</f>
        <v/>
      </c>
      <c r="X1123" s="14">
        <f>IF(OR(V1123=0,B1123=""),"",IF(W1123=1,0,SUMIFS($Y$5:Y1122,$B$5:B1122,B1123&amp;"",$W$5:W1122,W1123-1)))</f>
        <v/>
      </c>
      <c r="Y1123" s="14">
        <f>IF(V1123=0,"",ROW($A1123))</f>
        <v/>
      </c>
    </row>
    <row r="1124">
      <c r="A1124" s="10" t="n"/>
      <c r="B1124" s="10" t="n"/>
      <c r="C1124" s="10" t="n"/>
      <c r="D1124" s="12" t="n"/>
      <c r="E1124" s="18" t="n"/>
      <c r="F1124" s="12" t="n"/>
      <c r="G1124" s="18" t="n"/>
      <c r="H1124" s="10" t="n"/>
      <c r="I1124" s="10" t="n"/>
      <c r="J1124" s="10" t="n"/>
      <c r="K1124" s="13" t="n"/>
      <c r="L1124" s="13" t="n"/>
      <c r="M1124" s="19">
        <f>IF(OR(K1124="",L1124=""),"",IF(AND(ISNUMBER(K1124),ISNUMBER(L1124)),L1124-K1124,"CHYBA"))</f>
        <v/>
      </c>
      <c r="N1124" s="10" t="n"/>
      <c r="O1124" s="10" t="n"/>
      <c r="P1124" s="14">
        <f>IF(M1124="","",IF(ISNUMBER(M1124),IF(M1124&lt;=0,"CHYBA",""),"CHYBA"))</f>
        <v/>
      </c>
      <c r="Q1124" s="14">
        <f>IF(OR(V1124=0,B1124="",K1124=""),"",IFERROR(IF(X1124=0,IF(AND(COUNTIFS('Vozidlá'!$A$6:$A$6,B1124&amp;"",'Vozidlá'!$L$6:$L$6,"&lt;&gt;")=1,ROUND(K1124,1)=ROUND(INDEX('Vozidlá'!$L$6:$L$6,MATCH(B1124,'Vozidlá'!$A$6:$A$6,0)),1)),"","CHYBA"),IF(AND(INDEX($L$1:$L$1505,X1124)&lt;&gt;"",ROUND(K1124,1)=ROUND(INDEX($L$1:$L$1505,X1124),1)),"","CHYBA")),"CHYBA"))</f>
        <v/>
      </c>
      <c r="R1124" s="14">
        <f>IF(V1124=0,"",IF(OR(NOT(ISNUMBER(A1124)),B1124="",C1124="",NOT(ISNUMBER(D1124)),NOT(ISNUMBER(E1124)),NOT(ISNUMBER(F1124)),NOT(ISNUMBER(G1124)),I1124="",J1124="",NOT(ISNUMBER(K1124)),NOT(ISNUMBER(L1124)),AND(N1124&lt;&gt;"Podnikateľská",N1124&lt;&gt;"Súkromná"),AND(N1124="Podnikateľská",H1124=""),COUNTIFS('Vodiči'!$C$6:$C$8,C1124&amp;"")&lt;&gt;1,COUNTIFS('Vozidlá'!$A$6:$A$6,B1124&amp;"",'Vozidlá'!$B$6:$B$6,"&lt;&gt;")&lt;&gt;1,COUNTIFS('Vozidlá'!$A$6:$A$6,B1124&amp;"",'Vozidlá'!$C$6:$C$6,"&lt;&gt;")&lt;&gt;1,COUNTIFS('Vozidlá'!$A$6:$A$6,B1124&amp;"",'Vozidlá'!$D$6:$D$6,"&lt;&gt;")&lt;&gt;1,COUNTIFS('Vozidlá'!$A$6:$A$6,B1124&amp;"",'Vozidlá'!$E$6:$E$6,"&lt;&gt;")&lt;&gt;1,COUNTIFS('Vozidlá'!$A$6:$A$6,B1124&amp;"",'Vozidlá'!$K$6:$K$6,"&lt;&gt;")&lt;&gt;1,COUNTIFS('Vozidlá'!$A$6:$A$6,B1124&amp;"",'Vozidlá'!$L$6:$L$6,"&lt;&gt;")&lt;&gt;1),"CHYBA",""))</f>
        <v/>
      </c>
      <c r="S1124" s="14">
        <f>IF(V1124=0,"",IF(N1124="Podnikateľská",IF(H1124="","",IF(OR(LEN(TRIM(SUBSTITUTE(SUBSTITUTE(H1124,".",""),",","")))&lt;12,ISNUMBER(MATCH(TRIM(SUBSTITUTE(SUBSTITUTE(H1124,".",""),",","")),'Zoznamy'!$G$2:$G$41,0))),"PREVERIŤ","")),IF(AND(N1124="Súkromná",IFERROR(INDEX('Vozidlá'!$O$6:$O$6,MATCH(B1124,'Vozidlá'!$A$6:$A$6,0))="áno",FALSE)),"PREVERIŤ","")))</f>
        <v/>
      </c>
      <c r="T1124" s="14">
        <f>IF(OR(D1124="",E1124="",F1124="",G1124=""),"",IFERROR(IF(OR(F1124+G1124&lt;D1124+E1124,D1124&lt;DATE(2027,1,1),D1124&gt;=DATE(2028,1,1)),"CHYBA",""),"CHYBA"))</f>
        <v/>
      </c>
      <c r="U1124" s="14">
        <f>IF(OR(V1124=0,A1124=""),"",IF(COUNTIFS($A$6:$A$1505,A1124&amp;"",$B$6:$B$1505,B1124&amp;"")&gt;1,"CHYBA",IF(X1124="","",IF(X1124=0,"",IFERROR(IF(INDEX($A$1:$A$1505,X1124)="","",IF(A1124=INDEX($A$1:$A$1505,X1124)+1,"","PREVERIŤ")),"PREVERIŤ")))))</f>
        <v/>
      </c>
      <c r="V1124" s="14">
        <f>IF(OR(A1124&lt;&gt;"",B1124&lt;&gt;"",C1124&lt;&gt;"",D1124&lt;&gt;"",E1124&lt;&gt;"",F1124&lt;&gt;"",G1124&lt;&gt;"",H1124&lt;&gt;"",I1124&lt;&gt;"",J1124&lt;&gt;"",K1124&lt;&gt;"",L1124&lt;&gt;"",N1124&lt;&gt;"",O1124&lt;&gt;""),1,0)</f>
        <v/>
      </c>
      <c r="W1124" s="14">
        <f>IF(OR(V1124=0,B1124=""),"",COUNTIFS($B$6:B1124,B1124&amp;""))</f>
        <v/>
      </c>
      <c r="X1124" s="14">
        <f>IF(OR(V1124=0,B1124=""),"",IF(W1124=1,0,SUMIFS($Y$5:Y1123,$B$5:B1123,B1124&amp;"",$W$5:W1123,W1124-1)))</f>
        <v/>
      </c>
      <c r="Y1124" s="14">
        <f>IF(V1124=0,"",ROW($A1124))</f>
        <v/>
      </c>
    </row>
    <row r="1125">
      <c r="A1125" s="10" t="n"/>
      <c r="B1125" s="10" t="n"/>
      <c r="C1125" s="10" t="n"/>
      <c r="D1125" s="12" t="n"/>
      <c r="E1125" s="18" t="n"/>
      <c r="F1125" s="12" t="n"/>
      <c r="G1125" s="18" t="n"/>
      <c r="H1125" s="10" t="n"/>
      <c r="I1125" s="10" t="n"/>
      <c r="J1125" s="10" t="n"/>
      <c r="K1125" s="13" t="n"/>
      <c r="L1125" s="13" t="n"/>
      <c r="M1125" s="19">
        <f>IF(OR(K1125="",L1125=""),"",IF(AND(ISNUMBER(K1125),ISNUMBER(L1125)),L1125-K1125,"CHYBA"))</f>
        <v/>
      </c>
      <c r="N1125" s="10" t="n"/>
      <c r="O1125" s="10" t="n"/>
      <c r="P1125" s="14">
        <f>IF(M1125="","",IF(ISNUMBER(M1125),IF(M1125&lt;=0,"CHYBA",""),"CHYBA"))</f>
        <v/>
      </c>
      <c r="Q1125" s="14">
        <f>IF(OR(V1125=0,B1125="",K1125=""),"",IFERROR(IF(X1125=0,IF(AND(COUNTIFS('Vozidlá'!$A$6:$A$6,B1125&amp;"",'Vozidlá'!$L$6:$L$6,"&lt;&gt;")=1,ROUND(K1125,1)=ROUND(INDEX('Vozidlá'!$L$6:$L$6,MATCH(B1125,'Vozidlá'!$A$6:$A$6,0)),1)),"","CHYBA"),IF(AND(INDEX($L$1:$L$1505,X1125)&lt;&gt;"",ROUND(K1125,1)=ROUND(INDEX($L$1:$L$1505,X1125),1)),"","CHYBA")),"CHYBA"))</f>
        <v/>
      </c>
      <c r="R1125" s="14">
        <f>IF(V1125=0,"",IF(OR(NOT(ISNUMBER(A1125)),B1125="",C1125="",NOT(ISNUMBER(D1125)),NOT(ISNUMBER(E1125)),NOT(ISNUMBER(F1125)),NOT(ISNUMBER(G1125)),I1125="",J1125="",NOT(ISNUMBER(K1125)),NOT(ISNUMBER(L1125)),AND(N1125&lt;&gt;"Podnikateľská",N1125&lt;&gt;"Súkromná"),AND(N1125="Podnikateľská",H1125=""),COUNTIFS('Vodiči'!$C$6:$C$8,C1125&amp;"")&lt;&gt;1,COUNTIFS('Vozidlá'!$A$6:$A$6,B1125&amp;"",'Vozidlá'!$B$6:$B$6,"&lt;&gt;")&lt;&gt;1,COUNTIFS('Vozidlá'!$A$6:$A$6,B1125&amp;"",'Vozidlá'!$C$6:$C$6,"&lt;&gt;")&lt;&gt;1,COUNTIFS('Vozidlá'!$A$6:$A$6,B1125&amp;"",'Vozidlá'!$D$6:$D$6,"&lt;&gt;")&lt;&gt;1,COUNTIFS('Vozidlá'!$A$6:$A$6,B1125&amp;"",'Vozidlá'!$E$6:$E$6,"&lt;&gt;")&lt;&gt;1,COUNTIFS('Vozidlá'!$A$6:$A$6,B1125&amp;"",'Vozidlá'!$K$6:$K$6,"&lt;&gt;")&lt;&gt;1,COUNTIFS('Vozidlá'!$A$6:$A$6,B1125&amp;"",'Vozidlá'!$L$6:$L$6,"&lt;&gt;")&lt;&gt;1),"CHYBA",""))</f>
        <v/>
      </c>
      <c r="S1125" s="14">
        <f>IF(V1125=0,"",IF(N1125="Podnikateľská",IF(H1125="","",IF(OR(LEN(TRIM(SUBSTITUTE(SUBSTITUTE(H1125,".",""),",","")))&lt;12,ISNUMBER(MATCH(TRIM(SUBSTITUTE(SUBSTITUTE(H1125,".",""),",","")),'Zoznamy'!$G$2:$G$41,0))),"PREVERIŤ","")),IF(AND(N1125="Súkromná",IFERROR(INDEX('Vozidlá'!$O$6:$O$6,MATCH(B1125,'Vozidlá'!$A$6:$A$6,0))="áno",FALSE)),"PREVERIŤ","")))</f>
        <v/>
      </c>
      <c r="T1125" s="14">
        <f>IF(OR(D1125="",E1125="",F1125="",G1125=""),"",IFERROR(IF(OR(F1125+G1125&lt;D1125+E1125,D1125&lt;DATE(2027,1,1),D1125&gt;=DATE(2028,1,1)),"CHYBA",""),"CHYBA"))</f>
        <v/>
      </c>
      <c r="U1125" s="14">
        <f>IF(OR(V1125=0,A1125=""),"",IF(COUNTIFS($A$6:$A$1505,A1125&amp;"",$B$6:$B$1505,B1125&amp;"")&gt;1,"CHYBA",IF(X1125="","",IF(X1125=0,"",IFERROR(IF(INDEX($A$1:$A$1505,X1125)="","",IF(A1125=INDEX($A$1:$A$1505,X1125)+1,"","PREVERIŤ")),"PREVERIŤ")))))</f>
        <v/>
      </c>
      <c r="V1125" s="14">
        <f>IF(OR(A1125&lt;&gt;"",B1125&lt;&gt;"",C1125&lt;&gt;"",D1125&lt;&gt;"",E1125&lt;&gt;"",F1125&lt;&gt;"",G1125&lt;&gt;"",H1125&lt;&gt;"",I1125&lt;&gt;"",J1125&lt;&gt;"",K1125&lt;&gt;"",L1125&lt;&gt;"",N1125&lt;&gt;"",O1125&lt;&gt;""),1,0)</f>
        <v/>
      </c>
      <c r="W1125" s="14">
        <f>IF(OR(V1125=0,B1125=""),"",COUNTIFS($B$6:B1125,B1125&amp;""))</f>
        <v/>
      </c>
      <c r="X1125" s="14">
        <f>IF(OR(V1125=0,B1125=""),"",IF(W1125=1,0,SUMIFS($Y$5:Y1124,$B$5:B1124,B1125&amp;"",$W$5:W1124,W1125-1)))</f>
        <v/>
      </c>
      <c r="Y1125" s="14">
        <f>IF(V1125=0,"",ROW($A1125))</f>
        <v/>
      </c>
    </row>
    <row r="1126">
      <c r="A1126" s="10" t="n"/>
      <c r="B1126" s="10" t="n"/>
      <c r="C1126" s="10" t="n"/>
      <c r="D1126" s="12" t="n"/>
      <c r="E1126" s="18" t="n"/>
      <c r="F1126" s="12" t="n"/>
      <c r="G1126" s="18" t="n"/>
      <c r="H1126" s="10" t="n"/>
      <c r="I1126" s="10" t="n"/>
      <c r="J1126" s="10" t="n"/>
      <c r="K1126" s="13" t="n"/>
      <c r="L1126" s="13" t="n"/>
      <c r="M1126" s="19">
        <f>IF(OR(K1126="",L1126=""),"",IF(AND(ISNUMBER(K1126),ISNUMBER(L1126)),L1126-K1126,"CHYBA"))</f>
        <v/>
      </c>
      <c r="N1126" s="10" t="n"/>
      <c r="O1126" s="10" t="n"/>
      <c r="P1126" s="14">
        <f>IF(M1126="","",IF(ISNUMBER(M1126),IF(M1126&lt;=0,"CHYBA",""),"CHYBA"))</f>
        <v/>
      </c>
      <c r="Q1126" s="14">
        <f>IF(OR(V1126=0,B1126="",K1126=""),"",IFERROR(IF(X1126=0,IF(AND(COUNTIFS('Vozidlá'!$A$6:$A$6,B1126&amp;"",'Vozidlá'!$L$6:$L$6,"&lt;&gt;")=1,ROUND(K1126,1)=ROUND(INDEX('Vozidlá'!$L$6:$L$6,MATCH(B1126,'Vozidlá'!$A$6:$A$6,0)),1)),"","CHYBA"),IF(AND(INDEX($L$1:$L$1505,X1126)&lt;&gt;"",ROUND(K1126,1)=ROUND(INDEX($L$1:$L$1505,X1126),1)),"","CHYBA")),"CHYBA"))</f>
        <v/>
      </c>
      <c r="R1126" s="14">
        <f>IF(V1126=0,"",IF(OR(NOT(ISNUMBER(A1126)),B1126="",C1126="",NOT(ISNUMBER(D1126)),NOT(ISNUMBER(E1126)),NOT(ISNUMBER(F1126)),NOT(ISNUMBER(G1126)),I1126="",J1126="",NOT(ISNUMBER(K1126)),NOT(ISNUMBER(L1126)),AND(N1126&lt;&gt;"Podnikateľská",N1126&lt;&gt;"Súkromná"),AND(N1126="Podnikateľská",H1126=""),COUNTIFS('Vodiči'!$C$6:$C$8,C1126&amp;"")&lt;&gt;1,COUNTIFS('Vozidlá'!$A$6:$A$6,B1126&amp;"",'Vozidlá'!$B$6:$B$6,"&lt;&gt;")&lt;&gt;1,COUNTIFS('Vozidlá'!$A$6:$A$6,B1126&amp;"",'Vozidlá'!$C$6:$C$6,"&lt;&gt;")&lt;&gt;1,COUNTIFS('Vozidlá'!$A$6:$A$6,B1126&amp;"",'Vozidlá'!$D$6:$D$6,"&lt;&gt;")&lt;&gt;1,COUNTIFS('Vozidlá'!$A$6:$A$6,B1126&amp;"",'Vozidlá'!$E$6:$E$6,"&lt;&gt;")&lt;&gt;1,COUNTIFS('Vozidlá'!$A$6:$A$6,B1126&amp;"",'Vozidlá'!$K$6:$K$6,"&lt;&gt;")&lt;&gt;1,COUNTIFS('Vozidlá'!$A$6:$A$6,B1126&amp;"",'Vozidlá'!$L$6:$L$6,"&lt;&gt;")&lt;&gt;1),"CHYBA",""))</f>
        <v/>
      </c>
      <c r="S1126" s="14">
        <f>IF(V1126=0,"",IF(N1126="Podnikateľská",IF(H1126="","",IF(OR(LEN(TRIM(SUBSTITUTE(SUBSTITUTE(H1126,".",""),",","")))&lt;12,ISNUMBER(MATCH(TRIM(SUBSTITUTE(SUBSTITUTE(H1126,".",""),",","")),'Zoznamy'!$G$2:$G$41,0))),"PREVERIŤ","")),IF(AND(N1126="Súkromná",IFERROR(INDEX('Vozidlá'!$O$6:$O$6,MATCH(B1126,'Vozidlá'!$A$6:$A$6,0))="áno",FALSE)),"PREVERIŤ","")))</f>
        <v/>
      </c>
      <c r="T1126" s="14">
        <f>IF(OR(D1126="",E1126="",F1126="",G1126=""),"",IFERROR(IF(OR(F1126+G1126&lt;D1126+E1126,D1126&lt;DATE(2027,1,1),D1126&gt;=DATE(2028,1,1)),"CHYBA",""),"CHYBA"))</f>
        <v/>
      </c>
      <c r="U1126" s="14">
        <f>IF(OR(V1126=0,A1126=""),"",IF(COUNTIFS($A$6:$A$1505,A1126&amp;"",$B$6:$B$1505,B1126&amp;"")&gt;1,"CHYBA",IF(X1126="","",IF(X1126=0,"",IFERROR(IF(INDEX($A$1:$A$1505,X1126)="","",IF(A1126=INDEX($A$1:$A$1505,X1126)+1,"","PREVERIŤ")),"PREVERIŤ")))))</f>
        <v/>
      </c>
      <c r="V1126" s="14">
        <f>IF(OR(A1126&lt;&gt;"",B1126&lt;&gt;"",C1126&lt;&gt;"",D1126&lt;&gt;"",E1126&lt;&gt;"",F1126&lt;&gt;"",G1126&lt;&gt;"",H1126&lt;&gt;"",I1126&lt;&gt;"",J1126&lt;&gt;"",K1126&lt;&gt;"",L1126&lt;&gt;"",N1126&lt;&gt;"",O1126&lt;&gt;""),1,0)</f>
        <v/>
      </c>
      <c r="W1126" s="14">
        <f>IF(OR(V1126=0,B1126=""),"",COUNTIFS($B$6:B1126,B1126&amp;""))</f>
        <v/>
      </c>
      <c r="X1126" s="14">
        <f>IF(OR(V1126=0,B1126=""),"",IF(W1126=1,0,SUMIFS($Y$5:Y1125,$B$5:B1125,B1126&amp;"",$W$5:W1125,W1126-1)))</f>
        <v/>
      </c>
      <c r="Y1126" s="14">
        <f>IF(V1126=0,"",ROW($A1126))</f>
        <v/>
      </c>
    </row>
    <row r="1127">
      <c r="A1127" s="10" t="n"/>
      <c r="B1127" s="10" t="n"/>
      <c r="C1127" s="10" t="n"/>
      <c r="D1127" s="12" t="n"/>
      <c r="E1127" s="18" t="n"/>
      <c r="F1127" s="12" t="n"/>
      <c r="G1127" s="18" t="n"/>
      <c r="H1127" s="10" t="n"/>
      <c r="I1127" s="10" t="n"/>
      <c r="J1127" s="10" t="n"/>
      <c r="K1127" s="13" t="n"/>
      <c r="L1127" s="13" t="n"/>
      <c r="M1127" s="19">
        <f>IF(OR(K1127="",L1127=""),"",IF(AND(ISNUMBER(K1127),ISNUMBER(L1127)),L1127-K1127,"CHYBA"))</f>
        <v/>
      </c>
      <c r="N1127" s="10" t="n"/>
      <c r="O1127" s="10" t="n"/>
      <c r="P1127" s="14">
        <f>IF(M1127="","",IF(ISNUMBER(M1127),IF(M1127&lt;=0,"CHYBA",""),"CHYBA"))</f>
        <v/>
      </c>
      <c r="Q1127" s="14">
        <f>IF(OR(V1127=0,B1127="",K1127=""),"",IFERROR(IF(X1127=0,IF(AND(COUNTIFS('Vozidlá'!$A$6:$A$6,B1127&amp;"",'Vozidlá'!$L$6:$L$6,"&lt;&gt;")=1,ROUND(K1127,1)=ROUND(INDEX('Vozidlá'!$L$6:$L$6,MATCH(B1127,'Vozidlá'!$A$6:$A$6,0)),1)),"","CHYBA"),IF(AND(INDEX($L$1:$L$1505,X1127)&lt;&gt;"",ROUND(K1127,1)=ROUND(INDEX($L$1:$L$1505,X1127),1)),"","CHYBA")),"CHYBA"))</f>
        <v/>
      </c>
      <c r="R1127" s="14">
        <f>IF(V1127=0,"",IF(OR(NOT(ISNUMBER(A1127)),B1127="",C1127="",NOT(ISNUMBER(D1127)),NOT(ISNUMBER(E1127)),NOT(ISNUMBER(F1127)),NOT(ISNUMBER(G1127)),I1127="",J1127="",NOT(ISNUMBER(K1127)),NOT(ISNUMBER(L1127)),AND(N1127&lt;&gt;"Podnikateľská",N1127&lt;&gt;"Súkromná"),AND(N1127="Podnikateľská",H1127=""),COUNTIFS('Vodiči'!$C$6:$C$8,C1127&amp;"")&lt;&gt;1,COUNTIFS('Vozidlá'!$A$6:$A$6,B1127&amp;"",'Vozidlá'!$B$6:$B$6,"&lt;&gt;")&lt;&gt;1,COUNTIFS('Vozidlá'!$A$6:$A$6,B1127&amp;"",'Vozidlá'!$C$6:$C$6,"&lt;&gt;")&lt;&gt;1,COUNTIFS('Vozidlá'!$A$6:$A$6,B1127&amp;"",'Vozidlá'!$D$6:$D$6,"&lt;&gt;")&lt;&gt;1,COUNTIFS('Vozidlá'!$A$6:$A$6,B1127&amp;"",'Vozidlá'!$E$6:$E$6,"&lt;&gt;")&lt;&gt;1,COUNTIFS('Vozidlá'!$A$6:$A$6,B1127&amp;"",'Vozidlá'!$K$6:$K$6,"&lt;&gt;")&lt;&gt;1,COUNTIFS('Vozidlá'!$A$6:$A$6,B1127&amp;"",'Vozidlá'!$L$6:$L$6,"&lt;&gt;")&lt;&gt;1),"CHYBA",""))</f>
        <v/>
      </c>
      <c r="S1127" s="14">
        <f>IF(V1127=0,"",IF(N1127="Podnikateľská",IF(H1127="","",IF(OR(LEN(TRIM(SUBSTITUTE(SUBSTITUTE(H1127,".",""),",","")))&lt;12,ISNUMBER(MATCH(TRIM(SUBSTITUTE(SUBSTITUTE(H1127,".",""),",","")),'Zoznamy'!$G$2:$G$41,0))),"PREVERIŤ","")),IF(AND(N1127="Súkromná",IFERROR(INDEX('Vozidlá'!$O$6:$O$6,MATCH(B1127,'Vozidlá'!$A$6:$A$6,0))="áno",FALSE)),"PREVERIŤ","")))</f>
        <v/>
      </c>
      <c r="T1127" s="14">
        <f>IF(OR(D1127="",E1127="",F1127="",G1127=""),"",IFERROR(IF(OR(F1127+G1127&lt;D1127+E1127,D1127&lt;DATE(2027,1,1),D1127&gt;=DATE(2028,1,1)),"CHYBA",""),"CHYBA"))</f>
        <v/>
      </c>
      <c r="U1127" s="14">
        <f>IF(OR(V1127=0,A1127=""),"",IF(COUNTIFS($A$6:$A$1505,A1127&amp;"",$B$6:$B$1505,B1127&amp;"")&gt;1,"CHYBA",IF(X1127="","",IF(X1127=0,"",IFERROR(IF(INDEX($A$1:$A$1505,X1127)="","",IF(A1127=INDEX($A$1:$A$1505,X1127)+1,"","PREVERIŤ")),"PREVERIŤ")))))</f>
        <v/>
      </c>
      <c r="V1127" s="14">
        <f>IF(OR(A1127&lt;&gt;"",B1127&lt;&gt;"",C1127&lt;&gt;"",D1127&lt;&gt;"",E1127&lt;&gt;"",F1127&lt;&gt;"",G1127&lt;&gt;"",H1127&lt;&gt;"",I1127&lt;&gt;"",J1127&lt;&gt;"",K1127&lt;&gt;"",L1127&lt;&gt;"",N1127&lt;&gt;"",O1127&lt;&gt;""),1,0)</f>
        <v/>
      </c>
      <c r="W1127" s="14">
        <f>IF(OR(V1127=0,B1127=""),"",COUNTIFS($B$6:B1127,B1127&amp;""))</f>
        <v/>
      </c>
      <c r="X1127" s="14">
        <f>IF(OR(V1127=0,B1127=""),"",IF(W1127=1,0,SUMIFS($Y$5:Y1126,$B$5:B1126,B1127&amp;"",$W$5:W1126,W1127-1)))</f>
        <v/>
      </c>
      <c r="Y1127" s="14">
        <f>IF(V1127=0,"",ROW($A1127))</f>
        <v/>
      </c>
    </row>
    <row r="1128">
      <c r="A1128" s="10" t="n"/>
      <c r="B1128" s="10" t="n"/>
      <c r="C1128" s="10" t="n"/>
      <c r="D1128" s="12" t="n"/>
      <c r="E1128" s="18" t="n"/>
      <c r="F1128" s="12" t="n"/>
      <c r="G1128" s="18" t="n"/>
      <c r="H1128" s="10" t="n"/>
      <c r="I1128" s="10" t="n"/>
      <c r="J1128" s="10" t="n"/>
      <c r="K1128" s="13" t="n"/>
      <c r="L1128" s="13" t="n"/>
      <c r="M1128" s="19">
        <f>IF(OR(K1128="",L1128=""),"",IF(AND(ISNUMBER(K1128),ISNUMBER(L1128)),L1128-K1128,"CHYBA"))</f>
        <v/>
      </c>
      <c r="N1128" s="10" t="n"/>
      <c r="O1128" s="10" t="n"/>
      <c r="P1128" s="14">
        <f>IF(M1128="","",IF(ISNUMBER(M1128),IF(M1128&lt;=0,"CHYBA",""),"CHYBA"))</f>
        <v/>
      </c>
      <c r="Q1128" s="14">
        <f>IF(OR(V1128=0,B1128="",K1128=""),"",IFERROR(IF(X1128=0,IF(AND(COUNTIFS('Vozidlá'!$A$6:$A$6,B1128&amp;"",'Vozidlá'!$L$6:$L$6,"&lt;&gt;")=1,ROUND(K1128,1)=ROUND(INDEX('Vozidlá'!$L$6:$L$6,MATCH(B1128,'Vozidlá'!$A$6:$A$6,0)),1)),"","CHYBA"),IF(AND(INDEX($L$1:$L$1505,X1128)&lt;&gt;"",ROUND(K1128,1)=ROUND(INDEX($L$1:$L$1505,X1128),1)),"","CHYBA")),"CHYBA"))</f>
        <v/>
      </c>
      <c r="R1128" s="14">
        <f>IF(V1128=0,"",IF(OR(NOT(ISNUMBER(A1128)),B1128="",C1128="",NOT(ISNUMBER(D1128)),NOT(ISNUMBER(E1128)),NOT(ISNUMBER(F1128)),NOT(ISNUMBER(G1128)),I1128="",J1128="",NOT(ISNUMBER(K1128)),NOT(ISNUMBER(L1128)),AND(N1128&lt;&gt;"Podnikateľská",N1128&lt;&gt;"Súkromná"),AND(N1128="Podnikateľská",H1128=""),COUNTIFS('Vodiči'!$C$6:$C$8,C1128&amp;"")&lt;&gt;1,COUNTIFS('Vozidlá'!$A$6:$A$6,B1128&amp;"",'Vozidlá'!$B$6:$B$6,"&lt;&gt;")&lt;&gt;1,COUNTIFS('Vozidlá'!$A$6:$A$6,B1128&amp;"",'Vozidlá'!$C$6:$C$6,"&lt;&gt;")&lt;&gt;1,COUNTIFS('Vozidlá'!$A$6:$A$6,B1128&amp;"",'Vozidlá'!$D$6:$D$6,"&lt;&gt;")&lt;&gt;1,COUNTIFS('Vozidlá'!$A$6:$A$6,B1128&amp;"",'Vozidlá'!$E$6:$E$6,"&lt;&gt;")&lt;&gt;1,COUNTIFS('Vozidlá'!$A$6:$A$6,B1128&amp;"",'Vozidlá'!$K$6:$K$6,"&lt;&gt;")&lt;&gt;1,COUNTIFS('Vozidlá'!$A$6:$A$6,B1128&amp;"",'Vozidlá'!$L$6:$L$6,"&lt;&gt;")&lt;&gt;1),"CHYBA",""))</f>
        <v/>
      </c>
      <c r="S1128" s="14">
        <f>IF(V1128=0,"",IF(N1128="Podnikateľská",IF(H1128="","",IF(OR(LEN(TRIM(SUBSTITUTE(SUBSTITUTE(H1128,".",""),",","")))&lt;12,ISNUMBER(MATCH(TRIM(SUBSTITUTE(SUBSTITUTE(H1128,".",""),",","")),'Zoznamy'!$G$2:$G$41,0))),"PREVERIŤ","")),IF(AND(N1128="Súkromná",IFERROR(INDEX('Vozidlá'!$O$6:$O$6,MATCH(B1128,'Vozidlá'!$A$6:$A$6,0))="áno",FALSE)),"PREVERIŤ","")))</f>
        <v/>
      </c>
      <c r="T1128" s="14">
        <f>IF(OR(D1128="",E1128="",F1128="",G1128=""),"",IFERROR(IF(OR(F1128+G1128&lt;D1128+E1128,D1128&lt;DATE(2027,1,1),D1128&gt;=DATE(2028,1,1)),"CHYBA",""),"CHYBA"))</f>
        <v/>
      </c>
      <c r="U1128" s="14">
        <f>IF(OR(V1128=0,A1128=""),"",IF(COUNTIFS($A$6:$A$1505,A1128&amp;"",$B$6:$B$1505,B1128&amp;"")&gt;1,"CHYBA",IF(X1128="","",IF(X1128=0,"",IFERROR(IF(INDEX($A$1:$A$1505,X1128)="","",IF(A1128=INDEX($A$1:$A$1505,X1128)+1,"","PREVERIŤ")),"PREVERIŤ")))))</f>
        <v/>
      </c>
      <c r="V1128" s="14">
        <f>IF(OR(A1128&lt;&gt;"",B1128&lt;&gt;"",C1128&lt;&gt;"",D1128&lt;&gt;"",E1128&lt;&gt;"",F1128&lt;&gt;"",G1128&lt;&gt;"",H1128&lt;&gt;"",I1128&lt;&gt;"",J1128&lt;&gt;"",K1128&lt;&gt;"",L1128&lt;&gt;"",N1128&lt;&gt;"",O1128&lt;&gt;""),1,0)</f>
        <v/>
      </c>
      <c r="W1128" s="14">
        <f>IF(OR(V1128=0,B1128=""),"",COUNTIFS($B$6:B1128,B1128&amp;""))</f>
        <v/>
      </c>
      <c r="X1128" s="14">
        <f>IF(OR(V1128=0,B1128=""),"",IF(W1128=1,0,SUMIFS($Y$5:Y1127,$B$5:B1127,B1128&amp;"",$W$5:W1127,W1128-1)))</f>
        <v/>
      </c>
      <c r="Y1128" s="14">
        <f>IF(V1128=0,"",ROW($A1128))</f>
        <v/>
      </c>
    </row>
    <row r="1129">
      <c r="A1129" s="10" t="n"/>
      <c r="B1129" s="10" t="n"/>
      <c r="C1129" s="10" t="n"/>
      <c r="D1129" s="12" t="n"/>
      <c r="E1129" s="18" t="n"/>
      <c r="F1129" s="12" t="n"/>
      <c r="G1129" s="18" t="n"/>
      <c r="H1129" s="10" t="n"/>
      <c r="I1129" s="10" t="n"/>
      <c r="J1129" s="10" t="n"/>
      <c r="K1129" s="13" t="n"/>
      <c r="L1129" s="13" t="n"/>
      <c r="M1129" s="19">
        <f>IF(OR(K1129="",L1129=""),"",IF(AND(ISNUMBER(K1129),ISNUMBER(L1129)),L1129-K1129,"CHYBA"))</f>
        <v/>
      </c>
      <c r="N1129" s="10" t="n"/>
      <c r="O1129" s="10" t="n"/>
      <c r="P1129" s="14">
        <f>IF(M1129="","",IF(ISNUMBER(M1129),IF(M1129&lt;=0,"CHYBA",""),"CHYBA"))</f>
        <v/>
      </c>
      <c r="Q1129" s="14">
        <f>IF(OR(V1129=0,B1129="",K1129=""),"",IFERROR(IF(X1129=0,IF(AND(COUNTIFS('Vozidlá'!$A$6:$A$6,B1129&amp;"",'Vozidlá'!$L$6:$L$6,"&lt;&gt;")=1,ROUND(K1129,1)=ROUND(INDEX('Vozidlá'!$L$6:$L$6,MATCH(B1129,'Vozidlá'!$A$6:$A$6,0)),1)),"","CHYBA"),IF(AND(INDEX($L$1:$L$1505,X1129)&lt;&gt;"",ROUND(K1129,1)=ROUND(INDEX($L$1:$L$1505,X1129),1)),"","CHYBA")),"CHYBA"))</f>
        <v/>
      </c>
      <c r="R1129" s="14">
        <f>IF(V1129=0,"",IF(OR(NOT(ISNUMBER(A1129)),B1129="",C1129="",NOT(ISNUMBER(D1129)),NOT(ISNUMBER(E1129)),NOT(ISNUMBER(F1129)),NOT(ISNUMBER(G1129)),I1129="",J1129="",NOT(ISNUMBER(K1129)),NOT(ISNUMBER(L1129)),AND(N1129&lt;&gt;"Podnikateľská",N1129&lt;&gt;"Súkromná"),AND(N1129="Podnikateľská",H1129=""),COUNTIFS('Vodiči'!$C$6:$C$8,C1129&amp;"")&lt;&gt;1,COUNTIFS('Vozidlá'!$A$6:$A$6,B1129&amp;"",'Vozidlá'!$B$6:$B$6,"&lt;&gt;")&lt;&gt;1,COUNTIFS('Vozidlá'!$A$6:$A$6,B1129&amp;"",'Vozidlá'!$C$6:$C$6,"&lt;&gt;")&lt;&gt;1,COUNTIFS('Vozidlá'!$A$6:$A$6,B1129&amp;"",'Vozidlá'!$D$6:$D$6,"&lt;&gt;")&lt;&gt;1,COUNTIFS('Vozidlá'!$A$6:$A$6,B1129&amp;"",'Vozidlá'!$E$6:$E$6,"&lt;&gt;")&lt;&gt;1,COUNTIFS('Vozidlá'!$A$6:$A$6,B1129&amp;"",'Vozidlá'!$K$6:$K$6,"&lt;&gt;")&lt;&gt;1,COUNTIFS('Vozidlá'!$A$6:$A$6,B1129&amp;"",'Vozidlá'!$L$6:$L$6,"&lt;&gt;")&lt;&gt;1),"CHYBA",""))</f>
        <v/>
      </c>
      <c r="S1129" s="14">
        <f>IF(V1129=0,"",IF(N1129="Podnikateľská",IF(H1129="","",IF(OR(LEN(TRIM(SUBSTITUTE(SUBSTITUTE(H1129,".",""),",","")))&lt;12,ISNUMBER(MATCH(TRIM(SUBSTITUTE(SUBSTITUTE(H1129,".",""),",","")),'Zoznamy'!$G$2:$G$41,0))),"PREVERIŤ","")),IF(AND(N1129="Súkromná",IFERROR(INDEX('Vozidlá'!$O$6:$O$6,MATCH(B1129,'Vozidlá'!$A$6:$A$6,0))="áno",FALSE)),"PREVERIŤ","")))</f>
        <v/>
      </c>
      <c r="T1129" s="14">
        <f>IF(OR(D1129="",E1129="",F1129="",G1129=""),"",IFERROR(IF(OR(F1129+G1129&lt;D1129+E1129,D1129&lt;DATE(2027,1,1),D1129&gt;=DATE(2028,1,1)),"CHYBA",""),"CHYBA"))</f>
        <v/>
      </c>
      <c r="U1129" s="14">
        <f>IF(OR(V1129=0,A1129=""),"",IF(COUNTIFS($A$6:$A$1505,A1129&amp;"",$B$6:$B$1505,B1129&amp;"")&gt;1,"CHYBA",IF(X1129="","",IF(X1129=0,"",IFERROR(IF(INDEX($A$1:$A$1505,X1129)="","",IF(A1129=INDEX($A$1:$A$1505,X1129)+1,"","PREVERIŤ")),"PREVERIŤ")))))</f>
        <v/>
      </c>
      <c r="V1129" s="14">
        <f>IF(OR(A1129&lt;&gt;"",B1129&lt;&gt;"",C1129&lt;&gt;"",D1129&lt;&gt;"",E1129&lt;&gt;"",F1129&lt;&gt;"",G1129&lt;&gt;"",H1129&lt;&gt;"",I1129&lt;&gt;"",J1129&lt;&gt;"",K1129&lt;&gt;"",L1129&lt;&gt;"",N1129&lt;&gt;"",O1129&lt;&gt;""),1,0)</f>
        <v/>
      </c>
      <c r="W1129" s="14">
        <f>IF(OR(V1129=0,B1129=""),"",COUNTIFS($B$6:B1129,B1129&amp;""))</f>
        <v/>
      </c>
      <c r="X1129" s="14">
        <f>IF(OR(V1129=0,B1129=""),"",IF(W1129=1,0,SUMIFS($Y$5:Y1128,$B$5:B1128,B1129&amp;"",$W$5:W1128,W1129-1)))</f>
        <v/>
      </c>
      <c r="Y1129" s="14">
        <f>IF(V1129=0,"",ROW($A1129))</f>
        <v/>
      </c>
    </row>
    <row r="1130">
      <c r="A1130" s="10" t="n"/>
      <c r="B1130" s="10" t="n"/>
      <c r="C1130" s="10" t="n"/>
      <c r="D1130" s="12" t="n"/>
      <c r="E1130" s="18" t="n"/>
      <c r="F1130" s="12" t="n"/>
      <c r="G1130" s="18" t="n"/>
      <c r="H1130" s="10" t="n"/>
      <c r="I1130" s="10" t="n"/>
      <c r="J1130" s="10" t="n"/>
      <c r="K1130" s="13" t="n"/>
      <c r="L1130" s="13" t="n"/>
      <c r="M1130" s="19">
        <f>IF(OR(K1130="",L1130=""),"",IF(AND(ISNUMBER(K1130),ISNUMBER(L1130)),L1130-K1130,"CHYBA"))</f>
        <v/>
      </c>
      <c r="N1130" s="10" t="n"/>
      <c r="O1130" s="10" t="n"/>
      <c r="P1130" s="14">
        <f>IF(M1130="","",IF(ISNUMBER(M1130),IF(M1130&lt;=0,"CHYBA",""),"CHYBA"))</f>
        <v/>
      </c>
      <c r="Q1130" s="14">
        <f>IF(OR(V1130=0,B1130="",K1130=""),"",IFERROR(IF(X1130=0,IF(AND(COUNTIFS('Vozidlá'!$A$6:$A$6,B1130&amp;"",'Vozidlá'!$L$6:$L$6,"&lt;&gt;")=1,ROUND(K1130,1)=ROUND(INDEX('Vozidlá'!$L$6:$L$6,MATCH(B1130,'Vozidlá'!$A$6:$A$6,0)),1)),"","CHYBA"),IF(AND(INDEX($L$1:$L$1505,X1130)&lt;&gt;"",ROUND(K1130,1)=ROUND(INDEX($L$1:$L$1505,X1130),1)),"","CHYBA")),"CHYBA"))</f>
        <v/>
      </c>
      <c r="R1130" s="14">
        <f>IF(V1130=0,"",IF(OR(NOT(ISNUMBER(A1130)),B1130="",C1130="",NOT(ISNUMBER(D1130)),NOT(ISNUMBER(E1130)),NOT(ISNUMBER(F1130)),NOT(ISNUMBER(G1130)),I1130="",J1130="",NOT(ISNUMBER(K1130)),NOT(ISNUMBER(L1130)),AND(N1130&lt;&gt;"Podnikateľská",N1130&lt;&gt;"Súkromná"),AND(N1130="Podnikateľská",H1130=""),COUNTIFS('Vodiči'!$C$6:$C$8,C1130&amp;"")&lt;&gt;1,COUNTIFS('Vozidlá'!$A$6:$A$6,B1130&amp;"",'Vozidlá'!$B$6:$B$6,"&lt;&gt;")&lt;&gt;1,COUNTIFS('Vozidlá'!$A$6:$A$6,B1130&amp;"",'Vozidlá'!$C$6:$C$6,"&lt;&gt;")&lt;&gt;1,COUNTIFS('Vozidlá'!$A$6:$A$6,B1130&amp;"",'Vozidlá'!$D$6:$D$6,"&lt;&gt;")&lt;&gt;1,COUNTIFS('Vozidlá'!$A$6:$A$6,B1130&amp;"",'Vozidlá'!$E$6:$E$6,"&lt;&gt;")&lt;&gt;1,COUNTIFS('Vozidlá'!$A$6:$A$6,B1130&amp;"",'Vozidlá'!$K$6:$K$6,"&lt;&gt;")&lt;&gt;1,COUNTIFS('Vozidlá'!$A$6:$A$6,B1130&amp;"",'Vozidlá'!$L$6:$L$6,"&lt;&gt;")&lt;&gt;1),"CHYBA",""))</f>
        <v/>
      </c>
      <c r="S1130" s="14">
        <f>IF(V1130=0,"",IF(N1130="Podnikateľská",IF(H1130="","",IF(OR(LEN(TRIM(SUBSTITUTE(SUBSTITUTE(H1130,".",""),",","")))&lt;12,ISNUMBER(MATCH(TRIM(SUBSTITUTE(SUBSTITUTE(H1130,".",""),",","")),'Zoznamy'!$G$2:$G$41,0))),"PREVERIŤ","")),IF(AND(N1130="Súkromná",IFERROR(INDEX('Vozidlá'!$O$6:$O$6,MATCH(B1130,'Vozidlá'!$A$6:$A$6,0))="áno",FALSE)),"PREVERIŤ","")))</f>
        <v/>
      </c>
      <c r="T1130" s="14">
        <f>IF(OR(D1130="",E1130="",F1130="",G1130=""),"",IFERROR(IF(OR(F1130+G1130&lt;D1130+E1130,D1130&lt;DATE(2027,1,1),D1130&gt;=DATE(2028,1,1)),"CHYBA",""),"CHYBA"))</f>
        <v/>
      </c>
      <c r="U1130" s="14">
        <f>IF(OR(V1130=0,A1130=""),"",IF(COUNTIFS($A$6:$A$1505,A1130&amp;"",$B$6:$B$1505,B1130&amp;"")&gt;1,"CHYBA",IF(X1130="","",IF(X1130=0,"",IFERROR(IF(INDEX($A$1:$A$1505,X1130)="","",IF(A1130=INDEX($A$1:$A$1505,X1130)+1,"","PREVERIŤ")),"PREVERIŤ")))))</f>
        <v/>
      </c>
      <c r="V1130" s="14">
        <f>IF(OR(A1130&lt;&gt;"",B1130&lt;&gt;"",C1130&lt;&gt;"",D1130&lt;&gt;"",E1130&lt;&gt;"",F1130&lt;&gt;"",G1130&lt;&gt;"",H1130&lt;&gt;"",I1130&lt;&gt;"",J1130&lt;&gt;"",K1130&lt;&gt;"",L1130&lt;&gt;"",N1130&lt;&gt;"",O1130&lt;&gt;""),1,0)</f>
        <v/>
      </c>
      <c r="W1130" s="14">
        <f>IF(OR(V1130=0,B1130=""),"",COUNTIFS($B$6:B1130,B1130&amp;""))</f>
        <v/>
      </c>
      <c r="X1130" s="14">
        <f>IF(OR(V1130=0,B1130=""),"",IF(W1130=1,0,SUMIFS($Y$5:Y1129,$B$5:B1129,B1130&amp;"",$W$5:W1129,W1130-1)))</f>
        <v/>
      </c>
      <c r="Y1130" s="14">
        <f>IF(V1130=0,"",ROW($A1130))</f>
        <v/>
      </c>
    </row>
    <row r="1131">
      <c r="A1131" s="10" t="n"/>
      <c r="B1131" s="10" t="n"/>
      <c r="C1131" s="10" t="n"/>
      <c r="D1131" s="12" t="n"/>
      <c r="E1131" s="18" t="n"/>
      <c r="F1131" s="12" t="n"/>
      <c r="G1131" s="18" t="n"/>
      <c r="H1131" s="10" t="n"/>
      <c r="I1131" s="10" t="n"/>
      <c r="J1131" s="10" t="n"/>
      <c r="K1131" s="13" t="n"/>
      <c r="L1131" s="13" t="n"/>
      <c r="M1131" s="19">
        <f>IF(OR(K1131="",L1131=""),"",IF(AND(ISNUMBER(K1131),ISNUMBER(L1131)),L1131-K1131,"CHYBA"))</f>
        <v/>
      </c>
      <c r="N1131" s="10" t="n"/>
      <c r="O1131" s="10" t="n"/>
      <c r="P1131" s="14">
        <f>IF(M1131="","",IF(ISNUMBER(M1131),IF(M1131&lt;=0,"CHYBA",""),"CHYBA"))</f>
        <v/>
      </c>
      <c r="Q1131" s="14">
        <f>IF(OR(V1131=0,B1131="",K1131=""),"",IFERROR(IF(X1131=0,IF(AND(COUNTIFS('Vozidlá'!$A$6:$A$6,B1131&amp;"",'Vozidlá'!$L$6:$L$6,"&lt;&gt;")=1,ROUND(K1131,1)=ROUND(INDEX('Vozidlá'!$L$6:$L$6,MATCH(B1131,'Vozidlá'!$A$6:$A$6,0)),1)),"","CHYBA"),IF(AND(INDEX($L$1:$L$1505,X1131)&lt;&gt;"",ROUND(K1131,1)=ROUND(INDEX($L$1:$L$1505,X1131),1)),"","CHYBA")),"CHYBA"))</f>
        <v/>
      </c>
      <c r="R1131" s="14">
        <f>IF(V1131=0,"",IF(OR(NOT(ISNUMBER(A1131)),B1131="",C1131="",NOT(ISNUMBER(D1131)),NOT(ISNUMBER(E1131)),NOT(ISNUMBER(F1131)),NOT(ISNUMBER(G1131)),I1131="",J1131="",NOT(ISNUMBER(K1131)),NOT(ISNUMBER(L1131)),AND(N1131&lt;&gt;"Podnikateľská",N1131&lt;&gt;"Súkromná"),AND(N1131="Podnikateľská",H1131=""),COUNTIFS('Vodiči'!$C$6:$C$8,C1131&amp;"")&lt;&gt;1,COUNTIFS('Vozidlá'!$A$6:$A$6,B1131&amp;"",'Vozidlá'!$B$6:$B$6,"&lt;&gt;")&lt;&gt;1,COUNTIFS('Vozidlá'!$A$6:$A$6,B1131&amp;"",'Vozidlá'!$C$6:$C$6,"&lt;&gt;")&lt;&gt;1,COUNTIFS('Vozidlá'!$A$6:$A$6,B1131&amp;"",'Vozidlá'!$D$6:$D$6,"&lt;&gt;")&lt;&gt;1,COUNTIFS('Vozidlá'!$A$6:$A$6,B1131&amp;"",'Vozidlá'!$E$6:$E$6,"&lt;&gt;")&lt;&gt;1,COUNTIFS('Vozidlá'!$A$6:$A$6,B1131&amp;"",'Vozidlá'!$K$6:$K$6,"&lt;&gt;")&lt;&gt;1,COUNTIFS('Vozidlá'!$A$6:$A$6,B1131&amp;"",'Vozidlá'!$L$6:$L$6,"&lt;&gt;")&lt;&gt;1),"CHYBA",""))</f>
        <v/>
      </c>
      <c r="S1131" s="14">
        <f>IF(V1131=0,"",IF(N1131="Podnikateľská",IF(H1131="","",IF(OR(LEN(TRIM(SUBSTITUTE(SUBSTITUTE(H1131,".",""),",","")))&lt;12,ISNUMBER(MATCH(TRIM(SUBSTITUTE(SUBSTITUTE(H1131,".",""),",","")),'Zoznamy'!$G$2:$G$41,0))),"PREVERIŤ","")),IF(AND(N1131="Súkromná",IFERROR(INDEX('Vozidlá'!$O$6:$O$6,MATCH(B1131,'Vozidlá'!$A$6:$A$6,0))="áno",FALSE)),"PREVERIŤ","")))</f>
        <v/>
      </c>
      <c r="T1131" s="14">
        <f>IF(OR(D1131="",E1131="",F1131="",G1131=""),"",IFERROR(IF(OR(F1131+G1131&lt;D1131+E1131,D1131&lt;DATE(2027,1,1),D1131&gt;=DATE(2028,1,1)),"CHYBA",""),"CHYBA"))</f>
        <v/>
      </c>
      <c r="U1131" s="14">
        <f>IF(OR(V1131=0,A1131=""),"",IF(COUNTIFS($A$6:$A$1505,A1131&amp;"",$B$6:$B$1505,B1131&amp;"")&gt;1,"CHYBA",IF(X1131="","",IF(X1131=0,"",IFERROR(IF(INDEX($A$1:$A$1505,X1131)="","",IF(A1131=INDEX($A$1:$A$1505,X1131)+1,"","PREVERIŤ")),"PREVERIŤ")))))</f>
        <v/>
      </c>
      <c r="V1131" s="14">
        <f>IF(OR(A1131&lt;&gt;"",B1131&lt;&gt;"",C1131&lt;&gt;"",D1131&lt;&gt;"",E1131&lt;&gt;"",F1131&lt;&gt;"",G1131&lt;&gt;"",H1131&lt;&gt;"",I1131&lt;&gt;"",J1131&lt;&gt;"",K1131&lt;&gt;"",L1131&lt;&gt;"",N1131&lt;&gt;"",O1131&lt;&gt;""),1,0)</f>
        <v/>
      </c>
      <c r="W1131" s="14">
        <f>IF(OR(V1131=0,B1131=""),"",COUNTIFS($B$6:B1131,B1131&amp;""))</f>
        <v/>
      </c>
      <c r="X1131" s="14">
        <f>IF(OR(V1131=0,B1131=""),"",IF(W1131=1,0,SUMIFS($Y$5:Y1130,$B$5:B1130,B1131&amp;"",$W$5:W1130,W1131-1)))</f>
        <v/>
      </c>
      <c r="Y1131" s="14">
        <f>IF(V1131=0,"",ROW($A1131))</f>
        <v/>
      </c>
    </row>
    <row r="1132">
      <c r="A1132" s="10" t="n"/>
      <c r="B1132" s="10" t="n"/>
      <c r="C1132" s="10" t="n"/>
      <c r="D1132" s="12" t="n"/>
      <c r="E1132" s="18" t="n"/>
      <c r="F1132" s="12" t="n"/>
      <c r="G1132" s="18" t="n"/>
      <c r="H1132" s="10" t="n"/>
      <c r="I1132" s="10" t="n"/>
      <c r="J1132" s="10" t="n"/>
      <c r="K1132" s="13" t="n"/>
      <c r="L1132" s="13" t="n"/>
      <c r="M1132" s="19">
        <f>IF(OR(K1132="",L1132=""),"",IF(AND(ISNUMBER(K1132),ISNUMBER(L1132)),L1132-K1132,"CHYBA"))</f>
        <v/>
      </c>
      <c r="N1132" s="10" t="n"/>
      <c r="O1132" s="10" t="n"/>
      <c r="P1132" s="14">
        <f>IF(M1132="","",IF(ISNUMBER(M1132),IF(M1132&lt;=0,"CHYBA",""),"CHYBA"))</f>
        <v/>
      </c>
      <c r="Q1132" s="14">
        <f>IF(OR(V1132=0,B1132="",K1132=""),"",IFERROR(IF(X1132=0,IF(AND(COUNTIFS('Vozidlá'!$A$6:$A$6,B1132&amp;"",'Vozidlá'!$L$6:$L$6,"&lt;&gt;")=1,ROUND(K1132,1)=ROUND(INDEX('Vozidlá'!$L$6:$L$6,MATCH(B1132,'Vozidlá'!$A$6:$A$6,0)),1)),"","CHYBA"),IF(AND(INDEX($L$1:$L$1505,X1132)&lt;&gt;"",ROUND(K1132,1)=ROUND(INDEX($L$1:$L$1505,X1132),1)),"","CHYBA")),"CHYBA"))</f>
        <v/>
      </c>
      <c r="R1132" s="14">
        <f>IF(V1132=0,"",IF(OR(NOT(ISNUMBER(A1132)),B1132="",C1132="",NOT(ISNUMBER(D1132)),NOT(ISNUMBER(E1132)),NOT(ISNUMBER(F1132)),NOT(ISNUMBER(G1132)),I1132="",J1132="",NOT(ISNUMBER(K1132)),NOT(ISNUMBER(L1132)),AND(N1132&lt;&gt;"Podnikateľská",N1132&lt;&gt;"Súkromná"),AND(N1132="Podnikateľská",H1132=""),COUNTIFS('Vodiči'!$C$6:$C$8,C1132&amp;"")&lt;&gt;1,COUNTIFS('Vozidlá'!$A$6:$A$6,B1132&amp;"",'Vozidlá'!$B$6:$B$6,"&lt;&gt;")&lt;&gt;1,COUNTIFS('Vozidlá'!$A$6:$A$6,B1132&amp;"",'Vozidlá'!$C$6:$C$6,"&lt;&gt;")&lt;&gt;1,COUNTIFS('Vozidlá'!$A$6:$A$6,B1132&amp;"",'Vozidlá'!$D$6:$D$6,"&lt;&gt;")&lt;&gt;1,COUNTIFS('Vozidlá'!$A$6:$A$6,B1132&amp;"",'Vozidlá'!$E$6:$E$6,"&lt;&gt;")&lt;&gt;1,COUNTIFS('Vozidlá'!$A$6:$A$6,B1132&amp;"",'Vozidlá'!$K$6:$K$6,"&lt;&gt;")&lt;&gt;1,COUNTIFS('Vozidlá'!$A$6:$A$6,B1132&amp;"",'Vozidlá'!$L$6:$L$6,"&lt;&gt;")&lt;&gt;1),"CHYBA",""))</f>
        <v/>
      </c>
      <c r="S1132" s="14">
        <f>IF(V1132=0,"",IF(N1132="Podnikateľská",IF(H1132="","",IF(OR(LEN(TRIM(SUBSTITUTE(SUBSTITUTE(H1132,".",""),",","")))&lt;12,ISNUMBER(MATCH(TRIM(SUBSTITUTE(SUBSTITUTE(H1132,".",""),",","")),'Zoznamy'!$G$2:$G$41,0))),"PREVERIŤ","")),IF(AND(N1132="Súkromná",IFERROR(INDEX('Vozidlá'!$O$6:$O$6,MATCH(B1132,'Vozidlá'!$A$6:$A$6,0))="áno",FALSE)),"PREVERIŤ","")))</f>
        <v/>
      </c>
      <c r="T1132" s="14">
        <f>IF(OR(D1132="",E1132="",F1132="",G1132=""),"",IFERROR(IF(OR(F1132+G1132&lt;D1132+E1132,D1132&lt;DATE(2027,1,1),D1132&gt;=DATE(2028,1,1)),"CHYBA",""),"CHYBA"))</f>
        <v/>
      </c>
      <c r="U1132" s="14">
        <f>IF(OR(V1132=0,A1132=""),"",IF(COUNTIFS($A$6:$A$1505,A1132&amp;"",$B$6:$B$1505,B1132&amp;"")&gt;1,"CHYBA",IF(X1132="","",IF(X1132=0,"",IFERROR(IF(INDEX($A$1:$A$1505,X1132)="","",IF(A1132=INDEX($A$1:$A$1505,X1132)+1,"","PREVERIŤ")),"PREVERIŤ")))))</f>
        <v/>
      </c>
      <c r="V1132" s="14">
        <f>IF(OR(A1132&lt;&gt;"",B1132&lt;&gt;"",C1132&lt;&gt;"",D1132&lt;&gt;"",E1132&lt;&gt;"",F1132&lt;&gt;"",G1132&lt;&gt;"",H1132&lt;&gt;"",I1132&lt;&gt;"",J1132&lt;&gt;"",K1132&lt;&gt;"",L1132&lt;&gt;"",N1132&lt;&gt;"",O1132&lt;&gt;""),1,0)</f>
        <v/>
      </c>
      <c r="W1132" s="14">
        <f>IF(OR(V1132=0,B1132=""),"",COUNTIFS($B$6:B1132,B1132&amp;""))</f>
        <v/>
      </c>
      <c r="X1132" s="14">
        <f>IF(OR(V1132=0,B1132=""),"",IF(W1132=1,0,SUMIFS($Y$5:Y1131,$B$5:B1131,B1132&amp;"",$W$5:W1131,W1132-1)))</f>
        <v/>
      </c>
      <c r="Y1132" s="14">
        <f>IF(V1132=0,"",ROW($A1132))</f>
        <v/>
      </c>
    </row>
    <row r="1133">
      <c r="A1133" s="10" t="n"/>
      <c r="B1133" s="10" t="n"/>
      <c r="C1133" s="10" t="n"/>
      <c r="D1133" s="12" t="n"/>
      <c r="E1133" s="18" t="n"/>
      <c r="F1133" s="12" t="n"/>
      <c r="G1133" s="18" t="n"/>
      <c r="H1133" s="10" t="n"/>
      <c r="I1133" s="10" t="n"/>
      <c r="J1133" s="10" t="n"/>
      <c r="K1133" s="13" t="n"/>
      <c r="L1133" s="13" t="n"/>
      <c r="M1133" s="19">
        <f>IF(OR(K1133="",L1133=""),"",IF(AND(ISNUMBER(K1133),ISNUMBER(L1133)),L1133-K1133,"CHYBA"))</f>
        <v/>
      </c>
      <c r="N1133" s="10" t="n"/>
      <c r="O1133" s="10" t="n"/>
      <c r="P1133" s="14">
        <f>IF(M1133="","",IF(ISNUMBER(M1133),IF(M1133&lt;=0,"CHYBA",""),"CHYBA"))</f>
        <v/>
      </c>
      <c r="Q1133" s="14">
        <f>IF(OR(V1133=0,B1133="",K1133=""),"",IFERROR(IF(X1133=0,IF(AND(COUNTIFS('Vozidlá'!$A$6:$A$6,B1133&amp;"",'Vozidlá'!$L$6:$L$6,"&lt;&gt;")=1,ROUND(K1133,1)=ROUND(INDEX('Vozidlá'!$L$6:$L$6,MATCH(B1133,'Vozidlá'!$A$6:$A$6,0)),1)),"","CHYBA"),IF(AND(INDEX($L$1:$L$1505,X1133)&lt;&gt;"",ROUND(K1133,1)=ROUND(INDEX($L$1:$L$1505,X1133),1)),"","CHYBA")),"CHYBA"))</f>
        <v/>
      </c>
      <c r="R1133" s="14">
        <f>IF(V1133=0,"",IF(OR(NOT(ISNUMBER(A1133)),B1133="",C1133="",NOT(ISNUMBER(D1133)),NOT(ISNUMBER(E1133)),NOT(ISNUMBER(F1133)),NOT(ISNUMBER(G1133)),I1133="",J1133="",NOT(ISNUMBER(K1133)),NOT(ISNUMBER(L1133)),AND(N1133&lt;&gt;"Podnikateľská",N1133&lt;&gt;"Súkromná"),AND(N1133="Podnikateľská",H1133=""),COUNTIFS('Vodiči'!$C$6:$C$8,C1133&amp;"")&lt;&gt;1,COUNTIFS('Vozidlá'!$A$6:$A$6,B1133&amp;"",'Vozidlá'!$B$6:$B$6,"&lt;&gt;")&lt;&gt;1,COUNTIFS('Vozidlá'!$A$6:$A$6,B1133&amp;"",'Vozidlá'!$C$6:$C$6,"&lt;&gt;")&lt;&gt;1,COUNTIFS('Vozidlá'!$A$6:$A$6,B1133&amp;"",'Vozidlá'!$D$6:$D$6,"&lt;&gt;")&lt;&gt;1,COUNTIFS('Vozidlá'!$A$6:$A$6,B1133&amp;"",'Vozidlá'!$E$6:$E$6,"&lt;&gt;")&lt;&gt;1,COUNTIFS('Vozidlá'!$A$6:$A$6,B1133&amp;"",'Vozidlá'!$K$6:$K$6,"&lt;&gt;")&lt;&gt;1,COUNTIFS('Vozidlá'!$A$6:$A$6,B1133&amp;"",'Vozidlá'!$L$6:$L$6,"&lt;&gt;")&lt;&gt;1),"CHYBA",""))</f>
        <v/>
      </c>
      <c r="S1133" s="14">
        <f>IF(V1133=0,"",IF(N1133="Podnikateľská",IF(H1133="","",IF(OR(LEN(TRIM(SUBSTITUTE(SUBSTITUTE(H1133,".",""),",","")))&lt;12,ISNUMBER(MATCH(TRIM(SUBSTITUTE(SUBSTITUTE(H1133,".",""),",","")),'Zoznamy'!$G$2:$G$41,0))),"PREVERIŤ","")),IF(AND(N1133="Súkromná",IFERROR(INDEX('Vozidlá'!$O$6:$O$6,MATCH(B1133,'Vozidlá'!$A$6:$A$6,0))="áno",FALSE)),"PREVERIŤ","")))</f>
        <v/>
      </c>
      <c r="T1133" s="14">
        <f>IF(OR(D1133="",E1133="",F1133="",G1133=""),"",IFERROR(IF(OR(F1133+G1133&lt;D1133+E1133,D1133&lt;DATE(2027,1,1),D1133&gt;=DATE(2028,1,1)),"CHYBA",""),"CHYBA"))</f>
        <v/>
      </c>
      <c r="U1133" s="14">
        <f>IF(OR(V1133=0,A1133=""),"",IF(COUNTIFS($A$6:$A$1505,A1133&amp;"",$B$6:$B$1505,B1133&amp;"")&gt;1,"CHYBA",IF(X1133="","",IF(X1133=0,"",IFERROR(IF(INDEX($A$1:$A$1505,X1133)="","",IF(A1133=INDEX($A$1:$A$1505,X1133)+1,"","PREVERIŤ")),"PREVERIŤ")))))</f>
        <v/>
      </c>
      <c r="V1133" s="14">
        <f>IF(OR(A1133&lt;&gt;"",B1133&lt;&gt;"",C1133&lt;&gt;"",D1133&lt;&gt;"",E1133&lt;&gt;"",F1133&lt;&gt;"",G1133&lt;&gt;"",H1133&lt;&gt;"",I1133&lt;&gt;"",J1133&lt;&gt;"",K1133&lt;&gt;"",L1133&lt;&gt;"",N1133&lt;&gt;"",O1133&lt;&gt;""),1,0)</f>
        <v/>
      </c>
      <c r="W1133" s="14">
        <f>IF(OR(V1133=0,B1133=""),"",COUNTIFS($B$6:B1133,B1133&amp;""))</f>
        <v/>
      </c>
      <c r="X1133" s="14">
        <f>IF(OR(V1133=0,B1133=""),"",IF(W1133=1,0,SUMIFS($Y$5:Y1132,$B$5:B1132,B1133&amp;"",$W$5:W1132,W1133-1)))</f>
        <v/>
      </c>
      <c r="Y1133" s="14">
        <f>IF(V1133=0,"",ROW($A1133))</f>
        <v/>
      </c>
    </row>
    <row r="1134">
      <c r="A1134" s="10" t="n"/>
      <c r="B1134" s="10" t="n"/>
      <c r="C1134" s="10" t="n"/>
      <c r="D1134" s="12" t="n"/>
      <c r="E1134" s="18" t="n"/>
      <c r="F1134" s="12" t="n"/>
      <c r="G1134" s="18" t="n"/>
      <c r="H1134" s="10" t="n"/>
      <c r="I1134" s="10" t="n"/>
      <c r="J1134" s="10" t="n"/>
      <c r="K1134" s="13" t="n"/>
      <c r="L1134" s="13" t="n"/>
      <c r="M1134" s="19">
        <f>IF(OR(K1134="",L1134=""),"",IF(AND(ISNUMBER(K1134),ISNUMBER(L1134)),L1134-K1134,"CHYBA"))</f>
        <v/>
      </c>
      <c r="N1134" s="10" t="n"/>
      <c r="O1134" s="10" t="n"/>
      <c r="P1134" s="14">
        <f>IF(M1134="","",IF(ISNUMBER(M1134),IF(M1134&lt;=0,"CHYBA",""),"CHYBA"))</f>
        <v/>
      </c>
      <c r="Q1134" s="14">
        <f>IF(OR(V1134=0,B1134="",K1134=""),"",IFERROR(IF(X1134=0,IF(AND(COUNTIFS('Vozidlá'!$A$6:$A$6,B1134&amp;"",'Vozidlá'!$L$6:$L$6,"&lt;&gt;")=1,ROUND(K1134,1)=ROUND(INDEX('Vozidlá'!$L$6:$L$6,MATCH(B1134,'Vozidlá'!$A$6:$A$6,0)),1)),"","CHYBA"),IF(AND(INDEX($L$1:$L$1505,X1134)&lt;&gt;"",ROUND(K1134,1)=ROUND(INDEX($L$1:$L$1505,X1134),1)),"","CHYBA")),"CHYBA"))</f>
        <v/>
      </c>
      <c r="R1134" s="14">
        <f>IF(V1134=0,"",IF(OR(NOT(ISNUMBER(A1134)),B1134="",C1134="",NOT(ISNUMBER(D1134)),NOT(ISNUMBER(E1134)),NOT(ISNUMBER(F1134)),NOT(ISNUMBER(G1134)),I1134="",J1134="",NOT(ISNUMBER(K1134)),NOT(ISNUMBER(L1134)),AND(N1134&lt;&gt;"Podnikateľská",N1134&lt;&gt;"Súkromná"),AND(N1134="Podnikateľská",H1134=""),COUNTIFS('Vodiči'!$C$6:$C$8,C1134&amp;"")&lt;&gt;1,COUNTIFS('Vozidlá'!$A$6:$A$6,B1134&amp;"",'Vozidlá'!$B$6:$B$6,"&lt;&gt;")&lt;&gt;1,COUNTIFS('Vozidlá'!$A$6:$A$6,B1134&amp;"",'Vozidlá'!$C$6:$C$6,"&lt;&gt;")&lt;&gt;1,COUNTIFS('Vozidlá'!$A$6:$A$6,B1134&amp;"",'Vozidlá'!$D$6:$D$6,"&lt;&gt;")&lt;&gt;1,COUNTIFS('Vozidlá'!$A$6:$A$6,B1134&amp;"",'Vozidlá'!$E$6:$E$6,"&lt;&gt;")&lt;&gt;1,COUNTIFS('Vozidlá'!$A$6:$A$6,B1134&amp;"",'Vozidlá'!$K$6:$K$6,"&lt;&gt;")&lt;&gt;1,COUNTIFS('Vozidlá'!$A$6:$A$6,B1134&amp;"",'Vozidlá'!$L$6:$L$6,"&lt;&gt;")&lt;&gt;1),"CHYBA",""))</f>
        <v/>
      </c>
      <c r="S1134" s="14">
        <f>IF(V1134=0,"",IF(N1134="Podnikateľská",IF(H1134="","",IF(OR(LEN(TRIM(SUBSTITUTE(SUBSTITUTE(H1134,".",""),",","")))&lt;12,ISNUMBER(MATCH(TRIM(SUBSTITUTE(SUBSTITUTE(H1134,".",""),",","")),'Zoznamy'!$G$2:$G$41,0))),"PREVERIŤ","")),IF(AND(N1134="Súkromná",IFERROR(INDEX('Vozidlá'!$O$6:$O$6,MATCH(B1134,'Vozidlá'!$A$6:$A$6,0))="áno",FALSE)),"PREVERIŤ","")))</f>
        <v/>
      </c>
      <c r="T1134" s="14">
        <f>IF(OR(D1134="",E1134="",F1134="",G1134=""),"",IFERROR(IF(OR(F1134+G1134&lt;D1134+E1134,D1134&lt;DATE(2027,1,1),D1134&gt;=DATE(2028,1,1)),"CHYBA",""),"CHYBA"))</f>
        <v/>
      </c>
      <c r="U1134" s="14">
        <f>IF(OR(V1134=0,A1134=""),"",IF(COUNTIFS($A$6:$A$1505,A1134&amp;"",$B$6:$B$1505,B1134&amp;"")&gt;1,"CHYBA",IF(X1134="","",IF(X1134=0,"",IFERROR(IF(INDEX($A$1:$A$1505,X1134)="","",IF(A1134=INDEX($A$1:$A$1505,X1134)+1,"","PREVERIŤ")),"PREVERIŤ")))))</f>
        <v/>
      </c>
      <c r="V1134" s="14">
        <f>IF(OR(A1134&lt;&gt;"",B1134&lt;&gt;"",C1134&lt;&gt;"",D1134&lt;&gt;"",E1134&lt;&gt;"",F1134&lt;&gt;"",G1134&lt;&gt;"",H1134&lt;&gt;"",I1134&lt;&gt;"",J1134&lt;&gt;"",K1134&lt;&gt;"",L1134&lt;&gt;"",N1134&lt;&gt;"",O1134&lt;&gt;""),1,0)</f>
        <v/>
      </c>
      <c r="W1134" s="14">
        <f>IF(OR(V1134=0,B1134=""),"",COUNTIFS($B$6:B1134,B1134&amp;""))</f>
        <v/>
      </c>
      <c r="X1134" s="14">
        <f>IF(OR(V1134=0,B1134=""),"",IF(W1134=1,0,SUMIFS($Y$5:Y1133,$B$5:B1133,B1134&amp;"",$W$5:W1133,W1134-1)))</f>
        <v/>
      </c>
      <c r="Y1134" s="14">
        <f>IF(V1134=0,"",ROW($A1134))</f>
        <v/>
      </c>
    </row>
    <row r="1135">
      <c r="A1135" s="10" t="n"/>
      <c r="B1135" s="10" t="n"/>
      <c r="C1135" s="10" t="n"/>
      <c r="D1135" s="12" t="n"/>
      <c r="E1135" s="18" t="n"/>
      <c r="F1135" s="12" t="n"/>
      <c r="G1135" s="18" t="n"/>
      <c r="H1135" s="10" t="n"/>
      <c r="I1135" s="10" t="n"/>
      <c r="J1135" s="10" t="n"/>
      <c r="K1135" s="13" t="n"/>
      <c r="L1135" s="13" t="n"/>
      <c r="M1135" s="19">
        <f>IF(OR(K1135="",L1135=""),"",IF(AND(ISNUMBER(K1135),ISNUMBER(L1135)),L1135-K1135,"CHYBA"))</f>
        <v/>
      </c>
      <c r="N1135" s="10" t="n"/>
      <c r="O1135" s="10" t="n"/>
      <c r="P1135" s="14">
        <f>IF(M1135="","",IF(ISNUMBER(M1135),IF(M1135&lt;=0,"CHYBA",""),"CHYBA"))</f>
        <v/>
      </c>
      <c r="Q1135" s="14">
        <f>IF(OR(V1135=0,B1135="",K1135=""),"",IFERROR(IF(X1135=0,IF(AND(COUNTIFS('Vozidlá'!$A$6:$A$6,B1135&amp;"",'Vozidlá'!$L$6:$L$6,"&lt;&gt;")=1,ROUND(K1135,1)=ROUND(INDEX('Vozidlá'!$L$6:$L$6,MATCH(B1135,'Vozidlá'!$A$6:$A$6,0)),1)),"","CHYBA"),IF(AND(INDEX($L$1:$L$1505,X1135)&lt;&gt;"",ROUND(K1135,1)=ROUND(INDEX($L$1:$L$1505,X1135),1)),"","CHYBA")),"CHYBA"))</f>
        <v/>
      </c>
      <c r="R1135" s="14">
        <f>IF(V1135=0,"",IF(OR(NOT(ISNUMBER(A1135)),B1135="",C1135="",NOT(ISNUMBER(D1135)),NOT(ISNUMBER(E1135)),NOT(ISNUMBER(F1135)),NOT(ISNUMBER(G1135)),I1135="",J1135="",NOT(ISNUMBER(K1135)),NOT(ISNUMBER(L1135)),AND(N1135&lt;&gt;"Podnikateľská",N1135&lt;&gt;"Súkromná"),AND(N1135="Podnikateľská",H1135=""),COUNTIFS('Vodiči'!$C$6:$C$8,C1135&amp;"")&lt;&gt;1,COUNTIFS('Vozidlá'!$A$6:$A$6,B1135&amp;"",'Vozidlá'!$B$6:$B$6,"&lt;&gt;")&lt;&gt;1,COUNTIFS('Vozidlá'!$A$6:$A$6,B1135&amp;"",'Vozidlá'!$C$6:$C$6,"&lt;&gt;")&lt;&gt;1,COUNTIFS('Vozidlá'!$A$6:$A$6,B1135&amp;"",'Vozidlá'!$D$6:$D$6,"&lt;&gt;")&lt;&gt;1,COUNTIFS('Vozidlá'!$A$6:$A$6,B1135&amp;"",'Vozidlá'!$E$6:$E$6,"&lt;&gt;")&lt;&gt;1,COUNTIFS('Vozidlá'!$A$6:$A$6,B1135&amp;"",'Vozidlá'!$K$6:$K$6,"&lt;&gt;")&lt;&gt;1,COUNTIFS('Vozidlá'!$A$6:$A$6,B1135&amp;"",'Vozidlá'!$L$6:$L$6,"&lt;&gt;")&lt;&gt;1),"CHYBA",""))</f>
        <v/>
      </c>
      <c r="S1135" s="14">
        <f>IF(V1135=0,"",IF(N1135="Podnikateľská",IF(H1135="","",IF(OR(LEN(TRIM(SUBSTITUTE(SUBSTITUTE(H1135,".",""),",","")))&lt;12,ISNUMBER(MATCH(TRIM(SUBSTITUTE(SUBSTITUTE(H1135,".",""),",","")),'Zoznamy'!$G$2:$G$41,0))),"PREVERIŤ","")),IF(AND(N1135="Súkromná",IFERROR(INDEX('Vozidlá'!$O$6:$O$6,MATCH(B1135,'Vozidlá'!$A$6:$A$6,0))="áno",FALSE)),"PREVERIŤ","")))</f>
        <v/>
      </c>
      <c r="T1135" s="14">
        <f>IF(OR(D1135="",E1135="",F1135="",G1135=""),"",IFERROR(IF(OR(F1135+G1135&lt;D1135+E1135,D1135&lt;DATE(2027,1,1),D1135&gt;=DATE(2028,1,1)),"CHYBA",""),"CHYBA"))</f>
        <v/>
      </c>
      <c r="U1135" s="14">
        <f>IF(OR(V1135=0,A1135=""),"",IF(COUNTIFS($A$6:$A$1505,A1135&amp;"",$B$6:$B$1505,B1135&amp;"")&gt;1,"CHYBA",IF(X1135="","",IF(X1135=0,"",IFERROR(IF(INDEX($A$1:$A$1505,X1135)="","",IF(A1135=INDEX($A$1:$A$1505,X1135)+1,"","PREVERIŤ")),"PREVERIŤ")))))</f>
        <v/>
      </c>
      <c r="V1135" s="14">
        <f>IF(OR(A1135&lt;&gt;"",B1135&lt;&gt;"",C1135&lt;&gt;"",D1135&lt;&gt;"",E1135&lt;&gt;"",F1135&lt;&gt;"",G1135&lt;&gt;"",H1135&lt;&gt;"",I1135&lt;&gt;"",J1135&lt;&gt;"",K1135&lt;&gt;"",L1135&lt;&gt;"",N1135&lt;&gt;"",O1135&lt;&gt;""),1,0)</f>
        <v/>
      </c>
      <c r="W1135" s="14">
        <f>IF(OR(V1135=0,B1135=""),"",COUNTIFS($B$6:B1135,B1135&amp;""))</f>
        <v/>
      </c>
      <c r="X1135" s="14">
        <f>IF(OR(V1135=0,B1135=""),"",IF(W1135=1,0,SUMIFS($Y$5:Y1134,$B$5:B1134,B1135&amp;"",$W$5:W1134,W1135-1)))</f>
        <v/>
      </c>
      <c r="Y1135" s="14">
        <f>IF(V1135=0,"",ROW($A1135))</f>
        <v/>
      </c>
    </row>
    <row r="1136">
      <c r="A1136" s="10" t="n"/>
      <c r="B1136" s="10" t="n"/>
      <c r="C1136" s="10" t="n"/>
      <c r="D1136" s="12" t="n"/>
      <c r="E1136" s="18" t="n"/>
      <c r="F1136" s="12" t="n"/>
      <c r="G1136" s="18" t="n"/>
      <c r="H1136" s="10" t="n"/>
      <c r="I1136" s="10" t="n"/>
      <c r="J1136" s="10" t="n"/>
      <c r="K1136" s="13" t="n"/>
      <c r="L1136" s="13" t="n"/>
      <c r="M1136" s="19">
        <f>IF(OR(K1136="",L1136=""),"",IF(AND(ISNUMBER(K1136),ISNUMBER(L1136)),L1136-K1136,"CHYBA"))</f>
        <v/>
      </c>
      <c r="N1136" s="10" t="n"/>
      <c r="O1136" s="10" t="n"/>
      <c r="P1136" s="14">
        <f>IF(M1136="","",IF(ISNUMBER(M1136),IF(M1136&lt;=0,"CHYBA",""),"CHYBA"))</f>
        <v/>
      </c>
      <c r="Q1136" s="14">
        <f>IF(OR(V1136=0,B1136="",K1136=""),"",IFERROR(IF(X1136=0,IF(AND(COUNTIFS('Vozidlá'!$A$6:$A$6,B1136&amp;"",'Vozidlá'!$L$6:$L$6,"&lt;&gt;")=1,ROUND(K1136,1)=ROUND(INDEX('Vozidlá'!$L$6:$L$6,MATCH(B1136,'Vozidlá'!$A$6:$A$6,0)),1)),"","CHYBA"),IF(AND(INDEX($L$1:$L$1505,X1136)&lt;&gt;"",ROUND(K1136,1)=ROUND(INDEX($L$1:$L$1505,X1136),1)),"","CHYBA")),"CHYBA"))</f>
        <v/>
      </c>
      <c r="R1136" s="14">
        <f>IF(V1136=0,"",IF(OR(NOT(ISNUMBER(A1136)),B1136="",C1136="",NOT(ISNUMBER(D1136)),NOT(ISNUMBER(E1136)),NOT(ISNUMBER(F1136)),NOT(ISNUMBER(G1136)),I1136="",J1136="",NOT(ISNUMBER(K1136)),NOT(ISNUMBER(L1136)),AND(N1136&lt;&gt;"Podnikateľská",N1136&lt;&gt;"Súkromná"),AND(N1136="Podnikateľská",H1136=""),COUNTIFS('Vodiči'!$C$6:$C$8,C1136&amp;"")&lt;&gt;1,COUNTIFS('Vozidlá'!$A$6:$A$6,B1136&amp;"",'Vozidlá'!$B$6:$B$6,"&lt;&gt;")&lt;&gt;1,COUNTIFS('Vozidlá'!$A$6:$A$6,B1136&amp;"",'Vozidlá'!$C$6:$C$6,"&lt;&gt;")&lt;&gt;1,COUNTIFS('Vozidlá'!$A$6:$A$6,B1136&amp;"",'Vozidlá'!$D$6:$D$6,"&lt;&gt;")&lt;&gt;1,COUNTIFS('Vozidlá'!$A$6:$A$6,B1136&amp;"",'Vozidlá'!$E$6:$E$6,"&lt;&gt;")&lt;&gt;1,COUNTIFS('Vozidlá'!$A$6:$A$6,B1136&amp;"",'Vozidlá'!$K$6:$K$6,"&lt;&gt;")&lt;&gt;1,COUNTIFS('Vozidlá'!$A$6:$A$6,B1136&amp;"",'Vozidlá'!$L$6:$L$6,"&lt;&gt;")&lt;&gt;1),"CHYBA",""))</f>
        <v/>
      </c>
      <c r="S1136" s="14">
        <f>IF(V1136=0,"",IF(N1136="Podnikateľská",IF(H1136="","",IF(OR(LEN(TRIM(SUBSTITUTE(SUBSTITUTE(H1136,".",""),",","")))&lt;12,ISNUMBER(MATCH(TRIM(SUBSTITUTE(SUBSTITUTE(H1136,".",""),",","")),'Zoznamy'!$G$2:$G$41,0))),"PREVERIŤ","")),IF(AND(N1136="Súkromná",IFERROR(INDEX('Vozidlá'!$O$6:$O$6,MATCH(B1136,'Vozidlá'!$A$6:$A$6,0))="áno",FALSE)),"PREVERIŤ","")))</f>
        <v/>
      </c>
      <c r="T1136" s="14">
        <f>IF(OR(D1136="",E1136="",F1136="",G1136=""),"",IFERROR(IF(OR(F1136+G1136&lt;D1136+E1136,D1136&lt;DATE(2027,1,1),D1136&gt;=DATE(2028,1,1)),"CHYBA",""),"CHYBA"))</f>
        <v/>
      </c>
      <c r="U1136" s="14">
        <f>IF(OR(V1136=0,A1136=""),"",IF(COUNTIFS($A$6:$A$1505,A1136&amp;"",$B$6:$B$1505,B1136&amp;"")&gt;1,"CHYBA",IF(X1136="","",IF(X1136=0,"",IFERROR(IF(INDEX($A$1:$A$1505,X1136)="","",IF(A1136=INDEX($A$1:$A$1505,X1136)+1,"","PREVERIŤ")),"PREVERIŤ")))))</f>
        <v/>
      </c>
      <c r="V1136" s="14">
        <f>IF(OR(A1136&lt;&gt;"",B1136&lt;&gt;"",C1136&lt;&gt;"",D1136&lt;&gt;"",E1136&lt;&gt;"",F1136&lt;&gt;"",G1136&lt;&gt;"",H1136&lt;&gt;"",I1136&lt;&gt;"",J1136&lt;&gt;"",K1136&lt;&gt;"",L1136&lt;&gt;"",N1136&lt;&gt;"",O1136&lt;&gt;""),1,0)</f>
        <v/>
      </c>
      <c r="W1136" s="14">
        <f>IF(OR(V1136=0,B1136=""),"",COUNTIFS($B$6:B1136,B1136&amp;""))</f>
        <v/>
      </c>
      <c r="X1136" s="14">
        <f>IF(OR(V1136=0,B1136=""),"",IF(W1136=1,0,SUMIFS($Y$5:Y1135,$B$5:B1135,B1136&amp;"",$W$5:W1135,W1136-1)))</f>
        <v/>
      </c>
      <c r="Y1136" s="14">
        <f>IF(V1136=0,"",ROW($A1136))</f>
        <v/>
      </c>
    </row>
    <row r="1137">
      <c r="A1137" s="10" t="n"/>
      <c r="B1137" s="10" t="n"/>
      <c r="C1137" s="10" t="n"/>
      <c r="D1137" s="12" t="n"/>
      <c r="E1137" s="18" t="n"/>
      <c r="F1137" s="12" t="n"/>
      <c r="G1137" s="18" t="n"/>
      <c r="H1137" s="10" t="n"/>
      <c r="I1137" s="10" t="n"/>
      <c r="J1137" s="10" t="n"/>
      <c r="K1137" s="13" t="n"/>
      <c r="L1137" s="13" t="n"/>
      <c r="M1137" s="19">
        <f>IF(OR(K1137="",L1137=""),"",IF(AND(ISNUMBER(K1137),ISNUMBER(L1137)),L1137-K1137,"CHYBA"))</f>
        <v/>
      </c>
      <c r="N1137" s="10" t="n"/>
      <c r="O1137" s="10" t="n"/>
      <c r="P1137" s="14">
        <f>IF(M1137="","",IF(ISNUMBER(M1137),IF(M1137&lt;=0,"CHYBA",""),"CHYBA"))</f>
        <v/>
      </c>
      <c r="Q1137" s="14">
        <f>IF(OR(V1137=0,B1137="",K1137=""),"",IFERROR(IF(X1137=0,IF(AND(COUNTIFS('Vozidlá'!$A$6:$A$6,B1137&amp;"",'Vozidlá'!$L$6:$L$6,"&lt;&gt;")=1,ROUND(K1137,1)=ROUND(INDEX('Vozidlá'!$L$6:$L$6,MATCH(B1137,'Vozidlá'!$A$6:$A$6,0)),1)),"","CHYBA"),IF(AND(INDEX($L$1:$L$1505,X1137)&lt;&gt;"",ROUND(K1137,1)=ROUND(INDEX($L$1:$L$1505,X1137),1)),"","CHYBA")),"CHYBA"))</f>
        <v/>
      </c>
      <c r="R1137" s="14">
        <f>IF(V1137=0,"",IF(OR(NOT(ISNUMBER(A1137)),B1137="",C1137="",NOT(ISNUMBER(D1137)),NOT(ISNUMBER(E1137)),NOT(ISNUMBER(F1137)),NOT(ISNUMBER(G1137)),I1137="",J1137="",NOT(ISNUMBER(K1137)),NOT(ISNUMBER(L1137)),AND(N1137&lt;&gt;"Podnikateľská",N1137&lt;&gt;"Súkromná"),AND(N1137="Podnikateľská",H1137=""),COUNTIFS('Vodiči'!$C$6:$C$8,C1137&amp;"")&lt;&gt;1,COUNTIFS('Vozidlá'!$A$6:$A$6,B1137&amp;"",'Vozidlá'!$B$6:$B$6,"&lt;&gt;")&lt;&gt;1,COUNTIFS('Vozidlá'!$A$6:$A$6,B1137&amp;"",'Vozidlá'!$C$6:$C$6,"&lt;&gt;")&lt;&gt;1,COUNTIFS('Vozidlá'!$A$6:$A$6,B1137&amp;"",'Vozidlá'!$D$6:$D$6,"&lt;&gt;")&lt;&gt;1,COUNTIFS('Vozidlá'!$A$6:$A$6,B1137&amp;"",'Vozidlá'!$E$6:$E$6,"&lt;&gt;")&lt;&gt;1,COUNTIFS('Vozidlá'!$A$6:$A$6,B1137&amp;"",'Vozidlá'!$K$6:$K$6,"&lt;&gt;")&lt;&gt;1,COUNTIFS('Vozidlá'!$A$6:$A$6,B1137&amp;"",'Vozidlá'!$L$6:$L$6,"&lt;&gt;")&lt;&gt;1),"CHYBA",""))</f>
        <v/>
      </c>
      <c r="S1137" s="14">
        <f>IF(V1137=0,"",IF(N1137="Podnikateľská",IF(H1137="","",IF(OR(LEN(TRIM(SUBSTITUTE(SUBSTITUTE(H1137,".",""),",","")))&lt;12,ISNUMBER(MATCH(TRIM(SUBSTITUTE(SUBSTITUTE(H1137,".",""),",","")),'Zoznamy'!$G$2:$G$41,0))),"PREVERIŤ","")),IF(AND(N1137="Súkromná",IFERROR(INDEX('Vozidlá'!$O$6:$O$6,MATCH(B1137,'Vozidlá'!$A$6:$A$6,0))="áno",FALSE)),"PREVERIŤ","")))</f>
        <v/>
      </c>
      <c r="T1137" s="14">
        <f>IF(OR(D1137="",E1137="",F1137="",G1137=""),"",IFERROR(IF(OR(F1137+G1137&lt;D1137+E1137,D1137&lt;DATE(2027,1,1),D1137&gt;=DATE(2028,1,1)),"CHYBA",""),"CHYBA"))</f>
        <v/>
      </c>
      <c r="U1137" s="14">
        <f>IF(OR(V1137=0,A1137=""),"",IF(COUNTIFS($A$6:$A$1505,A1137&amp;"",$B$6:$B$1505,B1137&amp;"")&gt;1,"CHYBA",IF(X1137="","",IF(X1137=0,"",IFERROR(IF(INDEX($A$1:$A$1505,X1137)="","",IF(A1137=INDEX($A$1:$A$1505,X1137)+1,"","PREVERIŤ")),"PREVERIŤ")))))</f>
        <v/>
      </c>
      <c r="V1137" s="14">
        <f>IF(OR(A1137&lt;&gt;"",B1137&lt;&gt;"",C1137&lt;&gt;"",D1137&lt;&gt;"",E1137&lt;&gt;"",F1137&lt;&gt;"",G1137&lt;&gt;"",H1137&lt;&gt;"",I1137&lt;&gt;"",J1137&lt;&gt;"",K1137&lt;&gt;"",L1137&lt;&gt;"",N1137&lt;&gt;"",O1137&lt;&gt;""),1,0)</f>
        <v/>
      </c>
      <c r="W1137" s="14">
        <f>IF(OR(V1137=0,B1137=""),"",COUNTIFS($B$6:B1137,B1137&amp;""))</f>
        <v/>
      </c>
      <c r="X1137" s="14">
        <f>IF(OR(V1137=0,B1137=""),"",IF(W1137=1,0,SUMIFS($Y$5:Y1136,$B$5:B1136,B1137&amp;"",$W$5:W1136,W1137-1)))</f>
        <v/>
      </c>
      <c r="Y1137" s="14">
        <f>IF(V1137=0,"",ROW($A1137))</f>
        <v/>
      </c>
    </row>
    <row r="1138">
      <c r="A1138" s="10" t="n"/>
      <c r="B1138" s="10" t="n"/>
      <c r="C1138" s="10" t="n"/>
      <c r="D1138" s="12" t="n"/>
      <c r="E1138" s="18" t="n"/>
      <c r="F1138" s="12" t="n"/>
      <c r="G1138" s="18" t="n"/>
      <c r="H1138" s="10" t="n"/>
      <c r="I1138" s="10" t="n"/>
      <c r="J1138" s="10" t="n"/>
      <c r="K1138" s="13" t="n"/>
      <c r="L1138" s="13" t="n"/>
      <c r="M1138" s="19">
        <f>IF(OR(K1138="",L1138=""),"",IF(AND(ISNUMBER(K1138),ISNUMBER(L1138)),L1138-K1138,"CHYBA"))</f>
        <v/>
      </c>
      <c r="N1138" s="10" t="n"/>
      <c r="O1138" s="10" t="n"/>
      <c r="P1138" s="14">
        <f>IF(M1138="","",IF(ISNUMBER(M1138),IF(M1138&lt;=0,"CHYBA",""),"CHYBA"))</f>
        <v/>
      </c>
      <c r="Q1138" s="14">
        <f>IF(OR(V1138=0,B1138="",K1138=""),"",IFERROR(IF(X1138=0,IF(AND(COUNTIFS('Vozidlá'!$A$6:$A$6,B1138&amp;"",'Vozidlá'!$L$6:$L$6,"&lt;&gt;")=1,ROUND(K1138,1)=ROUND(INDEX('Vozidlá'!$L$6:$L$6,MATCH(B1138,'Vozidlá'!$A$6:$A$6,0)),1)),"","CHYBA"),IF(AND(INDEX($L$1:$L$1505,X1138)&lt;&gt;"",ROUND(K1138,1)=ROUND(INDEX($L$1:$L$1505,X1138),1)),"","CHYBA")),"CHYBA"))</f>
        <v/>
      </c>
      <c r="R1138" s="14">
        <f>IF(V1138=0,"",IF(OR(NOT(ISNUMBER(A1138)),B1138="",C1138="",NOT(ISNUMBER(D1138)),NOT(ISNUMBER(E1138)),NOT(ISNUMBER(F1138)),NOT(ISNUMBER(G1138)),I1138="",J1138="",NOT(ISNUMBER(K1138)),NOT(ISNUMBER(L1138)),AND(N1138&lt;&gt;"Podnikateľská",N1138&lt;&gt;"Súkromná"),AND(N1138="Podnikateľská",H1138=""),COUNTIFS('Vodiči'!$C$6:$C$8,C1138&amp;"")&lt;&gt;1,COUNTIFS('Vozidlá'!$A$6:$A$6,B1138&amp;"",'Vozidlá'!$B$6:$B$6,"&lt;&gt;")&lt;&gt;1,COUNTIFS('Vozidlá'!$A$6:$A$6,B1138&amp;"",'Vozidlá'!$C$6:$C$6,"&lt;&gt;")&lt;&gt;1,COUNTIFS('Vozidlá'!$A$6:$A$6,B1138&amp;"",'Vozidlá'!$D$6:$D$6,"&lt;&gt;")&lt;&gt;1,COUNTIFS('Vozidlá'!$A$6:$A$6,B1138&amp;"",'Vozidlá'!$E$6:$E$6,"&lt;&gt;")&lt;&gt;1,COUNTIFS('Vozidlá'!$A$6:$A$6,B1138&amp;"",'Vozidlá'!$K$6:$K$6,"&lt;&gt;")&lt;&gt;1,COUNTIFS('Vozidlá'!$A$6:$A$6,B1138&amp;"",'Vozidlá'!$L$6:$L$6,"&lt;&gt;")&lt;&gt;1),"CHYBA",""))</f>
        <v/>
      </c>
      <c r="S1138" s="14">
        <f>IF(V1138=0,"",IF(N1138="Podnikateľská",IF(H1138="","",IF(OR(LEN(TRIM(SUBSTITUTE(SUBSTITUTE(H1138,".",""),",","")))&lt;12,ISNUMBER(MATCH(TRIM(SUBSTITUTE(SUBSTITUTE(H1138,".",""),",","")),'Zoznamy'!$G$2:$G$41,0))),"PREVERIŤ","")),IF(AND(N1138="Súkromná",IFERROR(INDEX('Vozidlá'!$O$6:$O$6,MATCH(B1138,'Vozidlá'!$A$6:$A$6,0))="áno",FALSE)),"PREVERIŤ","")))</f>
        <v/>
      </c>
      <c r="T1138" s="14">
        <f>IF(OR(D1138="",E1138="",F1138="",G1138=""),"",IFERROR(IF(OR(F1138+G1138&lt;D1138+E1138,D1138&lt;DATE(2027,1,1),D1138&gt;=DATE(2028,1,1)),"CHYBA",""),"CHYBA"))</f>
        <v/>
      </c>
      <c r="U1138" s="14">
        <f>IF(OR(V1138=0,A1138=""),"",IF(COUNTIFS($A$6:$A$1505,A1138&amp;"",$B$6:$B$1505,B1138&amp;"")&gt;1,"CHYBA",IF(X1138="","",IF(X1138=0,"",IFERROR(IF(INDEX($A$1:$A$1505,X1138)="","",IF(A1138=INDEX($A$1:$A$1505,X1138)+1,"","PREVERIŤ")),"PREVERIŤ")))))</f>
        <v/>
      </c>
      <c r="V1138" s="14">
        <f>IF(OR(A1138&lt;&gt;"",B1138&lt;&gt;"",C1138&lt;&gt;"",D1138&lt;&gt;"",E1138&lt;&gt;"",F1138&lt;&gt;"",G1138&lt;&gt;"",H1138&lt;&gt;"",I1138&lt;&gt;"",J1138&lt;&gt;"",K1138&lt;&gt;"",L1138&lt;&gt;"",N1138&lt;&gt;"",O1138&lt;&gt;""),1,0)</f>
        <v/>
      </c>
      <c r="W1138" s="14">
        <f>IF(OR(V1138=0,B1138=""),"",COUNTIFS($B$6:B1138,B1138&amp;""))</f>
        <v/>
      </c>
      <c r="X1138" s="14">
        <f>IF(OR(V1138=0,B1138=""),"",IF(W1138=1,0,SUMIFS($Y$5:Y1137,$B$5:B1137,B1138&amp;"",$W$5:W1137,W1138-1)))</f>
        <v/>
      </c>
      <c r="Y1138" s="14">
        <f>IF(V1138=0,"",ROW($A1138))</f>
        <v/>
      </c>
    </row>
    <row r="1139">
      <c r="A1139" s="10" t="n"/>
      <c r="B1139" s="10" t="n"/>
      <c r="C1139" s="10" t="n"/>
      <c r="D1139" s="12" t="n"/>
      <c r="E1139" s="18" t="n"/>
      <c r="F1139" s="12" t="n"/>
      <c r="G1139" s="18" t="n"/>
      <c r="H1139" s="10" t="n"/>
      <c r="I1139" s="10" t="n"/>
      <c r="J1139" s="10" t="n"/>
      <c r="K1139" s="13" t="n"/>
      <c r="L1139" s="13" t="n"/>
      <c r="M1139" s="19">
        <f>IF(OR(K1139="",L1139=""),"",IF(AND(ISNUMBER(K1139),ISNUMBER(L1139)),L1139-K1139,"CHYBA"))</f>
        <v/>
      </c>
      <c r="N1139" s="10" t="n"/>
      <c r="O1139" s="10" t="n"/>
      <c r="P1139" s="14">
        <f>IF(M1139="","",IF(ISNUMBER(M1139),IF(M1139&lt;=0,"CHYBA",""),"CHYBA"))</f>
        <v/>
      </c>
      <c r="Q1139" s="14">
        <f>IF(OR(V1139=0,B1139="",K1139=""),"",IFERROR(IF(X1139=0,IF(AND(COUNTIFS('Vozidlá'!$A$6:$A$6,B1139&amp;"",'Vozidlá'!$L$6:$L$6,"&lt;&gt;")=1,ROUND(K1139,1)=ROUND(INDEX('Vozidlá'!$L$6:$L$6,MATCH(B1139,'Vozidlá'!$A$6:$A$6,0)),1)),"","CHYBA"),IF(AND(INDEX($L$1:$L$1505,X1139)&lt;&gt;"",ROUND(K1139,1)=ROUND(INDEX($L$1:$L$1505,X1139),1)),"","CHYBA")),"CHYBA"))</f>
        <v/>
      </c>
      <c r="R1139" s="14">
        <f>IF(V1139=0,"",IF(OR(NOT(ISNUMBER(A1139)),B1139="",C1139="",NOT(ISNUMBER(D1139)),NOT(ISNUMBER(E1139)),NOT(ISNUMBER(F1139)),NOT(ISNUMBER(G1139)),I1139="",J1139="",NOT(ISNUMBER(K1139)),NOT(ISNUMBER(L1139)),AND(N1139&lt;&gt;"Podnikateľská",N1139&lt;&gt;"Súkromná"),AND(N1139="Podnikateľská",H1139=""),COUNTIFS('Vodiči'!$C$6:$C$8,C1139&amp;"")&lt;&gt;1,COUNTIFS('Vozidlá'!$A$6:$A$6,B1139&amp;"",'Vozidlá'!$B$6:$B$6,"&lt;&gt;")&lt;&gt;1,COUNTIFS('Vozidlá'!$A$6:$A$6,B1139&amp;"",'Vozidlá'!$C$6:$C$6,"&lt;&gt;")&lt;&gt;1,COUNTIFS('Vozidlá'!$A$6:$A$6,B1139&amp;"",'Vozidlá'!$D$6:$D$6,"&lt;&gt;")&lt;&gt;1,COUNTIFS('Vozidlá'!$A$6:$A$6,B1139&amp;"",'Vozidlá'!$E$6:$E$6,"&lt;&gt;")&lt;&gt;1,COUNTIFS('Vozidlá'!$A$6:$A$6,B1139&amp;"",'Vozidlá'!$K$6:$K$6,"&lt;&gt;")&lt;&gt;1,COUNTIFS('Vozidlá'!$A$6:$A$6,B1139&amp;"",'Vozidlá'!$L$6:$L$6,"&lt;&gt;")&lt;&gt;1),"CHYBA",""))</f>
        <v/>
      </c>
      <c r="S1139" s="14">
        <f>IF(V1139=0,"",IF(N1139="Podnikateľská",IF(H1139="","",IF(OR(LEN(TRIM(SUBSTITUTE(SUBSTITUTE(H1139,".",""),",","")))&lt;12,ISNUMBER(MATCH(TRIM(SUBSTITUTE(SUBSTITUTE(H1139,".",""),",","")),'Zoznamy'!$G$2:$G$41,0))),"PREVERIŤ","")),IF(AND(N1139="Súkromná",IFERROR(INDEX('Vozidlá'!$O$6:$O$6,MATCH(B1139,'Vozidlá'!$A$6:$A$6,0))="áno",FALSE)),"PREVERIŤ","")))</f>
        <v/>
      </c>
      <c r="T1139" s="14">
        <f>IF(OR(D1139="",E1139="",F1139="",G1139=""),"",IFERROR(IF(OR(F1139+G1139&lt;D1139+E1139,D1139&lt;DATE(2027,1,1),D1139&gt;=DATE(2028,1,1)),"CHYBA",""),"CHYBA"))</f>
        <v/>
      </c>
      <c r="U1139" s="14">
        <f>IF(OR(V1139=0,A1139=""),"",IF(COUNTIFS($A$6:$A$1505,A1139&amp;"",$B$6:$B$1505,B1139&amp;"")&gt;1,"CHYBA",IF(X1139="","",IF(X1139=0,"",IFERROR(IF(INDEX($A$1:$A$1505,X1139)="","",IF(A1139=INDEX($A$1:$A$1505,X1139)+1,"","PREVERIŤ")),"PREVERIŤ")))))</f>
        <v/>
      </c>
      <c r="V1139" s="14">
        <f>IF(OR(A1139&lt;&gt;"",B1139&lt;&gt;"",C1139&lt;&gt;"",D1139&lt;&gt;"",E1139&lt;&gt;"",F1139&lt;&gt;"",G1139&lt;&gt;"",H1139&lt;&gt;"",I1139&lt;&gt;"",J1139&lt;&gt;"",K1139&lt;&gt;"",L1139&lt;&gt;"",N1139&lt;&gt;"",O1139&lt;&gt;""),1,0)</f>
        <v/>
      </c>
      <c r="W1139" s="14">
        <f>IF(OR(V1139=0,B1139=""),"",COUNTIFS($B$6:B1139,B1139&amp;""))</f>
        <v/>
      </c>
      <c r="X1139" s="14">
        <f>IF(OR(V1139=0,B1139=""),"",IF(W1139=1,0,SUMIFS($Y$5:Y1138,$B$5:B1138,B1139&amp;"",$W$5:W1138,W1139-1)))</f>
        <v/>
      </c>
      <c r="Y1139" s="14">
        <f>IF(V1139=0,"",ROW($A1139))</f>
        <v/>
      </c>
    </row>
    <row r="1140">
      <c r="A1140" s="10" t="n"/>
      <c r="B1140" s="10" t="n"/>
      <c r="C1140" s="10" t="n"/>
      <c r="D1140" s="12" t="n"/>
      <c r="E1140" s="18" t="n"/>
      <c r="F1140" s="12" t="n"/>
      <c r="G1140" s="18" t="n"/>
      <c r="H1140" s="10" t="n"/>
      <c r="I1140" s="10" t="n"/>
      <c r="J1140" s="10" t="n"/>
      <c r="K1140" s="13" t="n"/>
      <c r="L1140" s="13" t="n"/>
      <c r="M1140" s="19">
        <f>IF(OR(K1140="",L1140=""),"",IF(AND(ISNUMBER(K1140),ISNUMBER(L1140)),L1140-K1140,"CHYBA"))</f>
        <v/>
      </c>
      <c r="N1140" s="10" t="n"/>
      <c r="O1140" s="10" t="n"/>
      <c r="P1140" s="14">
        <f>IF(M1140="","",IF(ISNUMBER(M1140),IF(M1140&lt;=0,"CHYBA",""),"CHYBA"))</f>
        <v/>
      </c>
      <c r="Q1140" s="14">
        <f>IF(OR(V1140=0,B1140="",K1140=""),"",IFERROR(IF(X1140=0,IF(AND(COUNTIFS('Vozidlá'!$A$6:$A$6,B1140&amp;"",'Vozidlá'!$L$6:$L$6,"&lt;&gt;")=1,ROUND(K1140,1)=ROUND(INDEX('Vozidlá'!$L$6:$L$6,MATCH(B1140,'Vozidlá'!$A$6:$A$6,0)),1)),"","CHYBA"),IF(AND(INDEX($L$1:$L$1505,X1140)&lt;&gt;"",ROUND(K1140,1)=ROUND(INDEX($L$1:$L$1505,X1140),1)),"","CHYBA")),"CHYBA"))</f>
        <v/>
      </c>
      <c r="R1140" s="14">
        <f>IF(V1140=0,"",IF(OR(NOT(ISNUMBER(A1140)),B1140="",C1140="",NOT(ISNUMBER(D1140)),NOT(ISNUMBER(E1140)),NOT(ISNUMBER(F1140)),NOT(ISNUMBER(G1140)),I1140="",J1140="",NOT(ISNUMBER(K1140)),NOT(ISNUMBER(L1140)),AND(N1140&lt;&gt;"Podnikateľská",N1140&lt;&gt;"Súkromná"),AND(N1140="Podnikateľská",H1140=""),COUNTIFS('Vodiči'!$C$6:$C$8,C1140&amp;"")&lt;&gt;1,COUNTIFS('Vozidlá'!$A$6:$A$6,B1140&amp;"",'Vozidlá'!$B$6:$B$6,"&lt;&gt;")&lt;&gt;1,COUNTIFS('Vozidlá'!$A$6:$A$6,B1140&amp;"",'Vozidlá'!$C$6:$C$6,"&lt;&gt;")&lt;&gt;1,COUNTIFS('Vozidlá'!$A$6:$A$6,B1140&amp;"",'Vozidlá'!$D$6:$D$6,"&lt;&gt;")&lt;&gt;1,COUNTIFS('Vozidlá'!$A$6:$A$6,B1140&amp;"",'Vozidlá'!$E$6:$E$6,"&lt;&gt;")&lt;&gt;1,COUNTIFS('Vozidlá'!$A$6:$A$6,B1140&amp;"",'Vozidlá'!$K$6:$K$6,"&lt;&gt;")&lt;&gt;1,COUNTIFS('Vozidlá'!$A$6:$A$6,B1140&amp;"",'Vozidlá'!$L$6:$L$6,"&lt;&gt;")&lt;&gt;1),"CHYBA",""))</f>
        <v/>
      </c>
      <c r="S1140" s="14">
        <f>IF(V1140=0,"",IF(N1140="Podnikateľská",IF(H1140="","",IF(OR(LEN(TRIM(SUBSTITUTE(SUBSTITUTE(H1140,".",""),",","")))&lt;12,ISNUMBER(MATCH(TRIM(SUBSTITUTE(SUBSTITUTE(H1140,".",""),",","")),'Zoznamy'!$G$2:$G$41,0))),"PREVERIŤ","")),IF(AND(N1140="Súkromná",IFERROR(INDEX('Vozidlá'!$O$6:$O$6,MATCH(B1140,'Vozidlá'!$A$6:$A$6,0))="áno",FALSE)),"PREVERIŤ","")))</f>
        <v/>
      </c>
      <c r="T1140" s="14">
        <f>IF(OR(D1140="",E1140="",F1140="",G1140=""),"",IFERROR(IF(OR(F1140+G1140&lt;D1140+E1140,D1140&lt;DATE(2027,1,1),D1140&gt;=DATE(2028,1,1)),"CHYBA",""),"CHYBA"))</f>
        <v/>
      </c>
      <c r="U1140" s="14">
        <f>IF(OR(V1140=0,A1140=""),"",IF(COUNTIFS($A$6:$A$1505,A1140&amp;"",$B$6:$B$1505,B1140&amp;"")&gt;1,"CHYBA",IF(X1140="","",IF(X1140=0,"",IFERROR(IF(INDEX($A$1:$A$1505,X1140)="","",IF(A1140=INDEX($A$1:$A$1505,X1140)+1,"","PREVERIŤ")),"PREVERIŤ")))))</f>
        <v/>
      </c>
      <c r="V1140" s="14">
        <f>IF(OR(A1140&lt;&gt;"",B1140&lt;&gt;"",C1140&lt;&gt;"",D1140&lt;&gt;"",E1140&lt;&gt;"",F1140&lt;&gt;"",G1140&lt;&gt;"",H1140&lt;&gt;"",I1140&lt;&gt;"",J1140&lt;&gt;"",K1140&lt;&gt;"",L1140&lt;&gt;"",N1140&lt;&gt;"",O1140&lt;&gt;""),1,0)</f>
        <v/>
      </c>
      <c r="W1140" s="14">
        <f>IF(OR(V1140=0,B1140=""),"",COUNTIFS($B$6:B1140,B1140&amp;""))</f>
        <v/>
      </c>
      <c r="X1140" s="14">
        <f>IF(OR(V1140=0,B1140=""),"",IF(W1140=1,0,SUMIFS($Y$5:Y1139,$B$5:B1139,B1140&amp;"",$W$5:W1139,W1140-1)))</f>
        <v/>
      </c>
      <c r="Y1140" s="14">
        <f>IF(V1140=0,"",ROW($A1140))</f>
        <v/>
      </c>
    </row>
    <row r="1141">
      <c r="A1141" s="10" t="n"/>
      <c r="B1141" s="10" t="n"/>
      <c r="C1141" s="10" t="n"/>
      <c r="D1141" s="12" t="n"/>
      <c r="E1141" s="18" t="n"/>
      <c r="F1141" s="12" t="n"/>
      <c r="G1141" s="18" t="n"/>
      <c r="H1141" s="10" t="n"/>
      <c r="I1141" s="10" t="n"/>
      <c r="J1141" s="10" t="n"/>
      <c r="K1141" s="13" t="n"/>
      <c r="L1141" s="13" t="n"/>
      <c r="M1141" s="19">
        <f>IF(OR(K1141="",L1141=""),"",IF(AND(ISNUMBER(K1141),ISNUMBER(L1141)),L1141-K1141,"CHYBA"))</f>
        <v/>
      </c>
      <c r="N1141" s="10" t="n"/>
      <c r="O1141" s="10" t="n"/>
      <c r="P1141" s="14">
        <f>IF(M1141="","",IF(ISNUMBER(M1141),IF(M1141&lt;=0,"CHYBA",""),"CHYBA"))</f>
        <v/>
      </c>
      <c r="Q1141" s="14">
        <f>IF(OR(V1141=0,B1141="",K1141=""),"",IFERROR(IF(X1141=0,IF(AND(COUNTIFS('Vozidlá'!$A$6:$A$6,B1141&amp;"",'Vozidlá'!$L$6:$L$6,"&lt;&gt;")=1,ROUND(K1141,1)=ROUND(INDEX('Vozidlá'!$L$6:$L$6,MATCH(B1141,'Vozidlá'!$A$6:$A$6,0)),1)),"","CHYBA"),IF(AND(INDEX($L$1:$L$1505,X1141)&lt;&gt;"",ROUND(K1141,1)=ROUND(INDEX($L$1:$L$1505,X1141),1)),"","CHYBA")),"CHYBA"))</f>
        <v/>
      </c>
      <c r="R1141" s="14">
        <f>IF(V1141=0,"",IF(OR(NOT(ISNUMBER(A1141)),B1141="",C1141="",NOT(ISNUMBER(D1141)),NOT(ISNUMBER(E1141)),NOT(ISNUMBER(F1141)),NOT(ISNUMBER(G1141)),I1141="",J1141="",NOT(ISNUMBER(K1141)),NOT(ISNUMBER(L1141)),AND(N1141&lt;&gt;"Podnikateľská",N1141&lt;&gt;"Súkromná"),AND(N1141="Podnikateľská",H1141=""),COUNTIFS('Vodiči'!$C$6:$C$8,C1141&amp;"")&lt;&gt;1,COUNTIFS('Vozidlá'!$A$6:$A$6,B1141&amp;"",'Vozidlá'!$B$6:$B$6,"&lt;&gt;")&lt;&gt;1,COUNTIFS('Vozidlá'!$A$6:$A$6,B1141&amp;"",'Vozidlá'!$C$6:$C$6,"&lt;&gt;")&lt;&gt;1,COUNTIFS('Vozidlá'!$A$6:$A$6,B1141&amp;"",'Vozidlá'!$D$6:$D$6,"&lt;&gt;")&lt;&gt;1,COUNTIFS('Vozidlá'!$A$6:$A$6,B1141&amp;"",'Vozidlá'!$E$6:$E$6,"&lt;&gt;")&lt;&gt;1,COUNTIFS('Vozidlá'!$A$6:$A$6,B1141&amp;"",'Vozidlá'!$K$6:$K$6,"&lt;&gt;")&lt;&gt;1,COUNTIFS('Vozidlá'!$A$6:$A$6,B1141&amp;"",'Vozidlá'!$L$6:$L$6,"&lt;&gt;")&lt;&gt;1),"CHYBA",""))</f>
        <v/>
      </c>
      <c r="S1141" s="14">
        <f>IF(V1141=0,"",IF(N1141="Podnikateľská",IF(H1141="","",IF(OR(LEN(TRIM(SUBSTITUTE(SUBSTITUTE(H1141,".",""),",","")))&lt;12,ISNUMBER(MATCH(TRIM(SUBSTITUTE(SUBSTITUTE(H1141,".",""),",","")),'Zoznamy'!$G$2:$G$41,0))),"PREVERIŤ","")),IF(AND(N1141="Súkromná",IFERROR(INDEX('Vozidlá'!$O$6:$O$6,MATCH(B1141,'Vozidlá'!$A$6:$A$6,0))="áno",FALSE)),"PREVERIŤ","")))</f>
        <v/>
      </c>
      <c r="T1141" s="14">
        <f>IF(OR(D1141="",E1141="",F1141="",G1141=""),"",IFERROR(IF(OR(F1141+G1141&lt;D1141+E1141,D1141&lt;DATE(2027,1,1),D1141&gt;=DATE(2028,1,1)),"CHYBA",""),"CHYBA"))</f>
        <v/>
      </c>
      <c r="U1141" s="14">
        <f>IF(OR(V1141=0,A1141=""),"",IF(COUNTIFS($A$6:$A$1505,A1141&amp;"",$B$6:$B$1505,B1141&amp;"")&gt;1,"CHYBA",IF(X1141="","",IF(X1141=0,"",IFERROR(IF(INDEX($A$1:$A$1505,X1141)="","",IF(A1141=INDEX($A$1:$A$1505,X1141)+1,"","PREVERIŤ")),"PREVERIŤ")))))</f>
        <v/>
      </c>
      <c r="V1141" s="14">
        <f>IF(OR(A1141&lt;&gt;"",B1141&lt;&gt;"",C1141&lt;&gt;"",D1141&lt;&gt;"",E1141&lt;&gt;"",F1141&lt;&gt;"",G1141&lt;&gt;"",H1141&lt;&gt;"",I1141&lt;&gt;"",J1141&lt;&gt;"",K1141&lt;&gt;"",L1141&lt;&gt;"",N1141&lt;&gt;"",O1141&lt;&gt;""),1,0)</f>
        <v/>
      </c>
      <c r="W1141" s="14">
        <f>IF(OR(V1141=0,B1141=""),"",COUNTIFS($B$6:B1141,B1141&amp;""))</f>
        <v/>
      </c>
      <c r="X1141" s="14">
        <f>IF(OR(V1141=0,B1141=""),"",IF(W1141=1,0,SUMIFS($Y$5:Y1140,$B$5:B1140,B1141&amp;"",$W$5:W1140,W1141-1)))</f>
        <v/>
      </c>
      <c r="Y1141" s="14">
        <f>IF(V1141=0,"",ROW($A1141))</f>
        <v/>
      </c>
    </row>
    <row r="1142">
      <c r="A1142" s="10" t="n"/>
      <c r="B1142" s="10" t="n"/>
      <c r="C1142" s="10" t="n"/>
      <c r="D1142" s="12" t="n"/>
      <c r="E1142" s="18" t="n"/>
      <c r="F1142" s="12" t="n"/>
      <c r="G1142" s="18" t="n"/>
      <c r="H1142" s="10" t="n"/>
      <c r="I1142" s="10" t="n"/>
      <c r="J1142" s="10" t="n"/>
      <c r="K1142" s="13" t="n"/>
      <c r="L1142" s="13" t="n"/>
      <c r="M1142" s="19">
        <f>IF(OR(K1142="",L1142=""),"",IF(AND(ISNUMBER(K1142),ISNUMBER(L1142)),L1142-K1142,"CHYBA"))</f>
        <v/>
      </c>
      <c r="N1142" s="10" t="n"/>
      <c r="O1142" s="10" t="n"/>
      <c r="P1142" s="14">
        <f>IF(M1142="","",IF(ISNUMBER(M1142),IF(M1142&lt;=0,"CHYBA",""),"CHYBA"))</f>
        <v/>
      </c>
      <c r="Q1142" s="14">
        <f>IF(OR(V1142=0,B1142="",K1142=""),"",IFERROR(IF(X1142=0,IF(AND(COUNTIFS('Vozidlá'!$A$6:$A$6,B1142&amp;"",'Vozidlá'!$L$6:$L$6,"&lt;&gt;")=1,ROUND(K1142,1)=ROUND(INDEX('Vozidlá'!$L$6:$L$6,MATCH(B1142,'Vozidlá'!$A$6:$A$6,0)),1)),"","CHYBA"),IF(AND(INDEX($L$1:$L$1505,X1142)&lt;&gt;"",ROUND(K1142,1)=ROUND(INDEX($L$1:$L$1505,X1142),1)),"","CHYBA")),"CHYBA"))</f>
        <v/>
      </c>
      <c r="R1142" s="14">
        <f>IF(V1142=0,"",IF(OR(NOT(ISNUMBER(A1142)),B1142="",C1142="",NOT(ISNUMBER(D1142)),NOT(ISNUMBER(E1142)),NOT(ISNUMBER(F1142)),NOT(ISNUMBER(G1142)),I1142="",J1142="",NOT(ISNUMBER(K1142)),NOT(ISNUMBER(L1142)),AND(N1142&lt;&gt;"Podnikateľská",N1142&lt;&gt;"Súkromná"),AND(N1142="Podnikateľská",H1142=""),COUNTIFS('Vodiči'!$C$6:$C$8,C1142&amp;"")&lt;&gt;1,COUNTIFS('Vozidlá'!$A$6:$A$6,B1142&amp;"",'Vozidlá'!$B$6:$B$6,"&lt;&gt;")&lt;&gt;1,COUNTIFS('Vozidlá'!$A$6:$A$6,B1142&amp;"",'Vozidlá'!$C$6:$C$6,"&lt;&gt;")&lt;&gt;1,COUNTIFS('Vozidlá'!$A$6:$A$6,B1142&amp;"",'Vozidlá'!$D$6:$D$6,"&lt;&gt;")&lt;&gt;1,COUNTIFS('Vozidlá'!$A$6:$A$6,B1142&amp;"",'Vozidlá'!$E$6:$E$6,"&lt;&gt;")&lt;&gt;1,COUNTIFS('Vozidlá'!$A$6:$A$6,B1142&amp;"",'Vozidlá'!$K$6:$K$6,"&lt;&gt;")&lt;&gt;1,COUNTIFS('Vozidlá'!$A$6:$A$6,B1142&amp;"",'Vozidlá'!$L$6:$L$6,"&lt;&gt;")&lt;&gt;1),"CHYBA",""))</f>
        <v/>
      </c>
      <c r="S1142" s="14">
        <f>IF(V1142=0,"",IF(N1142="Podnikateľská",IF(H1142="","",IF(OR(LEN(TRIM(SUBSTITUTE(SUBSTITUTE(H1142,".",""),",","")))&lt;12,ISNUMBER(MATCH(TRIM(SUBSTITUTE(SUBSTITUTE(H1142,".",""),",","")),'Zoznamy'!$G$2:$G$41,0))),"PREVERIŤ","")),IF(AND(N1142="Súkromná",IFERROR(INDEX('Vozidlá'!$O$6:$O$6,MATCH(B1142,'Vozidlá'!$A$6:$A$6,0))="áno",FALSE)),"PREVERIŤ","")))</f>
        <v/>
      </c>
      <c r="T1142" s="14">
        <f>IF(OR(D1142="",E1142="",F1142="",G1142=""),"",IFERROR(IF(OR(F1142+G1142&lt;D1142+E1142,D1142&lt;DATE(2027,1,1),D1142&gt;=DATE(2028,1,1)),"CHYBA",""),"CHYBA"))</f>
        <v/>
      </c>
      <c r="U1142" s="14">
        <f>IF(OR(V1142=0,A1142=""),"",IF(COUNTIFS($A$6:$A$1505,A1142&amp;"",$B$6:$B$1505,B1142&amp;"")&gt;1,"CHYBA",IF(X1142="","",IF(X1142=0,"",IFERROR(IF(INDEX($A$1:$A$1505,X1142)="","",IF(A1142=INDEX($A$1:$A$1505,X1142)+1,"","PREVERIŤ")),"PREVERIŤ")))))</f>
        <v/>
      </c>
      <c r="V1142" s="14">
        <f>IF(OR(A1142&lt;&gt;"",B1142&lt;&gt;"",C1142&lt;&gt;"",D1142&lt;&gt;"",E1142&lt;&gt;"",F1142&lt;&gt;"",G1142&lt;&gt;"",H1142&lt;&gt;"",I1142&lt;&gt;"",J1142&lt;&gt;"",K1142&lt;&gt;"",L1142&lt;&gt;"",N1142&lt;&gt;"",O1142&lt;&gt;""),1,0)</f>
        <v/>
      </c>
      <c r="W1142" s="14">
        <f>IF(OR(V1142=0,B1142=""),"",COUNTIFS($B$6:B1142,B1142&amp;""))</f>
        <v/>
      </c>
      <c r="X1142" s="14">
        <f>IF(OR(V1142=0,B1142=""),"",IF(W1142=1,0,SUMIFS($Y$5:Y1141,$B$5:B1141,B1142&amp;"",$W$5:W1141,W1142-1)))</f>
        <v/>
      </c>
      <c r="Y1142" s="14">
        <f>IF(V1142=0,"",ROW($A1142))</f>
        <v/>
      </c>
    </row>
    <row r="1143">
      <c r="A1143" s="10" t="n"/>
      <c r="B1143" s="10" t="n"/>
      <c r="C1143" s="10" t="n"/>
      <c r="D1143" s="12" t="n"/>
      <c r="E1143" s="18" t="n"/>
      <c r="F1143" s="12" t="n"/>
      <c r="G1143" s="18" t="n"/>
      <c r="H1143" s="10" t="n"/>
      <c r="I1143" s="10" t="n"/>
      <c r="J1143" s="10" t="n"/>
      <c r="K1143" s="13" t="n"/>
      <c r="L1143" s="13" t="n"/>
      <c r="M1143" s="19">
        <f>IF(OR(K1143="",L1143=""),"",IF(AND(ISNUMBER(K1143),ISNUMBER(L1143)),L1143-K1143,"CHYBA"))</f>
        <v/>
      </c>
      <c r="N1143" s="10" t="n"/>
      <c r="O1143" s="10" t="n"/>
      <c r="P1143" s="14">
        <f>IF(M1143="","",IF(ISNUMBER(M1143),IF(M1143&lt;=0,"CHYBA",""),"CHYBA"))</f>
        <v/>
      </c>
      <c r="Q1143" s="14">
        <f>IF(OR(V1143=0,B1143="",K1143=""),"",IFERROR(IF(X1143=0,IF(AND(COUNTIFS('Vozidlá'!$A$6:$A$6,B1143&amp;"",'Vozidlá'!$L$6:$L$6,"&lt;&gt;")=1,ROUND(K1143,1)=ROUND(INDEX('Vozidlá'!$L$6:$L$6,MATCH(B1143,'Vozidlá'!$A$6:$A$6,0)),1)),"","CHYBA"),IF(AND(INDEX($L$1:$L$1505,X1143)&lt;&gt;"",ROUND(K1143,1)=ROUND(INDEX($L$1:$L$1505,X1143),1)),"","CHYBA")),"CHYBA"))</f>
        <v/>
      </c>
      <c r="R1143" s="14">
        <f>IF(V1143=0,"",IF(OR(NOT(ISNUMBER(A1143)),B1143="",C1143="",NOT(ISNUMBER(D1143)),NOT(ISNUMBER(E1143)),NOT(ISNUMBER(F1143)),NOT(ISNUMBER(G1143)),I1143="",J1143="",NOT(ISNUMBER(K1143)),NOT(ISNUMBER(L1143)),AND(N1143&lt;&gt;"Podnikateľská",N1143&lt;&gt;"Súkromná"),AND(N1143="Podnikateľská",H1143=""),COUNTIFS('Vodiči'!$C$6:$C$8,C1143&amp;"")&lt;&gt;1,COUNTIFS('Vozidlá'!$A$6:$A$6,B1143&amp;"",'Vozidlá'!$B$6:$B$6,"&lt;&gt;")&lt;&gt;1,COUNTIFS('Vozidlá'!$A$6:$A$6,B1143&amp;"",'Vozidlá'!$C$6:$C$6,"&lt;&gt;")&lt;&gt;1,COUNTIFS('Vozidlá'!$A$6:$A$6,B1143&amp;"",'Vozidlá'!$D$6:$D$6,"&lt;&gt;")&lt;&gt;1,COUNTIFS('Vozidlá'!$A$6:$A$6,B1143&amp;"",'Vozidlá'!$E$6:$E$6,"&lt;&gt;")&lt;&gt;1,COUNTIFS('Vozidlá'!$A$6:$A$6,B1143&amp;"",'Vozidlá'!$K$6:$K$6,"&lt;&gt;")&lt;&gt;1,COUNTIFS('Vozidlá'!$A$6:$A$6,B1143&amp;"",'Vozidlá'!$L$6:$L$6,"&lt;&gt;")&lt;&gt;1),"CHYBA",""))</f>
        <v/>
      </c>
      <c r="S1143" s="14">
        <f>IF(V1143=0,"",IF(N1143="Podnikateľská",IF(H1143="","",IF(OR(LEN(TRIM(SUBSTITUTE(SUBSTITUTE(H1143,".",""),",","")))&lt;12,ISNUMBER(MATCH(TRIM(SUBSTITUTE(SUBSTITUTE(H1143,".",""),",","")),'Zoznamy'!$G$2:$G$41,0))),"PREVERIŤ","")),IF(AND(N1143="Súkromná",IFERROR(INDEX('Vozidlá'!$O$6:$O$6,MATCH(B1143,'Vozidlá'!$A$6:$A$6,0))="áno",FALSE)),"PREVERIŤ","")))</f>
        <v/>
      </c>
      <c r="T1143" s="14">
        <f>IF(OR(D1143="",E1143="",F1143="",G1143=""),"",IFERROR(IF(OR(F1143+G1143&lt;D1143+E1143,D1143&lt;DATE(2027,1,1),D1143&gt;=DATE(2028,1,1)),"CHYBA",""),"CHYBA"))</f>
        <v/>
      </c>
      <c r="U1143" s="14">
        <f>IF(OR(V1143=0,A1143=""),"",IF(COUNTIFS($A$6:$A$1505,A1143&amp;"",$B$6:$B$1505,B1143&amp;"")&gt;1,"CHYBA",IF(X1143="","",IF(X1143=0,"",IFERROR(IF(INDEX($A$1:$A$1505,X1143)="","",IF(A1143=INDEX($A$1:$A$1505,X1143)+1,"","PREVERIŤ")),"PREVERIŤ")))))</f>
        <v/>
      </c>
      <c r="V1143" s="14">
        <f>IF(OR(A1143&lt;&gt;"",B1143&lt;&gt;"",C1143&lt;&gt;"",D1143&lt;&gt;"",E1143&lt;&gt;"",F1143&lt;&gt;"",G1143&lt;&gt;"",H1143&lt;&gt;"",I1143&lt;&gt;"",J1143&lt;&gt;"",K1143&lt;&gt;"",L1143&lt;&gt;"",N1143&lt;&gt;"",O1143&lt;&gt;""),1,0)</f>
        <v/>
      </c>
      <c r="W1143" s="14">
        <f>IF(OR(V1143=0,B1143=""),"",COUNTIFS($B$6:B1143,B1143&amp;""))</f>
        <v/>
      </c>
      <c r="X1143" s="14">
        <f>IF(OR(V1143=0,B1143=""),"",IF(W1143=1,0,SUMIFS($Y$5:Y1142,$B$5:B1142,B1143&amp;"",$W$5:W1142,W1143-1)))</f>
        <v/>
      </c>
      <c r="Y1143" s="14">
        <f>IF(V1143=0,"",ROW($A1143))</f>
        <v/>
      </c>
    </row>
    <row r="1144">
      <c r="A1144" s="10" t="n"/>
      <c r="B1144" s="10" t="n"/>
      <c r="C1144" s="10" t="n"/>
      <c r="D1144" s="12" t="n"/>
      <c r="E1144" s="18" t="n"/>
      <c r="F1144" s="12" t="n"/>
      <c r="G1144" s="18" t="n"/>
      <c r="H1144" s="10" t="n"/>
      <c r="I1144" s="10" t="n"/>
      <c r="J1144" s="10" t="n"/>
      <c r="K1144" s="13" t="n"/>
      <c r="L1144" s="13" t="n"/>
      <c r="M1144" s="19">
        <f>IF(OR(K1144="",L1144=""),"",IF(AND(ISNUMBER(K1144),ISNUMBER(L1144)),L1144-K1144,"CHYBA"))</f>
        <v/>
      </c>
      <c r="N1144" s="10" t="n"/>
      <c r="O1144" s="10" t="n"/>
      <c r="P1144" s="14">
        <f>IF(M1144="","",IF(ISNUMBER(M1144),IF(M1144&lt;=0,"CHYBA",""),"CHYBA"))</f>
        <v/>
      </c>
      <c r="Q1144" s="14">
        <f>IF(OR(V1144=0,B1144="",K1144=""),"",IFERROR(IF(X1144=0,IF(AND(COUNTIFS('Vozidlá'!$A$6:$A$6,B1144&amp;"",'Vozidlá'!$L$6:$L$6,"&lt;&gt;")=1,ROUND(K1144,1)=ROUND(INDEX('Vozidlá'!$L$6:$L$6,MATCH(B1144,'Vozidlá'!$A$6:$A$6,0)),1)),"","CHYBA"),IF(AND(INDEX($L$1:$L$1505,X1144)&lt;&gt;"",ROUND(K1144,1)=ROUND(INDEX($L$1:$L$1505,X1144),1)),"","CHYBA")),"CHYBA"))</f>
        <v/>
      </c>
      <c r="R1144" s="14">
        <f>IF(V1144=0,"",IF(OR(NOT(ISNUMBER(A1144)),B1144="",C1144="",NOT(ISNUMBER(D1144)),NOT(ISNUMBER(E1144)),NOT(ISNUMBER(F1144)),NOT(ISNUMBER(G1144)),I1144="",J1144="",NOT(ISNUMBER(K1144)),NOT(ISNUMBER(L1144)),AND(N1144&lt;&gt;"Podnikateľská",N1144&lt;&gt;"Súkromná"),AND(N1144="Podnikateľská",H1144=""),COUNTIFS('Vodiči'!$C$6:$C$8,C1144&amp;"")&lt;&gt;1,COUNTIFS('Vozidlá'!$A$6:$A$6,B1144&amp;"",'Vozidlá'!$B$6:$B$6,"&lt;&gt;")&lt;&gt;1,COUNTIFS('Vozidlá'!$A$6:$A$6,B1144&amp;"",'Vozidlá'!$C$6:$C$6,"&lt;&gt;")&lt;&gt;1,COUNTIFS('Vozidlá'!$A$6:$A$6,B1144&amp;"",'Vozidlá'!$D$6:$D$6,"&lt;&gt;")&lt;&gt;1,COUNTIFS('Vozidlá'!$A$6:$A$6,B1144&amp;"",'Vozidlá'!$E$6:$E$6,"&lt;&gt;")&lt;&gt;1,COUNTIFS('Vozidlá'!$A$6:$A$6,B1144&amp;"",'Vozidlá'!$K$6:$K$6,"&lt;&gt;")&lt;&gt;1,COUNTIFS('Vozidlá'!$A$6:$A$6,B1144&amp;"",'Vozidlá'!$L$6:$L$6,"&lt;&gt;")&lt;&gt;1),"CHYBA",""))</f>
        <v/>
      </c>
      <c r="S1144" s="14">
        <f>IF(V1144=0,"",IF(N1144="Podnikateľská",IF(H1144="","",IF(OR(LEN(TRIM(SUBSTITUTE(SUBSTITUTE(H1144,".",""),",","")))&lt;12,ISNUMBER(MATCH(TRIM(SUBSTITUTE(SUBSTITUTE(H1144,".",""),",","")),'Zoznamy'!$G$2:$G$41,0))),"PREVERIŤ","")),IF(AND(N1144="Súkromná",IFERROR(INDEX('Vozidlá'!$O$6:$O$6,MATCH(B1144,'Vozidlá'!$A$6:$A$6,0))="áno",FALSE)),"PREVERIŤ","")))</f>
        <v/>
      </c>
      <c r="T1144" s="14">
        <f>IF(OR(D1144="",E1144="",F1144="",G1144=""),"",IFERROR(IF(OR(F1144+G1144&lt;D1144+E1144,D1144&lt;DATE(2027,1,1),D1144&gt;=DATE(2028,1,1)),"CHYBA",""),"CHYBA"))</f>
        <v/>
      </c>
      <c r="U1144" s="14">
        <f>IF(OR(V1144=0,A1144=""),"",IF(COUNTIFS($A$6:$A$1505,A1144&amp;"",$B$6:$B$1505,B1144&amp;"")&gt;1,"CHYBA",IF(X1144="","",IF(X1144=0,"",IFERROR(IF(INDEX($A$1:$A$1505,X1144)="","",IF(A1144=INDEX($A$1:$A$1505,X1144)+1,"","PREVERIŤ")),"PREVERIŤ")))))</f>
        <v/>
      </c>
      <c r="V1144" s="14">
        <f>IF(OR(A1144&lt;&gt;"",B1144&lt;&gt;"",C1144&lt;&gt;"",D1144&lt;&gt;"",E1144&lt;&gt;"",F1144&lt;&gt;"",G1144&lt;&gt;"",H1144&lt;&gt;"",I1144&lt;&gt;"",J1144&lt;&gt;"",K1144&lt;&gt;"",L1144&lt;&gt;"",N1144&lt;&gt;"",O1144&lt;&gt;""),1,0)</f>
        <v/>
      </c>
      <c r="W1144" s="14">
        <f>IF(OR(V1144=0,B1144=""),"",COUNTIFS($B$6:B1144,B1144&amp;""))</f>
        <v/>
      </c>
      <c r="X1144" s="14">
        <f>IF(OR(V1144=0,B1144=""),"",IF(W1144=1,0,SUMIFS($Y$5:Y1143,$B$5:B1143,B1144&amp;"",$W$5:W1143,W1144-1)))</f>
        <v/>
      </c>
      <c r="Y1144" s="14">
        <f>IF(V1144=0,"",ROW($A1144))</f>
        <v/>
      </c>
    </row>
    <row r="1145">
      <c r="A1145" s="10" t="n"/>
      <c r="B1145" s="10" t="n"/>
      <c r="C1145" s="10" t="n"/>
      <c r="D1145" s="12" t="n"/>
      <c r="E1145" s="18" t="n"/>
      <c r="F1145" s="12" t="n"/>
      <c r="G1145" s="18" t="n"/>
      <c r="H1145" s="10" t="n"/>
      <c r="I1145" s="10" t="n"/>
      <c r="J1145" s="10" t="n"/>
      <c r="K1145" s="13" t="n"/>
      <c r="L1145" s="13" t="n"/>
      <c r="M1145" s="19">
        <f>IF(OR(K1145="",L1145=""),"",IF(AND(ISNUMBER(K1145),ISNUMBER(L1145)),L1145-K1145,"CHYBA"))</f>
        <v/>
      </c>
      <c r="N1145" s="10" t="n"/>
      <c r="O1145" s="10" t="n"/>
      <c r="P1145" s="14">
        <f>IF(M1145="","",IF(ISNUMBER(M1145),IF(M1145&lt;=0,"CHYBA",""),"CHYBA"))</f>
        <v/>
      </c>
      <c r="Q1145" s="14">
        <f>IF(OR(V1145=0,B1145="",K1145=""),"",IFERROR(IF(X1145=0,IF(AND(COUNTIFS('Vozidlá'!$A$6:$A$6,B1145&amp;"",'Vozidlá'!$L$6:$L$6,"&lt;&gt;")=1,ROUND(K1145,1)=ROUND(INDEX('Vozidlá'!$L$6:$L$6,MATCH(B1145,'Vozidlá'!$A$6:$A$6,0)),1)),"","CHYBA"),IF(AND(INDEX($L$1:$L$1505,X1145)&lt;&gt;"",ROUND(K1145,1)=ROUND(INDEX($L$1:$L$1505,X1145),1)),"","CHYBA")),"CHYBA"))</f>
        <v/>
      </c>
      <c r="R1145" s="14">
        <f>IF(V1145=0,"",IF(OR(NOT(ISNUMBER(A1145)),B1145="",C1145="",NOT(ISNUMBER(D1145)),NOT(ISNUMBER(E1145)),NOT(ISNUMBER(F1145)),NOT(ISNUMBER(G1145)),I1145="",J1145="",NOT(ISNUMBER(K1145)),NOT(ISNUMBER(L1145)),AND(N1145&lt;&gt;"Podnikateľská",N1145&lt;&gt;"Súkromná"),AND(N1145="Podnikateľská",H1145=""),COUNTIFS('Vodiči'!$C$6:$C$8,C1145&amp;"")&lt;&gt;1,COUNTIFS('Vozidlá'!$A$6:$A$6,B1145&amp;"",'Vozidlá'!$B$6:$B$6,"&lt;&gt;")&lt;&gt;1,COUNTIFS('Vozidlá'!$A$6:$A$6,B1145&amp;"",'Vozidlá'!$C$6:$C$6,"&lt;&gt;")&lt;&gt;1,COUNTIFS('Vozidlá'!$A$6:$A$6,B1145&amp;"",'Vozidlá'!$D$6:$D$6,"&lt;&gt;")&lt;&gt;1,COUNTIFS('Vozidlá'!$A$6:$A$6,B1145&amp;"",'Vozidlá'!$E$6:$E$6,"&lt;&gt;")&lt;&gt;1,COUNTIFS('Vozidlá'!$A$6:$A$6,B1145&amp;"",'Vozidlá'!$K$6:$K$6,"&lt;&gt;")&lt;&gt;1,COUNTIFS('Vozidlá'!$A$6:$A$6,B1145&amp;"",'Vozidlá'!$L$6:$L$6,"&lt;&gt;")&lt;&gt;1),"CHYBA",""))</f>
        <v/>
      </c>
      <c r="S1145" s="14">
        <f>IF(V1145=0,"",IF(N1145="Podnikateľská",IF(H1145="","",IF(OR(LEN(TRIM(SUBSTITUTE(SUBSTITUTE(H1145,".",""),",","")))&lt;12,ISNUMBER(MATCH(TRIM(SUBSTITUTE(SUBSTITUTE(H1145,".",""),",","")),'Zoznamy'!$G$2:$G$41,0))),"PREVERIŤ","")),IF(AND(N1145="Súkromná",IFERROR(INDEX('Vozidlá'!$O$6:$O$6,MATCH(B1145,'Vozidlá'!$A$6:$A$6,0))="áno",FALSE)),"PREVERIŤ","")))</f>
        <v/>
      </c>
      <c r="T1145" s="14">
        <f>IF(OR(D1145="",E1145="",F1145="",G1145=""),"",IFERROR(IF(OR(F1145+G1145&lt;D1145+E1145,D1145&lt;DATE(2027,1,1),D1145&gt;=DATE(2028,1,1)),"CHYBA",""),"CHYBA"))</f>
        <v/>
      </c>
      <c r="U1145" s="14">
        <f>IF(OR(V1145=0,A1145=""),"",IF(COUNTIFS($A$6:$A$1505,A1145&amp;"",$B$6:$B$1505,B1145&amp;"")&gt;1,"CHYBA",IF(X1145="","",IF(X1145=0,"",IFERROR(IF(INDEX($A$1:$A$1505,X1145)="","",IF(A1145=INDEX($A$1:$A$1505,X1145)+1,"","PREVERIŤ")),"PREVERIŤ")))))</f>
        <v/>
      </c>
      <c r="V1145" s="14">
        <f>IF(OR(A1145&lt;&gt;"",B1145&lt;&gt;"",C1145&lt;&gt;"",D1145&lt;&gt;"",E1145&lt;&gt;"",F1145&lt;&gt;"",G1145&lt;&gt;"",H1145&lt;&gt;"",I1145&lt;&gt;"",J1145&lt;&gt;"",K1145&lt;&gt;"",L1145&lt;&gt;"",N1145&lt;&gt;"",O1145&lt;&gt;""),1,0)</f>
        <v/>
      </c>
      <c r="W1145" s="14">
        <f>IF(OR(V1145=0,B1145=""),"",COUNTIFS($B$6:B1145,B1145&amp;""))</f>
        <v/>
      </c>
      <c r="X1145" s="14">
        <f>IF(OR(V1145=0,B1145=""),"",IF(W1145=1,0,SUMIFS($Y$5:Y1144,$B$5:B1144,B1145&amp;"",$W$5:W1144,W1145-1)))</f>
        <v/>
      </c>
      <c r="Y1145" s="14">
        <f>IF(V1145=0,"",ROW($A1145))</f>
        <v/>
      </c>
    </row>
    <row r="1146">
      <c r="A1146" s="10" t="n"/>
      <c r="B1146" s="10" t="n"/>
      <c r="C1146" s="10" t="n"/>
      <c r="D1146" s="12" t="n"/>
      <c r="E1146" s="18" t="n"/>
      <c r="F1146" s="12" t="n"/>
      <c r="G1146" s="18" t="n"/>
      <c r="H1146" s="10" t="n"/>
      <c r="I1146" s="10" t="n"/>
      <c r="J1146" s="10" t="n"/>
      <c r="K1146" s="13" t="n"/>
      <c r="L1146" s="13" t="n"/>
      <c r="M1146" s="19">
        <f>IF(OR(K1146="",L1146=""),"",IF(AND(ISNUMBER(K1146),ISNUMBER(L1146)),L1146-K1146,"CHYBA"))</f>
        <v/>
      </c>
      <c r="N1146" s="10" t="n"/>
      <c r="O1146" s="10" t="n"/>
      <c r="P1146" s="14">
        <f>IF(M1146="","",IF(ISNUMBER(M1146),IF(M1146&lt;=0,"CHYBA",""),"CHYBA"))</f>
        <v/>
      </c>
      <c r="Q1146" s="14">
        <f>IF(OR(V1146=0,B1146="",K1146=""),"",IFERROR(IF(X1146=0,IF(AND(COUNTIFS('Vozidlá'!$A$6:$A$6,B1146&amp;"",'Vozidlá'!$L$6:$L$6,"&lt;&gt;")=1,ROUND(K1146,1)=ROUND(INDEX('Vozidlá'!$L$6:$L$6,MATCH(B1146,'Vozidlá'!$A$6:$A$6,0)),1)),"","CHYBA"),IF(AND(INDEX($L$1:$L$1505,X1146)&lt;&gt;"",ROUND(K1146,1)=ROUND(INDEX($L$1:$L$1505,X1146),1)),"","CHYBA")),"CHYBA"))</f>
        <v/>
      </c>
      <c r="R1146" s="14">
        <f>IF(V1146=0,"",IF(OR(NOT(ISNUMBER(A1146)),B1146="",C1146="",NOT(ISNUMBER(D1146)),NOT(ISNUMBER(E1146)),NOT(ISNUMBER(F1146)),NOT(ISNUMBER(G1146)),I1146="",J1146="",NOT(ISNUMBER(K1146)),NOT(ISNUMBER(L1146)),AND(N1146&lt;&gt;"Podnikateľská",N1146&lt;&gt;"Súkromná"),AND(N1146="Podnikateľská",H1146=""),COUNTIFS('Vodiči'!$C$6:$C$8,C1146&amp;"")&lt;&gt;1,COUNTIFS('Vozidlá'!$A$6:$A$6,B1146&amp;"",'Vozidlá'!$B$6:$B$6,"&lt;&gt;")&lt;&gt;1,COUNTIFS('Vozidlá'!$A$6:$A$6,B1146&amp;"",'Vozidlá'!$C$6:$C$6,"&lt;&gt;")&lt;&gt;1,COUNTIFS('Vozidlá'!$A$6:$A$6,B1146&amp;"",'Vozidlá'!$D$6:$D$6,"&lt;&gt;")&lt;&gt;1,COUNTIFS('Vozidlá'!$A$6:$A$6,B1146&amp;"",'Vozidlá'!$E$6:$E$6,"&lt;&gt;")&lt;&gt;1,COUNTIFS('Vozidlá'!$A$6:$A$6,B1146&amp;"",'Vozidlá'!$K$6:$K$6,"&lt;&gt;")&lt;&gt;1,COUNTIFS('Vozidlá'!$A$6:$A$6,B1146&amp;"",'Vozidlá'!$L$6:$L$6,"&lt;&gt;")&lt;&gt;1),"CHYBA",""))</f>
        <v/>
      </c>
      <c r="S1146" s="14">
        <f>IF(V1146=0,"",IF(N1146="Podnikateľská",IF(H1146="","",IF(OR(LEN(TRIM(SUBSTITUTE(SUBSTITUTE(H1146,".",""),",","")))&lt;12,ISNUMBER(MATCH(TRIM(SUBSTITUTE(SUBSTITUTE(H1146,".",""),",","")),'Zoznamy'!$G$2:$G$41,0))),"PREVERIŤ","")),IF(AND(N1146="Súkromná",IFERROR(INDEX('Vozidlá'!$O$6:$O$6,MATCH(B1146,'Vozidlá'!$A$6:$A$6,0))="áno",FALSE)),"PREVERIŤ","")))</f>
        <v/>
      </c>
      <c r="T1146" s="14">
        <f>IF(OR(D1146="",E1146="",F1146="",G1146=""),"",IFERROR(IF(OR(F1146+G1146&lt;D1146+E1146,D1146&lt;DATE(2027,1,1),D1146&gt;=DATE(2028,1,1)),"CHYBA",""),"CHYBA"))</f>
        <v/>
      </c>
      <c r="U1146" s="14">
        <f>IF(OR(V1146=0,A1146=""),"",IF(COUNTIFS($A$6:$A$1505,A1146&amp;"",$B$6:$B$1505,B1146&amp;"")&gt;1,"CHYBA",IF(X1146="","",IF(X1146=0,"",IFERROR(IF(INDEX($A$1:$A$1505,X1146)="","",IF(A1146=INDEX($A$1:$A$1505,X1146)+1,"","PREVERIŤ")),"PREVERIŤ")))))</f>
        <v/>
      </c>
      <c r="V1146" s="14">
        <f>IF(OR(A1146&lt;&gt;"",B1146&lt;&gt;"",C1146&lt;&gt;"",D1146&lt;&gt;"",E1146&lt;&gt;"",F1146&lt;&gt;"",G1146&lt;&gt;"",H1146&lt;&gt;"",I1146&lt;&gt;"",J1146&lt;&gt;"",K1146&lt;&gt;"",L1146&lt;&gt;"",N1146&lt;&gt;"",O1146&lt;&gt;""),1,0)</f>
        <v/>
      </c>
      <c r="W1146" s="14">
        <f>IF(OR(V1146=0,B1146=""),"",COUNTIFS($B$6:B1146,B1146&amp;""))</f>
        <v/>
      </c>
      <c r="X1146" s="14">
        <f>IF(OR(V1146=0,B1146=""),"",IF(W1146=1,0,SUMIFS($Y$5:Y1145,$B$5:B1145,B1146&amp;"",$W$5:W1145,W1146-1)))</f>
        <v/>
      </c>
      <c r="Y1146" s="14">
        <f>IF(V1146=0,"",ROW($A1146))</f>
        <v/>
      </c>
    </row>
    <row r="1147">
      <c r="A1147" s="10" t="n"/>
      <c r="B1147" s="10" t="n"/>
      <c r="C1147" s="10" t="n"/>
      <c r="D1147" s="12" t="n"/>
      <c r="E1147" s="18" t="n"/>
      <c r="F1147" s="12" t="n"/>
      <c r="G1147" s="18" t="n"/>
      <c r="H1147" s="10" t="n"/>
      <c r="I1147" s="10" t="n"/>
      <c r="J1147" s="10" t="n"/>
      <c r="K1147" s="13" t="n"/>
      <c r="L1147" s="13" t="n"/>
      <c r="M1147" s="19">
        <f>IF(OR(K1147="",L1147=""),"",IF(AND(ISNUMBER(K1147),ISNUMBER(L1147)),L1147-K1147,"CHYBA"))</f>
        <v/>
      </c>
      <c r="N1147" s="10" t="n"/>
      <c r="O1147" s="10" t="n"/>
      <c r="P1147" s="14">
        <f>IF(M1147="","",IF(ISNUMBER(M1147),IF(M1147&lt;=0,"CHYBA",""),"CHYBA"))</f>
        <v/>
      </c>
      <c r="Q1147" s="14">
        <f>IF(OR(V1147=0,B1147="",K1147=""),"",IFERROR(IF(X1147=0,IF(AND(COUNTIFS('Vozidlá'!$A$6:$A$6,B1147&amp;"",'Vozidlá'!$L$6:$L$6,"&lt;&gt;")=1,ROUND(K1147,1)=ROUND(INDEX('Vozidlá'!$L$6:$L$6,MATCH(B1147,'Vozidlá'!$A$6:$A$6,0)),1)),"","CHYBA"),IF(AND(INDEX($L$1:$L$1505,X1147)&lt;&gt;"",ROUND(K1147,1)=ROUND(INDEX($L$1:$L$1505,X1147),1)),"","CHYBA")),"CHYBA"))</f>
        <v/>
      </c>
      <c r="R1147" s="14">
        <f>IF(V1147=0,"",IF(OR(NOT(ISNUMBER(A1147)),B1147="",C1147="",NOT(ISNUMBER(D1147)),NOT(ISNUMBER(E1147)),NOT(ISNUMBER(F1147)),NOT(ISNUMBER(G1147)),I1147="",J1147="",NOT(ISNUMBER(K1147)),NOT(ISNUMBER(L1147)),AND(N1147&lt;&gt;"Podnikateľská",N1147&lt;&gt;"Súkromná"),AND(N1147="Podnikateľská",H1147=""),COUNTIFS('Vodiči'!$C$6:$C$8,C1147&amp;"")&lt;&gt;1,COUNTIFS('Vozidlá'!$A$6:$A$6,B1147&amp;"",'Vozidlá'!$B$6:$B$6,"&lt;&gt;")&lt;&gt;1,COUNTIFS('Vozidlá'!$A$6:$A$6,B1147&amp;"",'Vozidlá'!$C$6:$C$6,"&lt;&gt;")&lt;&gt;1,COUNTIFS('Vozidlá'!$A$6:$A$6,B1147&amp;"",'Vozidlá'!$D$6:$D$6,"&lt;&gt;")&lt;&gt;1,COUNTIFS('Vozidlá'!$A$6:$A$6,B1147&amp;"",'Vozidlá'!$E$6:$E$6,"&lt;&gt;")&lt;&gt;1,COUNTIFS('Vozidlá'!$A$6:$A$6,B1147&amp;"",'Vozidlá'!$K$6:$K$6,"&lt;&gt;")&lt;&gt;1,COUNTIFS('Vozidlá'!$A$6:$A$6,B1147&amp;"",'Vozidlá'!$L$6:$L$6,"&lt;&gt;")&lt;&gt;1),"CHYBA",""))</f>
        <v/>
      </c>
      <c r="S1147" s="14">
        <f>IF(V1147=0,"",IF(N1147="Podnikateľská",IF(H1147="","",IF(OR(LEN(TRIM(SUBSTITUTE(SUBSTITUTE(H1147,".",""),",","")))&lt;12,ISNUMBER(MATCH(TRIM(SUBSTITUTE(SUBSTITUTE(H1147,".",""),",","")),'Zoznamy'!$G$2:$G$41,0))),"PREVERIŤ","")),IF(AND(N1147="Súkromná",IFERROR(INDEX('Vozidlá'!$O$6:$O$6,MATCH(B1147,'Vozidlá'!$A$6:$A$6,0))="áno",FALSE)),"PREVERIŤ","")))</f>
        <v/>
      </c>
      <c r="T1147" s="14">
        <f>IF(OR(D1147="",E1147="",F1147="",G1147=""),"",IFERROR(IF(OR(F1147+G1147&lt;D1147+E1147,D1147&lt;DATE(2027,1,1),D1147&gt;=DATE(2028,1,1)),"CHYBA",""),"CHYBA"))</f>
        <v/>
      </c>
      <c r="U1147" s="14">
        <f>IF(OR(V1147=0,A1147=""),"",IF(COUNTIFS($A$6:$A$1505,A1147&amp;"",$B$6:$B$1505,B1147&amp;"")&gt;1,"CHYBA",IF(X1147="","",IF(X1147=0,"",IFERROR(IF(INDEX($A$1:$A$1505,X1147)="","",IF(A1147=INDEX($A$1:$A$1505,X1147)+1,"","PREVERIŤ")),"PREVERIŤ")))))</f>
        <v/>
      </c>
      <c r="V1147" s="14">
        <f>IF(OR(A1147&lt;&gt;"",B1147&lt;&gt;"",C1147&lt;&gt;"",D1147&lt;&gt;"",E1147&lt;&gt;"",F1147&lt;&gt;"",G1147&lt;&gt;"",H1147&lt;&gt;"",I1147&lt;&gt;"",J1147&lt;&gt;"",K1147&lt;&gt;"",L1147&lt;&gt;"",N1147&lt;&gt;"",O1147&lt;&gt;""),1,0)</f>
        <v/>
      </c>
      <c r="W1147" s="14">
        <f>IF(OR(V1147=0,B1147=""),"",COUNTIFS($B$6:B1147,B1147&amp;""))</f>
        <v/>
      </c>
      <c r="X1147" s="14">
        <f>IF(OR(V1147=0,B1147=""),"",IF(W1147=1,0,SUMIFS($Y$5:Y1146,$B$5:B1146,B1147&amp;"",$W$5:W1146,W1147-1)))</f>
        <v/>
      </c>
      <c r="Y1147" s="14">
        <f>IF(V1147=0,"",ROW($A1147))</f>
        <v/>
      </c>
    </row>
    <row r="1148">
      <c r="A1148" s="10" t="n"/>
      <c r="B1148" s="10" t="n"/>
      <c r="C1148" s="10" t="n"/>
      <c r="D1148" s="12" t="n"/>
      <c r="E1148" s="18" t="n"/>
      <c r="F1148" s="12" t="n"/>
      <c r="G1148" s="18" t="n"/>
      <c r="H1148" s="10" t="n"/>
      <c r="I1148" s="10" t="n"/>
      <c r="J1148" s="10" t="n"/>
      <c r="K1148" s="13" t="n"/>
      <c r="L1148" s="13" t="n"/>
      <c r="M1148" s="19">
        <f>IF(OR(K1148="",L1148=""),"",IF(AND(ISNUMBER(K1148),ISNUMBER(L1148)),L1148-K1148,"CHYBA"))</f>
        <v/>
      </c>
      <c r="N1148" s="10" t="n"/>
      <c r="O1148" s="10" t="n"/>
      <c r="P1148" s="14">
        <f>IF(M1148="","",IF(ISNUMBER(M1148),IF(M1148&lt;=0,"CHYBA",""),"CHYBA"))</f>
        <v/>
      </c>
      <c r="Q1148" s="14">
        <f>IF(OR(V1148=0,B1148="",K1148=""),"",IFERROR(IF(X1148=0,IF(AND(COUNTIFS('Vozidlá'!$A$6:$A$6,B1148&amp;"",'Vozidlá'!$L$6:$L$6,"&lt;&gt;")=1,ROUND(K1148,1)=ROUND(INDEX('Vozidlá'!$L$6:$L$6,MATCH(B1148,'Vozidlá'!$A$6:$A$6,0)),1)),"","CHYBA"),IF(AND(INDEX($L$1:$L$1505,X1148)&lt;&gt;"",ROUND(K1148,1)=ROUND(INDEX($L$1:$L$1505,X1148),1)),"","CHYBA")),"CHYBA"))</f>
        <v/>
      </c>
      <c r="R1148" s="14">
        <f>IF(V1148=0,"",IF(OR(NOT(ISNUMBER(A1148)),B1148="",C1148="",NOT(ISNUMBER(D1148)),NOT(ISNUMBER(E1148)),NOT(ISNUMBER(F1148)),NOT(ISNUMBER(G1148)),I1148="",J1148="",NOT(ISNUMBER(K1148)),NOT(ISNUMBER(L1148)),AND(N1148&lt;&gt;"Podnikateľská",N1148&lt;&gt;"Súkromná"),AND(N1148="Podnikateľská",H1148=""),COUNTIFS('Vodiči'!$C$6:$C$8,C1148&amp;"")&lt;&gt;1,COUNTIFS('Vozidlá'!$A$6:$A$6,B1148&amp;"",'Vozidlá'!$B$6:$B$6,"&lt;&gt;")&lt;&gt;1,COUNTIFS('Vozidlá'!$A$6:$A$6,B1148&amp;"",'Vozidlá'!$C$6:$C$6,"&lt;&gt;")&lt;&gt;1,COUNTIFS('Vozidlá'!$A$6:$A$6,B1148&amp;"",'Vozidlá'!$D$6:$D$6,"&lt;&gt;")&lt;&gt;1,COUNTIFS('Vozidlá'!$A$6:$A$6,B1148&amp;"",'Vozidlá'!$E$6:$E$6,"&lt;&gt;")&lt;&gt;1,COUNTIFS('Vozidlá'!$A$6:$A$6,B1148&amp;"",'Vozidlá'!$K$6:$K$6,"&lt;&gt;")&lt;&gt;1,COUNTIFS('Vozidlá'!$A$6:$A$6,B1148&amp;"",'Vozidlá'!$L$6:$L$6,"&lt;&gt;")&lt;&gt;1),"CHYBA",""))</f>
        <v/>
      </c>
      <c r="S1148" s="14">
        <f>IF(V1148=0,"",IF(N1148="Podnikateľská",IF(H1148="","",IF(OR(LEN(TRIM(SUBSTITUTE(SUBSTITUTE(H1148,".",""),",","")))&lt;12,ISNUMBER(MATCH(TRIM(SUBSTITUTE(SUBSTITUTE(H1148,".",""),",","")),'Zoznamy'!$G$2:$G$41,0))),"PREVERIŤ","")),IF(AND(N1148="Súkromná",IFERROR(INDEX('Vozidlá'!$O$6:$O$6,MATCH(B1148,'Vozidlá'!$A$6:$A$6,0))="áno",FALSE)),"PREVERIŤ","")))</f>
        <v/>
      </c>
      <c r="T1148" s="14">
        <f>IF(OR(D1148="",E1148="",F1148="",G1148=""),"",IFERROR(IF(OR(F1148+G1148&lt;D1148+E1148,D1148&lt;DATE(2027,1,1),D1148&gt;=DATE(2028,1,1)),"CHYBA",""),"CHYBA"))</f>
        <v/>
      </c>
      <c r="U1148" s="14">
        <f>IF(OR(V1148=0,A1148=""),"",IF(COUNTIFS($A$6:$A$1505,A1148&amp;"",$B$6:$B$1505,B1148&amp;"")&gt;1,"CHYBA",IF(X1148="","",IF(X1148=0,"",IFERROR(IF(INDEX($A$1:$A$1505,X1148)="","",IF(A1148=INDEX($A$1:$A$1505,X1148)+1,"","PREVERIŤ")),"PREVERIŤ")))))</f>
        <v/>
      </c>
      <c r="V1148" s="14">
        <f>IF(OR(A1148&lt;&gt;"",B1148&lt;&gt;"",C1148&lt;&gt;"",D1148&lt;&gt;"",E1148&lt;&gt;"",F1148&lt;&gt;"",G1148&lt;&gt;"",H1148&lt;&gt;"",I1148&lt;&gt;"",J1148&lt;&gt;"",K1148&lt;&gt;"",L1148&lt;&gt;"",N1148&lt;&gt;"",O1148&lt;&gt;""),1,0)</f>
        <v/>
      </c>
      <c r="W1148" s="14">
        <f>IF(OR(V1148=0,B1148=""),"",COUNTIFS($B$6:B1148,B1148&amp;""))</f>
        <v/>
      </c>
      <c r="X1148" s="14">
        <f>IF(OR(V1148=0,B1148=""),"",IF(W1148=1,0,SUMIFS($Y$5:Y1147,$B$5:B1147,B1148&amp;"",$W$5:W1147,W1148-1)))</f>
        <v/>
      </c>
      <c r="Y1148" s="14">
        <f>IF(V1148=0,"",ROW($A1148))</f>
        <v/>
      </c>
    </row>
    <row r="1149">
      <c r="A1149" s="10" t="n"/>
      <c r="B1149" s="10" t="n"/>
      <c r="C1149" s="10" t="n"/>
      <c r="D1149" s="12" t="n"/>
      <c r="E1149" s="18" t="n"/>
      <c r="F1149" s="12" t="n"/>
      <c r="G1149" s="18" t="n"/>
      <c r="H1149" s="10" t="n"/>
      <c r="I1149" s="10" t="n"/>
      <c r="J1149" s="10" t="n"/>
      <c r="K1149" s="13" t="n"/>
      <c r="L1149" s="13" t="n"/>
      <c r="M1149" s="19">
        <f>IF(OR(K1149="",L1149=""),"",IF(AND(ISNUMBER(K1149),ISNUMBER(L1149)),L1149-K1149,"CHYBA"))</f>
        <v/>
      </c>
      <c r="N1149" s="10" t="n"/>
      <c r="O1149" s="10" t="n"/>
      <c r="P1149" s="14">
        <f>IF(M1149="","",IF(ISNUMBER(M1149),IF(M1149&lt;=0,"CHYBA",""),"CHYBA"))</f>
        <v/>
      </c>
      <c r="Q1149" s="14">
        <f>IF(OR(V1149=0,B1149="",K1149=""),"",IFERROR(IF(X1149=0,IF(AND(COUNTIFS('Vozidlá'!$A$6:$A$6,B1149&amp;"",'Vozidlá'!$L$6:$L$6,"&lt;&gt;")=1,ROUND(K1149,1)=ROUND(INDEX('Vozidlá'!$L$6:$L$6,MATCH(B1149,'Vozidlá'!$A$6:$A$6,0)),1)),"","CHYBA"),IF(AND(INDEX($L$1:$L$1505,X1149)&lt;&gt;"",ROUND(K1149,1)=ROUND(INDEX($L$1:$L$1505,X1149),1)),"","CHYBA")),"CHYBA"))</f>
        <v/>
      </c>
      <c r="R1149" s="14">
        <f>IF(V1149=0,"",IF(OR(NOT(ISNUMBER(A1149)),B1149="",C1149="",NOT(ISNUMBER(D1149)),NOT(ISNUMBER(E1149)),NOT(ISNUMBER(F1149)),NOT(ISNUMBER(G1149)),I1149="",J1149="",NOT(ISNUMBER(K1149)),NOT(ISNUMBER(L1149)),AND(N1149&lt;&gt;"Podnikateľská",N1149&lt;&gt;"Súkromná"),AND(N1149="Podnikateľská",H1149=""),COUNTIFS('Vodiči'!$C$6:$C$8,C1149&amp;"")&lt;&gt;1,COUNTIFS('Vozidlá'!$A$6:$A$6,B1149&amp;"",'Vozidlá'!$B$6:$B$6,"&lt;&gt;")&lt;&gt;1,COUNTIFS('Vozidlá'!$A$6:$A$6,B1149&amp;"",'Vozidlá'!$C$6:$C$6,"&lt;&gt;")&lt;&gt;1,COUNTIFS('Vozidlá'!$A$6:$A$6,B1149&amp;"",'Vozidlá'!$D$6:$D$6,"&lt;&gt;")&lt;&gt;1,COUNTIFS('Vozidlá'!$A$6:$A$6,B1149&amp;"",'Vozidlá'!$E$6:$E$6,"&lt;&gt;")&lt;&gt;1,COUNTIFS('Vozidlá'!$A$6:$A$6,B1149&amp;"",'Vozidlá'!$K$6:$K$6,"&lt;&gt;")&lt;&gt;1,COUNTIFS('Vozidlá'!$A$6:$A$6,B1149&amp;"",'Vozidlá'!$L$6:$L$6,"&lt;&gt;")&lt;&gt;1),"CHYBA",""))</f>
        <v/>
      </c>
      <c r="S1149" s="14">
        <f>IF(V1149=0,"",IF(N1149="Podnikateľská",IF(H1149="","",IF(OR(LEN(TRIM(SUBSTITUTE(SUBSTITUTE(H1149,".",""),",","")))&lt;12,ISNUMBER(MATCH(TRIM(SUBSTITUTE(SUBSTITUTE(H1149,".",""),",","")),'Zoznamy'!$G$2:$G$41,0))),"PREVERIŤ","")),IF(AND(N1149="Súkromná",IFERROR(INDEX('Vozidlá'!$O$6:$O$6,MATCH(B1149,'Vozidlá'!$A$6:$A$6,0))="áno",FALSE)),"PREVERIŤ","")))</f>
        <v/>
      </c>
      <c r="T1149" s="14">
        <f>IF(OR(D1149="",E1149="",F1149="",G1149=""),"",IFERROR(IF(OR(F1149+G1149&lt;D1149+E1149,D1149&lt;DATE(2027,1,1),D1149&gt;=DATE(2028,1,1)),"CHYBA",""),"CHYBA"))</f>
        <v/>
      </c>
      <c r="U1149" s="14">
        <f>IF(OR(V1149=0,A1149=""),"",IF(COUNTIFS($A$6:$A$1505,A1149&amp;"",$B$6:$B$1505,B1149&amp;"")&gt;1,"CHYBA",IF(X1149="","",IF(X1149=0,"",IFERROR(IF(INDEX($A$1:$A$1505,X1149)="","",IF(A1149=INDEX($A$1:$A$1505,X1149)+1,"","PREVERIŤ")),"PREVERIŤ")))))</f>
        <v/>
      </c>
      <c r="V1149" s="14">
        <f>IF(OR(A1149&lt;&gt;"",B1149&lt;&gt;"",C1149&lt;&gt;"",D1149&lt;&gt;"",E1149&lt;&gt;"",F1149&lt;&gt;"",G1149&lt;&gt;"",H1149&lt;&gt;"",I1149&lt;&gt;"",J1149&lt;&gt;"",K1149&lt;&gt;"",L1149&lt;&gt;"",N1149&lt;&gt;"",O1149&lt;&gt;""),1,0)</f>
        <v/>
      </c>
      <c r="W1149" s="14">
        <f>IF(OR(V1149=0,B1149=""),"",COUNTIFS($B$6:B1149,B1149&amp;""))</f>
        <v/>
      </c>
      <c r="X1149" s="14">
        <f>IF(OR(V1149=0,B1149=""),"",IF(W1149=1,0,SUMIFS($Y$5:Y1148,$B$5:B1148,B1149&amp;"",$W$5:W1148,W1149-1)))</f>
        <v/>
      </c>
      <c r="Y1149" s="14">
        <f>IF(V1149=0,"",ROW($A1149))</f>
        <v/>
      </c>
    </row>
    <row r="1150">
      <c r="A1150" s="10" t="n"/>
      <c r="B1150" s="10" t="n"/>
      <c r="C1150" s="10" t="n"/>
      <c r="D1150" s="12" t="n"/>
      <c r="E1150" s="18" t="n"/>
      <c r="F1150" s="12" t="n"/>
      <c r="G1150" s="18" t="n"/>
      <c r="H1150" s="10" t="n"/>
      <c r="I1150" s="10" t="n"/>
      <c r="J1150" s="10" t="n"/>
      <c r="K1150" s="13" t="n"/>
      <c r="L1150" s="13" t="n"/>
      <c r="M1150" s="19">
        <f>IF(OR(K1150="",L1150=""),"",IF(AND(ISNUMBER(K1150),ISNUMBER(L1150)),L1150-K1150,"CHYBA"))</f>
        <v/>
      </c>
      <c r="N1150" s="10" t="n"/>
      <c r="O1150" s="10" t="n"/>
      <c r="P1150" s="14">
        <f>IF(M1150="","",IF(ISNUMBER(M1150),IF(M1150&lt;=0,"CHYBA",""),"CHYBA"))</f>
        <v/>
      </c>
      <c r="Q1150" s="14">
        <f>IF(OR(V1150=0,B1150="",K1150=""),"",IFERROR(IF(X1150=0,IF(AND(COUNTIFS('Vozidlá'!$A$6:$A$6,B1150&amp;"",'Vozidlá'!$L$6:$L$6,"&lt;&gt;")=1,ROUND(K1150,1)=ROUND(INDEX('Vozidlá'!$L$6:$L$6,MATCH(B1150,'Vozidlá'!$A$6:$A$6,0)),1)),"","CHYBA"),IF(AND(INDEX($L$1:$L$1505,X1150)&lt;&gt;"",ROUND(K1150,1)=ROUND(INDEX($L$1:$L$1505,X1150),1)),"","CHYBA")),"CHYBA"))</f>
        <v/>
      </c>
      <c r="R1150" s="14">
        <f>IF(V1150=0,"",IF(OR(NOT(ISNUMBER(A1150)),B1150="",C1150="",NOT(ISNUMBER(D1150)),NOT(ISNUMBER(E1150)),NOT(ISNUMBER(F1150)),NOT(ISNUMBER(G1150)),I1150="",J1150="",NOT(ISNUMBER(K1150)),NOT(ISNUMBER(L1150)),AND(N1150&lt;&gt;"Podnikateľská",N1150&lt;&gt;"Súkromná"),AND(N1150="Podnikateľská",H1150=""),COUNTIFS('Vodiči'!$C$6:$C$8,C1150&amp;"")&lt;&gt;1,COUNTIFS('Vozidlá'!$A$6:$A$6,B1150&amp;"",'Vozidlá'!$B$6:$B$6,"&lt;&gt;")&lt;&gt;1,COUNTIFS('Vozidlá'!$A$6:$A$6,B1150&amp;"",'Vozidlá'!$C$6:$C$6,"&lt;&gt;")&lt;&gt;1,COUNTIFS('Vozidlá'!$A$6:$A$6,B1150&amp;"",'Vozidlá'!$D$6:$D$6,"&lt;&gt;")&lt;&gt;1,COUNTIFS('Vozidlá'!$A$6:$A$6,B1150&amp;"",'Vozidlá'!$E$6:$E$6,"&lt;&gt;")&lt;&gt;1,COUNTIFS('Vozidlá'!$A$6:$A$6,B1150&amp;"",'Vozidlá'!$K$6:$K$6,"&lt;&gt;")&lt;&gt;1,COUNTIFS('Vozidlá'!$A$6:$A$6,B1150&amp;"",'Vozidlá'!$L$6:$L$6,"&lt;&gt;")&lt;&gt;1),"CHYBA",""))</f>
        <v/>
      </c>
      <c r="S1150" s="14">
        <f>IF(V1150=0,"",IF(N1150="Podnikateľská",IF(H1150="","",IF(OR(LEN(TRIM(SUBSTITUTE(SUBSTITUTE(H1150,".",""),",","")))&lt;12,ISNUMBER(MATCH(TRIM(SUBSTITUTE(SUBSTITUTE(H1150,".",""),",","")),'Zoznamy'!$G$2:$G$41,0))),"PREVERIŤ","")),IF(AND(N1150="Súkromná",IFERROR(INDEX('Vozidlá'!$O$6:$O$6,MATCH(B1150,'Vozidlá'!$A$6:$A$6,0))="áno",FALSE)),"PREVERIŤ","")))</f>
        <v/>
      </c>
      <c r="T1150" s="14">
        <f>IF(OR(D1150="",E1150="",F1150="",G1150=""),"",IFERROR(IF(OR(F1150+G1150&lt;D1150+E1150,D1150&lt;DATE(2027,1,1),D1150&gt;=DATE(2028,1,1)),"CHYBA",""),"CHYBA"))</f>
        <v/>
      </c>
      <c r="U1150" s="14">
        <f>IF(OR(V1150=0,A1150=""),"",IF(COUNTIFS($A$6:$A$1505,A1150&amp;"",$B$6:$B$1505,B1150&amp;"")&gt;1,"CHYBA",IF(X1150="","",IF(X1150=0,"",IFERROR(IF(INDEX($A$1:$A$1505,X1150)="","",IF(A1150=INDEX($A$1:$A$1505,X1150)+1,"","PREVERIŤ")),"PREVERIŤ")))))</f>
        <v/>
      </c>
      <c r="V1150" s="14">
        <f>IF(OR(A1150&lt;&gt;"",B1150&lt;&gt;"",C1150&lt;&gt;"",D1150&lt;&gt;"",E1150&lt;&gt;"",F1150&lt;&gt;"",G1150&lt;&gt;"",H1150&lt;&gt;"",I1150&lt;&gt;"",J1150&lt;&gt;"",K1150&lt;&gt;"",L1150&lt;&gt;"",N1150&lt;&gt;"",O1150&lt;&gt;""),1,0)</f>
        <v/>
      </c>
      <c r="W1150" s="14">
        <f>IF(OR(V1150=0,B1150=""),"",COUNTIFS($B$6:B1150,B1150&amp;""))</f>
        <v/>
      </c>
      <c r="X1150" s="14">
        <f>IF(OR(V1150=0,B1150=""),"",IF(W1150=1,0,SUMIFS($Y$5:Y1149,$B$5:B1149,B1150&amp;"",$W$5:W1149,W1150-1)))</f>
        <v/>
      </c>
      <c r="Y1150" s="14">
        <f>IF(V1150=0,"",ROW($A1150))</f>
        <v/>
      </c>
    </row>
    <row r="1151">
      <c r="A1151" s="10" t="n"/>
      <c r="B1151" s="10" t="n"/>
      <c r="C1151" s="10" t="n"/>
      <c r="D1151" s="12" t="n"/>
      <c r="E1151" s="18" t="n"/>
      <c r="F1151" s="12" t="n"/>
      <c r="G1151" s="18" t="n"/>
      <c r="H1151" s="10" t="n"/>
      <c r="I1151" s="10" t="n"/>
      <c r="J1151" s="10" t="n"/>
      <c r="K1151" s="13" t="n"/>
      <c r="L1151" s="13" t="n"/>
      <c r="M1151" s="19">
        <f>IF(OR(K1151="",L1151=""),"",IF(AND(ISNUMBER(K1151),ISNUMBER(L1151)),L1151-K1151,"CHYBA"))</f>
        <v/>
      </c>
      <c r="N1151" s="10" t="n"/>
      <c r="O1151" s="10" t="n"/>
      <c r="P1151" s="14">
        <f>IF(M1151="","",IF(ISNUMBER(M1151),IF(M1151&lt;=0,"CHYBA",""),"CHYBA"))</f>
        <v/>
      </c>
      <c r="Q1151" s="14">
        <f>IF(OR(V1151=0,B1151="",K1151=""),"",IFERROR(IF(X1151=0,IF(AND(COUNTIFS('Vozidlá'!$A$6:$A$6,B1151&amp;"",'Vozidlá'!$L$6:$L$6,"&lt;&gt;")=1,ROUND(K1151,1)=ROUND(INDEX('Vozidlá'!$L$6:$L$6,MATCH(B1151,'Vozidlá'!$A$6:$A$6,0)),1)),"","CHYBA"),IF(AND(INDEX($L$1:$L$1505,X1151)&lt;&gt;"",ROUND(K1151,1)=ROUND(INDEX($L$1:$L$1505,X1151),1)),"","CHYBA")),"CHYBA"))</f>
        <v/>
      </c>
      <c r="R1151" s="14">
        <f>IF(V1151=0,"",IF(OR(NOT(ISNUMBER(A1151)),B1151="",C1151="",NOT(ISNUMBER(D1151)),NOT(ISNUMBER(E1151)),NOT(ISNUMBER(F1151)),NOT(ISNUMBER(G1151)),I1151="",J1151="",NOT(ISNUMBER(K1151)),NOT(ISNUMBER(L1151)),AND(N1151&lt;&gt;"Podnikateľská",N1151&lt;&gt;"Súkromná"),AND(N1151="Podnikateľská",H1151=""),COUNTIFS('Vodiči'!$C$6:$C$8,C1151&amp;"")&lt;&gt;1,COUNTIFS('Vozidlá'!$A$6:$A$6,B1151&amp;"",'Vozidlá'!$B$6:$B$6,"&lt;&gt;")&lt;&gt;1,COUNTIFS('Vozidlá'!$A$6:$A$6,B1151&amp;"",'Vozidlá'!$C$6:$C$6,"&lt;&gt;")&lt;&gt;1,COUNTIFS('Vozidlá'!$A$6:$A$6,B1151&amp;"",'Vozidlá'!$D$6:$D$6,"&lt;&gt;")&lt;&gt;1,COUNTIFS('Vozidlá'!$A$6:$A$6,B1151&amp;"",'Vozidlá'!$E$6:$E$6,"&lt;&gt;")&lt;&gt;1,COUNTIFS('Vozidlá'!$A$6:$A$6,B1151&amp;"",'Vozidlá'!$K$6:$K$6,"&lt;&gt;")&lt;&gt;1,COUNTIFS('Vozidlá'!$A$6:$A$6,B1151&amp;"",'Vozidlá'!$L$6:$L$6,"&lt;&gt;")&lt;&gt;1),"CHYBA",""))</f>
        <v/>
      </c>
      <c r="S1151" s="14">
        <f>IF(V1151=0,"",IF(N1151="Podnikateľská",IF(H1151="","",IF(OR(LEN(TRIM(SUBSTITUTE(SUBSTITUTE(H1151,".",""),",","")))&lt;12,ISNUMBER(MATCH(TRIM(SUBSTITUTE(SUBSTITUTE(H1151,".",""),",","")),'Zoznamy'!$G$2:$G$41,0))),"PREVERIŤ","")),IF(AND(N1151="Súkromná",IFERROR(INDEX('Vozidlá'!$O$6:$O$6,MATCH(B1151,'Vozidlá'!$A$6:$A$6,0))="áno",FALSE)),"PREVERIŤ","")))</f>
        <v/>
      </c>
      <c r="T1151" s="14">
        <f>IF(OR(D1151="",E1151="",F1151="",G1151=""),"",IFERROR(IF(OR(F1151+G1151&lt;D1151+E1151,D1151&lt;DATE(2027,1,1),D1151&gt;=DATE(2028,1,1)),"CHYBA",""),"CHYBA"))</f>
        <v/>
      </c>
      <c r="U1151" s="14">
        <f>IF(OR(V1151=0,A1151=""),"",IF(COUNTIFS($A$6:$A$1505,A1151&amp;"",$B$6:$B$1505,B1151&amp;"")&gt;1,"CHYBA",IF(X1151="","",IF(X1151=0,"",IFERROR(IF(INDEX($A$1:$A$1505,X1151)="","",IF(A1151=INDEX($A$1:$A$1505,X1151)+1,"","PREVERIŤ")),"PREVERIŤ")))))</f>
        <v/>
      </c>
      <c r="V1151" s="14">
        <f>IF(OR(A1151&lt;&gt;"",B1151&lt;&gt;"",C1151&lt;&gt;"",D1151&lt;&gt;"",E1151&lt;&gt;"",F1151&lt;&gt;"",G1151&lt;&gt;"",H1151&lt;&gt;"",I1151&lt;&gt;"",J1151&lt;&gt;"",K1151&lt;&gt;"",L1151&lt;&gt;"",N1151&lt;&gt;"",O1151&lt;&gt;""),1,0)</f>
        <v/>
      </c>
      <c r="W1151" s="14">
        <f>IF(OR(V1151=0,B1151=""),"",COUNTIFS($B$6:B1151,B1151&amp;""))</f>
        <v/>
      </c>
      <c r="X1151" s="14">
        <f>IF(OR(V1151=0,B1151=""),"",IF(W1151=1,0,SUMIFS($Y$5:Y1150,$B$5:B1150,B1151&amp;"",$W$5:W1150,W1151-1)))</f>
        <v/>
      </c>
      <c r="Y1151" s="14">
        <f>IF(V1151=0,"",ROW($A1151))</f>
        <v/>
      </c>
    </row>
    <row r="1152">
      <c r="A1152" s="10" t="n"/>
      <c r="B1152" s="10" t="n"/>
      <c r="C1152" s="10" t="n"/>
      <c r="D1152" s="12" t="n"/>
      <c r="E1152" s="18" t="n"/>
      <c r="F1152" s="12" t="n"/>
      <c r="G1152" s="18" t="n"/>
      <c r="H1152" s="10" t="n"/>
      <c r="I1152" s="10" t="n"/>
      <c r="J1152" s="10" t="n"/>
      <c r="K1152" s="13" t="n"/>
      <c r="L1152" s="13" t="n"/>
      <c r="M1152" s="19">
        <f>IF(OR(K1152="",L1152=""),"",IF(AND(ISNUMBER(K1152),ISNUMBER(L1152)),L1152-K1152,"CHYBA"))</f>
        <v/>
      </c>
      <c r="N1152" s="10" t="n"/>
      <c r="O1152" s="10" t="n"/>
      <c r="P1152" s="14">
        <f>IF(M1152="","",IF(ISNUMBER(M1152),IF(M1152&lt;=0,"CHYBA",""),"CHYBA"))</f>
        <v/>
      </c>
      <c r="Q1152" s="14">
        <f>IF(OR(V1152=0,B1152="",K1152=""),"",IFERROR(IF(X1152=0,IF(AND(COUNTIFS('Vozidlá'!$A$6:$A$6,B1152&amp;"",'Vozidlá'!$L$6:$L$6,"&lt;&gt;")=1,ROUND(K1152,1)=ROUND(INDEX('Vozidlá'!$L$6:$L$6,MATCH(B1152,'Vozidlá'!$A$6:$A$6,0)),1)),"","CHYBA"),IF(AND(INDEX($L$1:$L$1505,X1152)&lt;&gt;"",ROUND(K1152,1)=ROUND(INDEX($L$1:$L$1505,X1152),1)),"","CHYBA")),"CHYBA"))</f>
        <v/>
      </c>
      <c r="R1152" s="14">
        <f>IF(V1152=0,"",IF(OR(NOT(ISNUMBER(A1152)),B1152="",C1152="",NOT(ISNUMBER(D1152)),NOT(ISNUMBER(E1152)),NOT(ISNUMBER(F1152)),NOT(ISNUMBER(G1152)),I1152="",J1152="",NOT(ISNUMBER(K1152)),NOT(ISNUMBER(L1152)),AND(N1152&lt;&gt;"Podnikateľská",N1152&lt;&gt;"Súkromná"),AND(N1152="Podnikateľská",H1152=""),COUNTIFS('Vodiči'!$C$6:$C$8,C1152&amp;"")&lt;&gt;1,COUNTIFS('Vozidlá'!$A$6:$A$6,B1152&amp;"",'Vozidlá'!$B$6:$B$6,"&lt;&gt;")&lt;&gt;1,COUNTIFS('Vozidlá'!$A$6:$A$6,B1152&amp;"",'Vozidlá'!$C$6:$C$6,"&lt;&gt;")&lt;&gt;1,COUNTIFS('Vozidlá'!$A$6:$A$6,B1152&amp;"",'Vozidlá'!$D$6:$D$6,"&lt;&gt;")&lt;&gt;1,COUNTIFS('Vozidlá'!$A$6:$A$6,B1152&amp;"",'Vozidlá'!$E$6:$E$6,"&lt;&gt;")&lt;&gt;1,COUNTIFS('Vozidlá'!$A$6:$A$6,B1152&amp;"",'Vozidlá'!$K$6:$K$6,"&lt;&gt;")&lt;&gt;1,COUNTIFS('Vozidlá'!$A$6:$A$6,B1152&amp;"",'Vozidlá'!$L$6:$L$6,"&lt;&gt;")&lt;&gt;1),"CHYBA",""))</f>
        <v/>
      </c>
      <c r="S1152" s="14">
        <f>IF(V1152=0,"",IF(N1152="Podnikateľská",IF(H1152="","",IF(OR(LEN(TRIM(SUBSTITUTE(SUBSTITUTE(H1152,".",""),",","")))&lt;12,ISNUMBER(MATCH(TRIM(SUBSTITUTE(SUBSTITUTE(H1152,".",""),",","")),'Zoznamy'!$G$2:$G$41,0))),"PREVERIŤ","")),IF(AND(N1152="Súkromná",IFERROR(INDEX('Vozidlá'!$O$6:$O$6,MATCH(B1152,'Vozidlá'!$A$6:$A$6,0))="áno",FALSE)),"PREVERIŤ","")))</f>
        <v/>
      </c>
      <c r="T1152" s="14">
        <f>IF(OR(D1152="",E1152="",F1152="",G1152=""),"",IFERROR(IF(OR(F1152+G1152&lt;D1152+E1152,D1152&lt;DATE(2027,1,1),D1152&gt;=DATE(2028,1,1)),"CHYBA",""),"CHYBA"))</f>
        <v/>
      </c>
      <c r="U1152" s="14">
        <f>IF(OR(V1152=0,A1152=""),"",IF(COUNTIFS($A$6:$A$1505,A1152&amp;"",$B$6:$B$1505,B1152&amp;"")&gt;1,"CHYBA",IF(X1152="","",IF(X1152=0,"",IFERROR(IF(INDEX($A$1:$A$1505,X1152)="","",IF(A1152=INDEX($A$1:$A$1505,X1152)+1,"","PREVERIŤ")),"PREVERIŤ")))))</f>
        <v/>
      </c>
      <c r="V1152" s="14">
        <f>IF(OR(A1152&lt;&gt;"",B1152&lt;&gt;"",C1152&lt;&gt;"",D1152&lt;&gt;"",E1152&lt;&gt;"",F1152&lt;&gt;"",G1152&lt;&gt;"",H1152&lt;&gt;"",I1152&lt;&gt;"",J1152&lt;&gt;"",K1152&lt;&gt;"",L1152&lt;&gt;"",N1152&lt;&gt;"",O1152&lt;&gt;""),1,0)</f>
        <v/>
      </c>
      <c r="W1152" s="14">
        <f>IF(OR(V1152=0,B1152=""),"",COUNTIFS($B$6:B1152,B1152&amp;""))</f>
        <v/>
      </c>
      <c r="X1152" s="14">
        <f>IF(OR(V1152=0,B1152=""),"",IF(W1152=1,0,SUMIFS($Y$5:Y1151,$B$5:B1151,B1152&amp;"",$W$5:W1151,W1152-1)))</f>
        <v/>
      </c>
      <c r="Y1152" s="14">
        <f>IF(V1152=0,"",ROW($A1152))</f>
        <v/>
      </c>
    </row>
    <row r="1153">
      <c r="A1153" s="10" t="n"/>
      <c r="B1153" s="10" t="n"/>
      <c r="C1153" s="10" t="n"/>
      <c r="D1153" s="12" t="n"/>
      <c r="E1153" s="18" t="n"/>
      <c r="F1153" s="12" t="n"/>
      <c r="G1153" s="18" t="n"/>
      <c r="H1153" s="10" t="n"/>
      <c r="I1153" s="10" t="n"/>
      <c r="J1153" s="10" t="n"/>
      <c r="K1153" s="13" t="n"/>
      <c r="L1153" s="13" t="n"/>
      <c r="M1153" s="19">
        <f>IF(OR(K1153="",L1153=""),"",IF(AND(ISNUMBER(K1153),ISNUMBER(L1153)),L1153-K1153,"CHYBA"))</f>
        <v/>
      </c>
      <c r="N1153" s="10" t="n"/>
      <c r="O1153" s="10" t="n"/>
      <c r="P1153" s="14">
        <f>IF(M1153="","",IF(ISNUMBER(M1153),IF(M1153&lt;=0,"CHYBA",""),"CHYBA"))</f>
        <v/>
      </c>
      <c r="Q1153" s="14">
        <f>IF(OR(V1153=0,B1153="",K1153=""),"",IFERROR(IF(X1153=0,IF(AND(COUNTIFS('Vozidlá'!$A$6:$A$6,B1153&amp;"",'Vozidlá'!$L$6:$L$6,"&lt;&gt;")=1,ROUND(K1153,1)=ROUND(INDEX('Vozidlá'!$L$6:$L$6,MATCH(B1153,'Vozidlá'!$A$6:$A$6,0)),1)),"","CHYBA"),IF(AND(INDEX($L$1:$L$1505,X1153)&lt;&gt;"",ROUND(K1153,1)=ROUND(INDEX($L$1:$L$1505,X1153),1)),"","CHYBA")),"CHYBA"))</f>
        <v/>
      </c>
      <c r="R1153" s="14">
        <f>IF(V1153=0,"",IF(OR(NOT(ISNUMBER(A1153)),B1153="",C1153="",NOT(ISNUMBER(D1153)),NOT(ISNUMBER(E1153)),NOT(ISNUMBER(F1153)),NOT(ISNUMBER(G1153)),I1153="",J1153="",NOT(ISNUMBER(K1153)),NOT(ISNUMBER(L1153)),AND(N1153&lt;&gt;"Podnikateľská",N1153&lt;&gt;"Súkromná"),AND(N1153="Podnikateľská",H1153=""),COUNTIFS('Vodiči'!$C$6:$C$8,C1153&amp;"")&lt;&gt;1,COUNTIFS('Vozidlá'!$A$6:$A$6,B1153&amp;"",'Vozidlá'!$B$6:$B$6,"&lt;&gt;")&lt;&gt;1,COUNTIFS('Vozidlá'!$A$6:$A$6,B1153&amp;"",'Vozidlá'!$C$6:$C$6,"&lt;&gt;")&lt;&gt;1,COUNTIFS('Vozidlá'!$A$6:$A$6,B1153&amp;"",'Vozidlá'!$D$6:$D$6,"&lt;&gt;")&lt;&gt;1,COUNTIFS('Vozidlá'!$A$6:$A$6,B1153&amp;"",'Vozidlá'!$E$6:$E$6,"&lt;&gt;")&lt;&gt;1,COUNTIFS('Vozidlá'!$A$6:$A$6,B1153&amp;"",'Vozidlá'!$K$6:$K$6,"&lt;&gt;")&lt;&gt;1,COUNTIFS('Vozidlá'!$A$6:$A$6,B1153&amp;"",'Vozidlá'!$L$6:$L$6,"&lt;&gt;")&lt;&gt;1),"CHYBA",""))</f>
        <v/>
      </c>
      <c r="S1153" s="14">
        <f>IF(V1153=0,"",IF(N1153="Podnikateľská",IF(H1153="","",IF(OR(LEN(TRIM(SUBSTITUTE(SUBSTITUTE(H1153,".",""),",","")))&lt;12,ISNUMBER(MATCH(TRIM(SUBSTITUTE(SUBSTITUTE(H1153,".",""),",","")),'Zoznamy'!$G$2:$G$41,0))),"PREVERIŤ","")),IF(AND(N1153="Súkromná",IFERROR(INDEX('Vozidlá'!$O$6:$O$6,MATCH(B1153,'Vozidlá'!$A$6:$A$6,0))="áno",FALSE)),"PREVERIŤ","")))</f>
        <v/>
      </c>
      <c r="T1153" s="14">
        <f>IF(OR(D1153="",E1153="",F1153="",G1153=""),"",IFERROR(IF(OR(F1153+G1153&lt;D1153+E1153,D1153&lt;DATE(2027,1,1),D1153&gt;=DATE(2028,1,1)),"CHYBA",""),"CHYBA"))</f>
        <v/>
      </c>
      <c r="U1153" s="14">
        <f>IF(OR(V1153=0,A1153=""),"",IF(COUNTIFS($A$6:$A$1505,A1153&amp;"",$B$6:$B$1505,B1153&amp;"")&gt;1,"CHYBA",IF(X1153="","",IF(X1153=0,"",IFERROR(IF(INDEX($A$1:$A$1505,X1153)="","",IF(A1153=INDEX($A$1:$A$1505,X1153)+1,"","PREVERIŤ")),"PREVERIŤ")))))</f>
        <v/>
      </c>
      <c r="V1153" s="14">
        <f>IF(OR(A1153&lt;&gt;"",B1153&lt;&gt;"",C1153&lt;&gt;"",D1153&lt;&gt;"",E1153&lt;&gt;"",F1153&lt;&gt;"",G1153&lt;&gt;"",H1153&lt;&gt;"",I1153&lt;&gt;"",J1153&lt;&gt;"",K1153&lt;&gt;"",L1153&lt;&gt;"",N1153&lt;&gt;"",O1153&lt;&gt;""),1,0)</f>
        <v/>
      </c>
      <c r="W1153" s="14">
        <f>IF(OR(V1153=0,B1153=""),"",COUNTIFS($B$6:B1153,B1153&amp;""))</f>
        <v/>
      </c>
      <c r="X1153" s="14">
        <f>IF(OR(V1153=0,B1153=""),"",IF(W1153=1,0,SUMIFS($Y$5:Y1152,$B$5:B1152,B1153&amp;"",$W$5:W1152,W1153-1)))</f>
        <v/>
      </c>
      <c r="Y1153" s="14">
        <f>IF(V1153=0,"",ROW($A1153))</f>
        <v/>
      </c>
    </row>
    <row r="1154">
      <c r="A1154" s="10" t="n"/>
      <c r="B1154" s="10" t="n"/>
      <c r="C1154" s="10" t="n"/>
      <c r="D1154" s="12" t="n"/>
      <c r="E1154" s="18" t="n"/>
      <c r="F1154" s="12" t="n"/>
      <c r="G1154" s="18" t="n"/>
      <c r="H1154" s="10" t="n"/>
      <c r="I1154" s="10" t="n"/>
      <c r="J1154" s="10" t="n"/>
      <c r="K1154" s="13" t="n"/>
      <c r="L1154" s="13" t="n"/>
      <c r="M1154" s="19">
        <f>IF(OR(K1154="",L1154=""),"",IF(AND(ISNUMBER(K1154),ISNUMBER(L1154)),L1154-K1154,"CHYBA"))</f>
        <v/>
      </c>
      <c r="N1154" s="10" t="n"/>
      <c r="O1154" s="10" t="n"/>
      <c r="P1154" s="14">
        <f>IF(M1154="","",IF(ISNUMBER(M1154),IF(M1154&lt;=0,"CHYBA",""),"CHYBA"))</f>
        <v/>
      </c>
      <c r="Q1154" s="14">
        <f>IF(OR(V1154=0,B1154="",K1154=""),"",IFERROR(IF(X1154=0,IF(AND(COUNTIFS('Vozidlá'!$A$6:$A$6,B1154&amp;"",'Vozidlá'!$L$6:$L$6,"&lt;&gt;")=1,ROUND(K1154,1)=ROUND(INDEX('Vozidlá'!$L$6:$L$6,MATCH(B1154,'Vozidlá'!$A$6:$A$6,0)),1)),"","CHYBA"),IF(AND(INDEX($L$1:$L$1505,X1154)&lt;&gt;"",ROUND(K1154,1)=ROUND(INDEX($L$1:$L$1505,X1154),1)),"","CHYBA")),"CHYBA"))</f>
        <v/>
      </c>
      <c r="R1154" s="14">
        <f>IF(V1154=0,"",IF(OR(NOT(ISNUMBER(A1154)),B1154="",C1154="",NOT(ISNUMBER(D1154)),NOT(ISNUMBER(E1154)),NOT(ISNUMBER(F1154)),NOT(ISNUMBER(G1154)),I1154="",J1154="",NOT(ISNUMBER(K1154)),NOT(ISNUMBER(L1154)),AND(N1154&lt;&gt;"Podnikateľská",N1154&lt;&gt;"Súkromná"),AND(N1154="Podnikateľská",H1154=""),COUNTIFS('Vodiči'!$C$6:$C$8,C1154&amp;"")&lt;&gt;1,COUNTIFS('Vozidlá'!$A$6:$A$6,B1154&amp;"",'Vozidlá'!$B$6:$B$6,"&lt;&gt;")&lt;&gt;1,COUNTIFS('Vozidlá'!$A$6:$A$6,B1154&amp;"",'Vozidlá'!$C$6:$C$6,"&lt;&gt;")&lt;&gt;1,COUNTIFS('Vozidlá'!$A$6:$A$6,B1154&amp;"",'Vozidlá'!$D$6:$D$6,"&lt;&gt;")&lt;&gt;1,COUNTIFS('Vozidlá'!$A$6:$A$6,B1154&amp;"",'Vozidlá'!$E$6:$E$6,"&lt;&gt;")&lt;&gt;1,COUNTIFS('Vozidlá'!$A$6:$A$6,B1154&amp;"",'Vozidlá'!$K$6:$K$6,"&lt;&gt;")&lt;&gt;1,COUNTIFS('Vozidlá'!$A$6:$A$6,B1154&amp;"",'Vozidlá'!$L$6:$L$6,"&lt;&gt;")&lt;&gt;1),"CHYBA",""))</f>
        <v/>
      </c>
      <c r="S1154" s="14">
        <f>IF(V1154=0,"",IF(N1154="Podnikateľská",IF(H1154="","",IF(OR(LEN(TRIM(SUBSTITUTE(SUBSTITUTE(H1154,".",""),",","")))&lt;12,ISNUMBER(MATCH(TRIM(SUBSTITUTE(SUBSTITUTE(H1154,".",""),",","")),'Zoznamy'!$G$2:$G$41,0))),"PREVERIŤ","")),IF(AND(N1154="Súkromná",IFERROR(INDEX('Vozidlá'!$O$6:$O$6,MATCH(B1154,'Vozidlá'!$A$6:$A$6,0))="áno",FALSE)),"PREVERIŤ","")))</f>
        <v/>
      </c>
      <c r="T1154" s="14">
        <f>IF(OR(D1154="",E1154="",F1154="",G1154=""),"",IFERROR(IF(OR(F1154+G1154&lt;D1154+E1154,D1154&lt;DATE(2027,1,1),D1154&gt;=DATE(2028,1,1)),"CHYBA",""),"CHYBA"))</f>
        <v/>
      </c>
      <c r="U1154" s="14">
        <f>IF(OR(V1154=0,A1154=""),"",IF(COUNTIFS($A$6:$A$1505,A1154&amp;"",$B$6:$B$1505,B1154&amp;"")&gt;1,"CHYBA",IF(X1154="","",IF(X1154=0,"",IFERROR(IF(INDEX($A$1:$A$1505,X1154)="","",IF(A1154=INDEX($A$1:$A$1505,X1154)+1,"","PREVERIŤ")),"PREVERIŤ")))))</f>
        <v/>
      </c>
      <c r="V1154" s="14">
        <f>IF(OR(A1154&lt;&gt;"",B1154&lt;&gt;"",C1154&lt;&gt;"",D1154&lt;&gt;"",E1154&lt;&gt;"",F1154&lt;&gt;"",G1154&lt;&gt;"",H1154&lt;&gt;"",I1154&lt;&gt;"",J1154&lt;&gt;"",K1154&lt;&gt;"",L1154&lt;&gt;"",N1154&lt;&gt;"",O1154&lt;&gt;""),1,0)</f>
        <v/>
      </c>
      <c r="W1154" s="14">
        <f>IF(OR(V1154=0,B1154=""),"",COUNTIFS($B$6:B1154,B1154&amp;""))</f>
        <v/>
      </c>
      <c r="X1154" s="14">
        <f>IF(OR(V1154=0,B1154=""),"",IF(W1154=1,0,SUMIFS($Y$5:Y1153,$B$5:B1153,B1154&amp;"",$W$5:W1153,W1154-1)))</f>
        <v/>
      </c>
      <c r="Y1154" s="14">
        <f>IF(V1154=0,"",ROW($A1154))</f>
        <v/>
      </c>
    </row>
    <row r="1155">
      <c r="A1155" s="10" t="n"/>
      <c r="B1155" s="10" t="n"/>
      <c r="C1155" s="10" t="n"/>
      <c r="D1155" s="12" t="n"/>
      <c r="E1155" s="18" t="n"/>
      <c r="F1155" s="12" t="n"/>
      <c r="G1155" s="18" t="n"/>
      <c r="H1155" s="10" t="n"/>
      <c r="I1155" s="10" t="n"/>
      <c r="J1155" s="10" t="n"/>
      <c r="K1155" s="13" t="n"/>
      <c r="L1155" s="13" t="n"/>
      <c r="M1155" s="19">
        <f>IF(OR(K1155="",L1155=""),"",IF(AND(ISNUMBER(K1155),ISNUMBER(L1155)),L1155-K1155,"CHYBA"))</f>
        <v/>
      </c>
      <c r="N1155" s="10" t="n"/>
      <c r="O1155" s="10" t="n"/>
      <c r="P1155" s="14">
        <f>IF(M1155="","",IF(ISNUMBER(M1155),IF(M1155&lt;=0,"CHYBA",""),"CHYBA"))</f>
        <v/>
      </c>
      <c r="Q1155" s="14">
        <f>IF(OR(V1155=0,B1155="",K1155=""),"",IFERROR(IF(X1155=0,IF(AND(COUNTIFS('Vozidlá'!$A$6:$A$6,B1155&amp;"",'Vozidlá'!$L$6:$L$6,"&lt;&gt;")=1,ROUND(K1155,1)=ROUND(INDEX('Vozidlá'!$L$6:$L$6,MATCH(B1155,'Vozidlá'!$A$6:$A$6,0)),1)),"","CHYBA"),IF(AND(INDEX($L$1:$L$1505,X1155)&lt;&gt;"",ROUND(K1155,1)=ROUND(INDEX($L$1:$L$1505,X1155),1)),"","CHYBA")),"CHYBA"))</f>
        <v/>
      </c>
      <c r="R1155" s="14">
        <f>IF(V1155=0,"",IF(OR(NOT(ISNUMBER(A1155)),B1155="",C1155="",NOT(ISNUMBER(D1155)),NOT(ISNUMBER(E1155)),NOT(ISNUMBER(F1155)),NOT(ISNUMBER(G1155)),I1155="",J1155="",NOT(ISNUMBER(K1155)),NOT(ISNUMBER(L1155)),AND(N1155&lt;&gt;"Podnikateľská",N1155&lt;&gt;"Súkromná"),AND(N1155="Podnikateľská",H1155=""),COUNTIFS('Vodiči'!$C$6:$C$8,C1155&amp;"")&lt;&gt;1,COUNTIFS('Vozidlá'!$A$6:$A$6,B1155&amp;"",'Vozidlá'!$B$6:$B$6,"&lt;&gt;")&lt;&gt;1,COUNTIFS('Vozidlá'!$A$6:$A$6,B1155&amp;"",'Vozidlá'!$C$6:$C$6,"&lt;&gt;")&lt;&gt;1,COUNTIFS('Vozidlá'!$A$6:$A$6,B1155&amp;"",'Vozidlá'!$D$6:$D$6,"&lt;&gt;")&lt;&gt;1,COUNTIFS('Vozidlá'!$A$6:$A$6,B1155&amp;"",'Vozidlá'!$E$6:$E$6,"&lt;&gt;")&lt;&gt;1,COUNTIFS('Vozidlá'!$A$6:$A$6,B1155&amp;"",'Vozidlá'!$K$6:$K$6,"&lt;&gt;")&lt;&gt;1,COUNTIFS('Vozidlá'!$A$6:$A$6,B1155&amp;"",'Vozidlá'!$L$6:$L$6,"&lt;&gt;")&lt;&gt;1),"CHYBA",""))</f>
        <v/>
      </c>
      <c r="S1155" s="14">
        <f>IF(V1155=0,"",IF(N1155="Podnikateľská",IF(H1155="","",IF(OR(LEN(TRIM(SUBSTITUTE(SUBSTITUTE(H1155,".",""),",","")))&lt;12,ISNUMBER(MATCH(TRIM(SUBSTITUTE(SUBSTITUTE(H1155,".",""),",","")),'Zoznamy'!$G$2:$G$41,0))),"PREVERIŤ","")),IF(AND(N1155="Súkromná",IFERROR(INDEX('Vozidlá'!$O$6:$O$6,MATCH(B1155,'Vozidlá'!$A$6:$A$6,0))="áno",FALSE)),"PREVERIŤ","")))</f>
        <v/>
      </c>
      <c r="T1155" s="14">
        <f>IF(OR(D1155="",E1155="",F1155="",G1155=""),"",IFERROR(IF(OR(F1155+G1155&lt;D1155+E1155,D1155&lt;DATE(2027,1,1),D1155&gt;=DATE(2028,1,1)),"CHYBA",""),"CHYBA"))</f>
        <v/>
      </c>
      <c r="U1155" s="14">
        <f>IF(OR(V1155=0,A1155=""),"",IF(COUNTIFS($A$6:$A$1505,A1155&amp;"",$B$6:$B$1505,B1155&amp;"")&gt;1,"CHYBA",IF(X1155="","",IF(X1155=0,"",IFERROR(IF(INDEX($A$1:$A$1505,X1155)="","",IF(A1155=INDEX($A$1:$A$1505,X1155)+1,"","PREVERIŤ")),"PREVERIŤ")))))</f>
        <v/>
      </c>
      <c r="V1155" s="14">
        <f>IF(OR(A1155&lt;&gt;"",B1155&lt;&gt;"",C1155&lt;&gt;"",D1155&lt;&gt;"",E1155&lt;&gt;"",F1155&lt;&gt;"",G1155&lt;&gt;"",H1155&lt;&gt;"",I1155&lt;&gt;"",J1155&lt;&gt;"",K1155&lt;&gt;"",L1155&lt;&gt;"",N1155&lt;&gt;"",O1155&lt;&gt;""),1,0)</f>
        <v/>
      </c>
      <c r="W1155" s="14">
        <f>IF(OR(V1155=0,B1155=""),"",COUNTIFS($B$6:B1155,B1155&amp;""))</f>
        <v/>
      </c>
      <c r="X1155" s="14">
        <f>IF(OR(V1155=0,B1155=""),"",IF(W1155=1,0,SUMIFS($Y$5:Y1154,$B$5:B1154,B1155&amp;"",$W$5:W1154,W1155-1)))</f>
        <v/>
      </c>
      <c r="Y1155" s="14">
        <f>IF(V1155=0,"",ROW($A1155))</f>
        <v/>
      </c>
    </row>
    <row r="1156">
      <c r="A1156" s="10" t="n"/>
      <c r="B1156" s="10" t="n"/>
      <c r="C1156" s="10" t="n"/>
      <c r="D1156" s="12" t="n"/>
      <c r="E1156" s="18" t="n"/>
      <c r="F1156" s="12" t="n"/>
      <c r="G1156" s="18" t="n"/>
      <c r="H1156" s="10" t="n"/>
      <c r="I1156" s="10" t="n"/>
      <c r="J1156" s="10" t="n"/>
      <c r="K1156" s="13" t="n"/>
      <c r="L1156" s="13" t="n"/>
      <c r="M1156" s="19">
        <f>IF(OR(K1156="",L1156=""),"",IF(AND(ISNUMBER(K1156),ISNUMBER(L1156)),L1156-K1156,"CHYBA"))</f>
        <v/>
      </c>
      <c r="N1156" s="10" t="n"/>
      <c r="O1156" s="10" t="n"/>
      <c r="P1156" s="14">
        <f>IF(M1156="","",IF(ISNUMBER(M1156),IF(M1156&lt;=0,"CHYBA",""),"CHYBA"))</f>
        <v/>
      </c>
      <c r="Q1156" s="14">
        <f>IF(OR(V1156=0,B1156="",K1156=""),"",IFERROR(IF(X1156=0,IF(AND(COUNTIFS('Vozidlá'!$A$6:$A$6,B1156&amp;"",'Vozidlá'!$L$6:$L$6,"&lt;&gt;")=1,ROUND(K1156,1)=ROUND(INDEX('Vozidlá'!$L$6:$L$6,MATCH(B1156,'Vozidlá'!$A$6:$A$6,0)),1)),"","CHYBA"),IF(AND(INDEX($L$1:$L$1505,X1156)&lt;&gt;"",ROUND(K1156,1)=ROUND(INDEX($L$1:$L$1505,X1156),1)),"","CHYBA")),"CHYBA"))</f>
        <v/>
      </c>
      <c r="R1156" s="14">
        <f>IF(V1156=0,"",IF(OR(NOT(ISNUMBER(A1156)),B1156="",C1156="",NOT(ISNUMBER(D1156)),NOT(ISNUMBER(E1156)),NOT(ISNUMBER(F1156)),NOT(ISNUMBER(G1156)),I1156="",J1156="",NOT(ISNUMBER(K1156)),NOT(ISNUMBER(L1156)),AND(N1156&lt;&gt;"Podnikateľská",N1156&lt;&gt;"Súkromná"),AND(N1156="Podnikateľská",H1156=""),COUNTIFS('Vodiči'!$C$6:$C$8,C1156&amp;"")&lt;&gt;1,COUNTIFS('Vozidlá'!$A$6:$A$6,B1156&amp;"",'Vozidlá'!$B$6:$B$6,"&lt;&gt;")&lt;&gt;1,COUNTIFS('Vozidlá'!$A$6:$A$6,B1156&amp;"",'Vozidlá'!$C$6:$C$6,"&lt;&gt;")&lt;&gt;1,COUNTIFS('Vozidlá'!$A$6:$A$6,B1156&amp;"",'Vozidlá'!$D$6:$D$6,"&lt;&gt;")&lt;&gt;1,COUNTIFS('Vozidlá'!$A$6:$A$6,B1156&amp;"",'Vozidlá'!$E$6:$E$6,"&lt;&gt;")&lt;&gt;1,COUNTIFS('Vozidlá'!$A$6:$A$6,B1156&amp;"",'Vozidlá'!$K$6:$K$6,"&lt;&gt;")&lt;&gt;1,COUNTIFS('Vozidlá'!$A$6:$A$6,B1156&amp;"",'Vozidlá'!$L$6:$L$6,"&lt;&gt;")&lt;&gt;1),"CHYBA",""))</f>
        <v/>
      </c>
      <c r="S1156" s="14">
        <f>IF(V1156=0,"",IF(N1156="Podnikateľská",IF(H1156="","",IF(OR(LEN(TRIM(SUBSTITUTE(SUBSTITUTE(H1156,".",""),",","")))&lt;12,ISNUMBER(MATCH(TRIM(SUBSTITUTE(SUBSTITUTE(H1156,".",""),",","")),'Zoznamy'!$G$2:$G$41,0))),"PREVERIŤ","")),IF(AND(N1156="Súkromná",IFERROR(INDEX('Vozidlá'!$O$6:$O$6,MATCH(B1156,'Vozidlá'!$A$6:$A$6,0))="áno",FALSE)),"PREVERIŤ","")))</f>
        <v/>
      </c>
      <c r="T1156" s="14">
        <f>IF(OR(D1156="",E1156="",F1156="",G1156=""),"",IFERROR(IF(OR(F1156+G1156&lt;D1156+E1156,D1156&lt;DATE(2027,1,1),D1156&gt;=DATE(2028,1,1)),"CHYBA",""),"CHYBA"))</f>
        <v/>
      </c>
      <c r="U1156" s="14">
        <f>IF(OR(V1156=0,A1156=""),"",IF(COUNTIFS($A$6:$A$1505,A1156&amp;"",$B$6:$B$1505,B1156&amp;"")&gt;1,"CHYBA",IF(X1156="","",IF(X1156=0,"",IFERROR(IF(INDEX($A$1:$A$1505,X1156)="","",IF(A1156=INDEX($A$1:$A$1505,X1156)+1,"","PREVERIŤ")),"PREVERIŤ")))))</f>
        <v/>
      </c>
      <c r="V1156" s="14">
        <f>IF(OR(A1156&lt;&gt;"",B1156&lt;&gt;"",C1156&lt;&gt;"",D1156&lt;&gt;"",E1156&lt;&gt;"",F1156&lt;&gt;"",G1156&lt;&gt;"",H1156&lt;&gt;"",I1156&lt;&gt;"",J1156&lt;&gt;"",K1156&lt;&gt;"",L1156&lt;&gt;"",N1156&lt;&gt;"",O1156&lt;&gt;""),1,0)</f>
        <v/>
      </c>
      <c r="W1156" s="14">
        <f>IF(OR(V1156=0,B1156=""),"",COUNTIFS($B$6:B1156,B1156&amp;""))</f>
        <v/>
      </c>
      <c r="X1156" s="14">
        <f>IF(OR(V1156=0,B1156=""),"",IF(W1156=1,0,SUMIFS($Y$5:Y1155,$B$5:B1155,B1156&amp;"",$W$5:W1155,W1156-1)))</f>
        <v/>
      </c>
      <c r="Y1156" s="14">
        <f>IF(V1156=0,"",ROW($A1156))</f>
        <v/>
      </c>
    </row>
    <row r="1157">
      <c r="A1157" s="10" t="n"/>
      <c r="B1157" s="10" t="n"/>
      <c r="C1157" s="10" t="n"/>
      <c r="D1157" s="12" t="n"/>
      <c r="E1157" s="18" t="n"/>
      <c r="F1157" s="12" t="n"/>
      <c r="G1157" s="18" t="n"/>
      <c r="H1157" s="10" t="n"/>
      <c r="I1157" s="10" t="n"/>
      <c r="J1157" s="10" t="n"/>
      <c r="K1157" s="13" t="n"/>
      <c r="L1157" s="13" t="n"/>
      <c r="M1157" s="19">
        <f>IF(OR(K1157="",L1157=""),"",IF(AND(ISNUMBER(K1157),ISNUMBER(L1157)),L1157-K1157,"CHYBA"))</f>
        <v/>
      </c>
      <c r="N1157" s="10" t="n"/>
      <c r="O1157" s="10" t="n"/>
      <c r="P1157" s="14">
        <f>IF(M1157="","",IF(ISNUMBER(M1157),IF(M1157&lt;=0,"CHYBA",""),"CHYBA"))</f>
        <v/>
      </c>
      <c r="Q1157" s="14">
        <f>IF(OR(V1157=0,B1157="",K1157=""),"",IFERROR(IF(X1157=0,IF(AND(COUNTIFS('Vozidlá'!$A$6:$A$6,B1157&amp;"",'Vozidlá'!$L$6:$L$6,"&lt;&gt;")=1,ROUND(K1157,1)=ROUND(INDEX('Vozidlá'!$L$6:$L$6,MATCH(B1157,'Vozidlá'!$A$6:$A$6,0)),1)),"","CHYBA"),IF(AND(INDEX($L$1:$L$1505,X1157)&lt;&gt;"",ROUND(K1157,1)=ROUND(INDEX($L$1:$L$1505,X1157),1)),"","CHYBA")),"CHYBA"))</f>
        <v/>
      </c>
      <c r="R1157" s="14">
        <f>IF(V1157=0,"",IF(OR(NOT(ISNUMBER(A1157)),B1157="",C1157="",NOT(ISNUMBER(D1157)),NOT(ISNUMBER(E1157)),NOT(ISNUMBER(F1157)),NOT(ISNUMBER(G1157)),I1157="",J1157="",NOT(ISNUMBER(K1157)),NOT(ISNUMBER(L1157)),AND(N1157&lt;&gt;"Podnikateľská",N1157&lt;&gt;"Súkromná"),AND(N1157="Podnikateľská",H1157=""),COUNTIFS('Vodiči'!$C$6:$C$8,C1157&amp;"")&lt;&gt;1,COUNTIFS('Vozidlá'!$A$6:$A$6,B1157&amp;"",'Vozidlá'!$B$6:$B$6,"&lt;&gt;")&lt;&gt;1,COUNTIFS('Vozidlá'!$A$6:$A$6,B1157&amp;"",'Vozidlá'!$C$6:$C$6,"&lt;&gt;")&lt;&gt;1,COUNTIFS('Vozidlá'!$A$6:$A$6,B1157&amp;"",'Vozidlá'!$D$6:$D$6,"&lt;&gt;")&lt;&gt;1,COUNTIFS('Vozidlá'!$A$6:$A$6,B1157&amp;"",'Vozidlá'!$E$6:$E$6,"&lt;&gt;")&lt;&gt;1,COUNTIFS('Vozidlá'!$A$6:$A$6,B1157&amp;"",'Vozidlá'!$K$6:$K$6,"&lt;&gt;")&lt;&gt;1,COUNTIFS('Vozidlá'!$A$6:$A$6,B1157&amp;"",'Vozidlá'!$L$6:$L$6,"&lt;&gt;")&lt;&gt;1),"CHYBA",""))</f>
        <v/>
      </c>
      <c r="S1157" s="14">
        <f>IF(V1157=0,"",IF(N1157="Podnikateľská",IF(H1157="","",IF(OR(LEN(TRIM(SUBSTITUTE(SUBSTITUTE(H1157,".",""),",","")))&lt;12,ISNUMBER(MATCH(TRIM(SUBSTITUTE(SUBSTITUTE(H1157,".",""),",","")),'Zoznamy'!$G$2:$G$41,0))),"PREVERIŤ","")),IF(AND(N1157="Súkromná",IFERROR(INDEX('Vozidlá'!$O$6:$O$6,MATCH(B1157,'Vozidlá'!$A$6:$A$6,0))="áno",FALSE)),"PREVERIŤ","")))</f>
        <v/>
      </c>
      <c r="T1157" s="14">
        <f>IF(OR(D1157="",E1157="",F1157="",G1157=""),"",IFERROR(IF(OR(F1157+G1157&lt;D1157+E1157,D1157&lt;DATE(2027,1,1),D1157&gt;=DATE(2028,1,1)),"CHYBA",""),"CHYBA"))</f>
        <v/>
      </c>
      <c r="U1157" s="14">
        <f>IF(OR(V1157=0,A1157=""),"",IF(COUNTIFS($A$6:$A$1505,A1157&amp;"",$B$6:$B$1505,B1157&amp;"")&gt;1,"CHYBA",IF(X1157="","",IF(X1157=0,"",IFERROR(IF(INDEX($A$1:$A$1505,X1157)="","",IF(A1157=INDEX($A$1:$A$1505,X1157)+1,"","PREVERIŤ")),"PREVERIŤ")))))</f>
        <v/>
      </c>
      <c r="V1157" s="14">
        <f>IF(OR(A1157&lt;&gt;"",B1157&lt;&gt;"",C1157&lt;&gt;"",D1157&lt;&gt;"",E1157&lt;&gt;"",F1157&lt;&gt;"",G1157&lt;&gt;"",H1157&lt;&gt;"",I1157&lt;&gt;"",J1157&lt;&gt;"",K1157&lt;&gt;"",L1157&lt;&gt;"",N1157&lt;&gt;"",O1157&lt;&gt;""),1,0)</f>
        <v/>
      </c>
      <c r="W1157" s="14">
        <f>IF(OR(V1157=0,B1157=""),"",COUNTIFS($B$6:B1157,B1157&amp;""))</f>
        <v/>
      </c>
      <c r="X1157" s="14">
        <f>IF(OR(V1157=0,B1157=""),"",IF(W1157=1,0,SUMIFS($Y$5:Y1156,$B$5:B1156,B1157&amp;"",$W$5:W1156,W1157-1)))</f>
        <v/>
      </c>
      <c r="Y1157" s="14">
        <f>IF(V1157=0,"",ROW($A1157))</f>
        <v/>
      </c>
    </row>
    <row r="1158">
      <c r="A1158" s="10" t="n"/>
      <c r="B1158" s="10" t="n"/>
      <c r="C1158" s="10" t="n"/>
      <c r="D1158" s="12" t="n"/>
      <c r="E1158" s="18" t="n"/>
      <c r="F1158" s="12" t="n"/>
      <c r="G1158" s="18" t="n"/>
      <c r="H1158" s="10" t="n"/>
      <c r="I1158" s="10" t="n"/>
      <c r="J1158" s="10" t="n"/>
      <c r="K1158" s="13" t="n"/>
      <c r="L1158" s="13" t="n"/>
      <c r="M1158" s="19">
        <f>IF(OR(K1158="",L1158=""),"",IF(AND(ISNUMBER(K1158),ISNUMBER(L1158)),L1158-K1158,"CHYBA"))</f>
        <v/>
      </c>
      <c r="N1158" s="10" t="n"/>
      <c r="O1158" s="10" t="n"/>
      <c r="P1158" s="14">
        <f>IF(M1158="","",IF(ISNUMBER(M1158),IF(M1158&lt;=0,"CHYBA",""),"CHYBA"))</f>
        <v/>
      </c>
      <c r="Q1158" s="14">
        <f>IF(OR(V1158=0,B1158="",K1158=""),"",IFERROR(IF(X1158=0,IF(AND(COUNTIFS('Vozidlá'!$A$6:$A$6,B1158&amp;"",'Vozidlá'!$L$6:$L$6,"&lt;&gt;")=1,ROUND(K1158,1)=ROUND(INDEX('Vozidlá'!$L$6:$L$6,MATCH(B1158,'Vozidlá'!$A$6:$A$6,0)),1)),"","CHYBA"),IF(AND(INDEX($L$1:$L$1505,X1158)&lt;&gt;"",ROUND(K1158,1)=ROUND(INDEX($L$1:$L$1505,X1158),1)),"","CHYBA")),"CHYBA"))</f>
        <v/>
      </c>
      <c r="R1158" s="14">
        <f>IF(V1158=0,"",IF(OR(NOT(ISNUMBER(A1158)),B1158="",C1158="",NOT(ISNUMBER(D1158)),NOT(ISNUMBER(E1158)),NOT(ISNUMBER(F1158)),NOT(ISNUMBER(G1158)),I1158="",J1158="",NOT(ISNUMBER(K1158)),NOT(ISNUMBER(L1158)),AND(N1158&lt;&gt;"Podnikateľská",N1158&lt;&gt;"Súkromná"),AND(N1158="Podnikateľská",H1158=""),COUNTIFS('Vodiči'!$C$6:$C$8,C1158&amp;"")&lt;&gt;1,COUNTIFS('Vozidlá'!$A$6:$A$6,B1158&amp;"",'Vozidlá'!$B$6:$B$6,"&lt;&gt;")&lt;&gt;1,COUNTIFS('Vozidlá'!$A$6:$A$6,B1158&amp;"",'Vozidlá'!$C$6:$C$6,"&lt;&gt;")&lt;&gt;1,COUNTIFS('Vozidlá'!$A$6:$A$6,B1158&amp;"",'Vozidlá'!$D$6:$D$6,"&lt;&gt;")&lt;&gt;1,COUNTIFS('Vozidlá'!$A$6:$A$6,B1158&amp;"",'Vozidlá'!$E$6:$E$6,"&lt;&gt;")&lt;&gt;1,COUNTIFS('Vozidlá'!$A$6:$A$6,B1158&amp;"",'Vozidlá'!$K$6:$K$6,"&lt;&gt;")&lt;&gt;1,COUNTIFS('Vozidlá'!$A$6:$A$6,B1158&amp;"",'Vozidlá'!$L$6:$L$6,"&lt;&gt;")&lt;&gt;1),"CHYBA",""))</f>
        <v/>
      </c>
      <c r="S1158" s="14">
        <f>IF(V1158=0,"",IF(N1158="Podnikateľská",IF(H1158="","",IF(OR(LEN(TRIM(SUBSTITUTE(SUBSTITUTE(H1158,".",""),",","")))&lt;12,ISNUMBER(MATCH(TRIM(SUBSTITUTE(SUBSTITUTE(H1158,".",""),",","")),'Zoznamy'!$G$2:$G$41,0))),"PREVERIŤ","")),IF(AND(N1158="Súkromná",IFERROR(INDEX('Vozidlá'!$O$6:$O$6,MATCH(B1158,'Vozidlá'!$A$6:$A$6,0))="áno",FALSE)),"PREVERIŤ","")))</f>
        <v/>
      </c>
      <c r="T1158" s="14">
        <f>IF(OR(D1158="",E1158="",F1158="",G1158=""),"",IFERROR(IF(OR(F1158+G1158&lt;D1158+E1158,D1158&lt;DATE(2027,1,1),D1158&gt;=DATE(2028,1,1)),"CHYBA",""),"CHYBA"))</f>
        <v/>
      </c>
      <c r="U1158" s="14">
        <f>IF(OR(V1158=0,A1158=""),"",IF(COUNTIFS($A$6:$A$1505,A1158&amp;"",$B$6:$B$1505,B1158&amp;"")&gt;1,"CHYBA",IF(X1158="","",IF(X1158=0,"",IFERROR(IF(INDEX($A$1:$A$1505,X1158)="","",IF(A1158=INDEX($A$1:$A$1505,X1158)+1,"","PREVERIŤ")),"PREVERIŤ")))))</f>
        <v/>
      </c>
      <c r="V1158" s="14">
        <f>IF(OR(A1158&lt;&gt;"",B1158&lt;&gt;"",C1158&lt;&gt;"",D1158&lt;&gt;"",E1158&lt;&gt;"",F1158&lt;&gt;"",G1158&lt;&gt;"",H1158&lt;&gt;"",I1158&lt;&gt;"",J1158&lt;&gt;"",K1158&lt;&gt;"",L1158&lt;&gt;"",N1158&lt;&gt;"",O1158&lt;&gt;""),1,0)</f>
        <v/>
      </c>
      <c r="W1158" s="14">
        <f>IF(OR(V1158=0,B1158=""),"",COUNTIFS($B$6:B1158,B1158&amp;""))</f>
        <v/>
      </c>
      <c r="X1158" s="14">
        <f>IF(OR(V1158=0,B1158=""),"",IF(W1158=1,0,SUMIFS($Y$5:Y1157,$B$5:B1157,B1158&amp;"",$W$5:W1157,W1158-1)))</f>
        <v/>
      </c>
      <c r="Y1158" s="14">
        <f>IF(V1158=0,"",ROW($A1158))</f>
        <v/>
      </c>
    </row>
    <row r="1159">
      <c r="A1159" s="10" t="n"/>
      <c r="B1159" s="10" t="n"/>
      <c r="C1159" s="10" t="n"/>
      <c r="D1159" s="12" t="n"/>
      <c r="E1159" s="18" t="n"/>
      <c r="F1159" s="12" t="n"/>
      <c r="G1159" s="18" t="n"/>
      <c r="H1159" s="10" t="n"/>
      <c r="I1159" s="10" t="n"/>
      <c r="J1159" s="10" t="n"/>
      <c r="K1159" s="13" t="n"/>
      <c r="L1159" s="13" t="n"/>
      <c r="M1159" s="19">
        <f>IF(OR(K1159="",L1159=""),"",IF(AND(ISNUMBER(K1159),ISNUMBER(L1159)),L1159-K1159,"CHYBA"))</f>
        <v/>
      </c>
      <c r="N1159" s="10" t="n"/>
      <c r="O1159" s="10" t="n"/>
      <c r="P1159" s="14">
        <f>IF(M1159="","",IF(ISNUMBER(M1159),IF(M1159&lt;=0,"CHYBA",""),"CHYBA"))</f>
        <v/>
      </c>
      <c r="Q1159" s="14">
        <f>IF(OR(V1159=0,B1159="",K1159=""),"",IFERROR(IF(X1159=0,IF(AND(COUNTIFS('Vozidlá'!$A$6:$A$6,B1159&amp;"",'Vozidlá'!$L$6:$L$6,"&lt;&gt;")=1,ROUND(K1159,1)=ROUND(INDEX('Vozidlá'!$L$6:$L$6,MATCH(B1159,'Vozidlá'!$A$6:$A$6,0)),1)),"","CHYBA"),IF(AND(INDEX($L$1:$L$1505,X1159)&lt;&gt;"",ROUND(K1159,1)=ROUND(INDEX($L$1:$L$1505,X1159),1)),"","CHYBA")),"CHYBA"))</f>
        <v/>
      </c>
      <c r="R1159" s="14">
        <f>IF(V1159=0,"",IF(OR(NOT(ISNUMBER(A1159)),B1159="",C1159="",NOT(ISNUMBER(D1159)),NOT(ISNUMBER(E1159)),NOT(ISNUMBER(F1159)),NOT(ISNUMBER(G1159)),I1159="",J1159="",NOT(ISNUMBER(K1159)),NOT(ISNUMBER(L1159)),AND(N1159&lt;&gt;"Podnikateľská",N1159&lt;&gt;"Súkromná"),AND(N1159="Podnikateľská",H1159=""),COUNTIFS('Vodiči'!$C$6:$C$8,C1159&amp;"")&lt;&gt;1,COUNTIFS('Vozidlá'!$A$6:$A$6,B1159&amp;"",'Vozidlá'!$B$6:$B$6,"&lt;&gt;")&lt;&gt;1,COUNTIFS('Vozidlá'!$A$6:$A$6,B1159&amp;"",'Vozidlá'!$C$6:$C$6,"&lt;&gt;")&lt;&gt;1,COUNTIFS('Vozidlá'!$A$6:$A$6,B1159&amp;"",'Vozidlá'!$D$6:$D$6,"&lt;&gt;")&lt;&gt;1,COUNTIFS('Vozidlá'!$A$6:$A$6,B1159&amp;"",'Vozidlá'!$E$6:$E$6,"&lt;&gt;")&lt;&gt;1,COUNTIFS('Vozidlá'!$A$6:$A$6,B1159&amp;"",'Vozidlá'!$K$6:$K$6,"&lt;&gt;")&lt;&gt;1,COUNTIFS('Vozidlá'!$A$6:$A$6,B1159&amp;"",'Vozidlá'!$L$6:$L$6,"&lt;&gt;")&lt;&gt;1),"CHYBA",""))</f>
        <v/>
      </c>
      <c r="S1159" s="14">
        <f>IF(V1159=0,"",IF(N1159="Podnikateľská",IF(H1159="","",IF(OR(LEN(TRIM(SUBSTITUTE(SUBSTITUTE(H1159,".",""),",","")))&lt;12,ISNUMBER(MATCH(TRIM(SUBSTITUTE(SUBSTITUTE(H1159,".",""),",","")),'Zoznamy'!$G$2:$G$41,0))),"PREVERIŤ","")),IF(AND(N1159="Súkromná",IFERROR(INDEX('Vozidlá'!$O$6:$O$6,MATCH(B1159,'Vozidlá'!$A$6:$A$6,0))="áno",FALSE)),"PREVERIŤ","")))</f>
        <v/>
      </c>
      <c r="T1159" s="14">
        <f>IF(OR(D1159="",E1159="",F1159="",G1159=""),"",IFERROR(IF(OR(F1159+G1159&lt;D1159+E1159,D1159&lt;DATE(2027,1,1),D1159&gt;=DATE(2028,1,1)),"CHYBA",""),"CHYBA"))</f>
        <v/>
      </c>
      <c r="U1159" s="14">
        <f>IF(OR(V1159=0,A1159=""),"",IF(COUNTIFS($A$6:$A$1505,A1159&amp;"",$B$6:$B$1505,B1159&amp;"")&gt;1,"CHYBA",IF(X1159="","",IF(X1159=0,"",IFERROR(IF(INDEX($A$1:$A$1505,X1159)="","",IF(A1159=INDEX($A$1:$A$1505,X1159)+1,"","PREVERIŤ")),"PREVERIŤ")))))</f>
        <v/>
      </c>
      <c r="V1159" s="14">
        <f>IF(OR(A1159&lt;&gt;"",B1159&lt;&gt;"",C1159&lt;&gt;"",D1159&lt;&gt;"",E1159&lt;&gt;"",F1159&lt;&gt;"",G1159&lt;&gt;"",H1159&lt;&gt;"",I1159&lt;&gt;"",J1159&lt;&gt;"",K1159&lt;&gt;"",L1159&lt;&gt;"",N1159&lt;&gt;"",O1159&lt;&gt;""),1,0)</f>
        <v/>
      </c>
      <c r="W1159" s="14">
        <f>IF(OR(V1159=0,B1159=""),"",COUNTIFS($B$6:B1159,B1159&amp;""))</f>
        <v/>
      </c>
      <c r="X1159" s="14">
        <f>IF(OR(V1159=0,B1159=""),"",IF(W1159=1,0,SUMIFS($Y$5:Y1158,$B$5:B1158,B1159&amp;"",$W$5:W1158,W1159-1)))</f>
        <v/>
      </c>
      <c r="Y1159" s="14">
        <f>IF(V1159=0,"",ROW($A1159))</f>
        <v/>
      </c>
    </row>
    <row r="1160">
      <c r="A1160" s="10" t="n"/>
      <c r="B1160" s="10" t="n"/>
      <c r="C1160" s="10" t="n"/>
      <c r="D1160" s="12" t="n"/>
      <c r="E1160" s="18" t="n"/>
      <c r="F1160" s="12" t="n"/>
      <c r="G1160" s="18" t="n"/>
      <c r="H1160" s="10" t="n"/>
      <c r="I1160" s="10" t="n"/>
      <c r="J1160" s="10" t="n"/>
      <c r="K1160" s="13" t="n"/>
      <c r="L1160" s="13" t="n"/>
      <c r="M1160" s="19">
        <f>IF(OR(K1160="",L1160=""),"",IF(AND(ISNUMBER(K1160),ISNUMBER(L1160)),L1160-K1160,"CHYBA"))</f>
        <v/>
      </c>
      <c r="N1160" s="10" t="n"/>
      <c r="O1160" s="10" t="n"/>
      <c r="P1160" s="14">
        <f>IF(M1160="","",IF(ISNUMBER(M1160),IF(M1160&lt;=0,"CHYBA",""),"CHYBA"))</f>
        <v/>
      </c>
      <c r="Q1160" s="14">
        <f>IF(OR(V1160=0,B1160="",K1160=""),"",IFERROR(IF(X1160=0,IF(AND(COUNTIFS('Vozidlá'!$A$6:$A$6,B1160&amp;"",'Vozidlá'!$L$6:$L$6,"&lt;&gt;")=1,ROUND(K1160,1)=ROUND(INDEX('Vozidlá'!$L$6:$L$6,MATCH(B1160,'Vozidlá'!$A$6:$A$6,0)),1)),"","CHYBA"),IF(AND(INDEX($L$1:$L$1505,X1160)&lt;&gt;"",ROUND(K1160,1)=ROUND(INDEX($L$1:$L$1505,X1160),1)),"","CHYBA")),"CHYBA"))</f>
        <v/>
      </c>
      <c r="R1160" s="14">
        <f>IF(V1160=0,"",IF(OR(NOT(ISNUMBER(A1160)),B1160="",C1160="",NOT(ISNUMBER(D1160)),NOT(ISNUMBER(E1160)),NOT(ISNUMBER(F1160)),NOT(ISNUMBER(G1160)),I1160="",J1160="",NOT(ISNUMBER(K1160)),NOT(ISNUMBER(L1160)),AND(N1160&lt;&gt;"Podnikateľská",N1160&lt;&gt;"Súkromná"),AND(N1160="Podnikateľská",H1160=""),COUNTIFS('Vodiči'!$C$6:$C$8,C1160&amp;"")&lt;&gt;1,COUNTIFS('Vozidlá'!$A$6:$A$6,B1160&amp;"",'Vozidlá'!$B$6:$B$6,"&lt;&gt;")&lt;&gt;1,COUNTIFS('Vozidlá'!$A$6:$A$6,B1160&amp;"",'Vozidlá'!$C$6:$C$6,"&lt;&gt;")&lt;&gt;1,COUNTIFS('Vozidlá'!$A$6:$A$6,B1160&amp;"",'Vozidlá'!$D$6:$D$6,"&lt;&gt;")&lt;&gt;1,COUNTIFS('Vozidlá'!$A$6:$A$6,B1160&amp;"",'Vozidlá'!$E$6:$E$6,"&lt;&gt;")&lt;&gt;1,COUNTIFS('Vozidlá'!$A$6:$A$6,B1160&amp;"",'Vozidlá'!$K$6:$K$6,"&lt;&gt;")&lt;&gt;1,COUNTIFS('Vozidlá'!$A$6:$A$6,B1160&amp;"",'Vozidlá'!$L$6:$L$6,"&lt;&gt;")&lt;&gt;1),"CHYBA",""))</f>
        <v/>
      </c>
      <c r="S1160" s="14">
        <f>IF(V1160=0,"",IF(N1160="Podnikateľská",IF(H1160="","",IF(OR(LEN(TRIM(SUBSTITUTE(SUBSTITUTE(H1160,".",""),",","")))&lt;12,ISNUMBER(MATCH(TRIM(SUBSTITUTE(SUBSTITUTE(H1160,".",""),",","")),'Zoznamy'!$G$2:$G$41,0))),"PREVERIŤ","")),IF(AND(N1160="Súkromná",IFERROR(INDEX('Vozidlá'!$O$6:$O$6,MATCH(B1160,'Vozidlá'!$A$6:$A$6,0))="áno",FALSE)),"PREVERIŤ","")))</f>
        <v/>
      </c>
      <c r="T1160" s="14">
        <f>IF(OR(D1160="",E1160="",F1160="",G1160=""),"",IFERROR(IF(OR(F1160+G1160&lt;D1160+E1160,D1160&lt;DATE(2027,1,1),D1160&gt;=DATE(2028,1,1)),"CHYBA",""),"CHYBA"))</f>
        <v/>
      </c>
      <c r="U1160" s="14">
        <f>IF(OR(V1160=0,A1160=""),"",IF(COUNTIFS($A$6:$A$1505,A1160&amp;"",$B$6:$B$1505,B1160&amp;"")&gt;1,"CHYBA",IF(X1160="","",IF(X1160=0,"",IFERROR(IF(INDEX($A$1:$A$1505,X1160)="","",IF(A1160=INDEX($A$1:$A$1505,X1160)+1,"","PREVERIŤ")),"PREVERIŤ")))))</f>
        <v/>
      </c>
      <c r="V1160" s="14">
        <f>IF(OR(A1160&lt;&gt;"",B1160&lt;&gt;"",C1160&lt;&gt;"",D1160&lt;&gt;"",E1160&lt;&gt;"",F1160&lt;&gt;"",G1160&lt;&gt;"",H1160&lt;&gt;"",I1160&lt;&gt;"",J1160&lt;&gt;"",K1160&lt;&gt;"",L1160&lt;&gt;"",N1160&lt;&gt;"",O1160&lt;&gt;""),1,0)</f>
        <v/>
      </c>
      <c r="W1160" s="14">
        <f>IF(OR(V1160=0,B1160=""),"",COUNTIFS($B$6:B1160,B1160&amp;""))</f>
        <v/>
      </c>
      <c r="X1160" s="14">
        <f>IF(OR(V1160=0,B1160=""),"",IF(W1160=1,0,SUMIFS($Y$5:Y1159,$B$5:B1159,B1160&amp;"",$W$5:W1159,W1160-1)))</f>
        <v/>
      </c>
      <c r="Y1160" s="14">
        <f>IF(V1160=0,"",ROW($A1160))</f>
        <v/>
      </c>
    </row>
    <row r="1161">
      <c r="A1161" s="10" t="n"/>
      <c r="B1161" s="10" t="n"/>
      <c r="C1161" s="10" t="n"/>
      <c r="D1161" s="12" t="n"/>
      <c r="E1161" s="18" t="n"/>
      <c r="F1161" s="12" t="n"/>
      <c r="G1161" s="18" t="n"/>
      <c r="H1161" s="10" t="n"/>
      <c r="I1161" s="10" t="n"/>
      <c r="J1161" s="10" t="n"/>
      <c r="K1161" s="13" t="n"/>
      <c r="L1161" s="13" t="n"/>
      <c r="M1161" s="19">
        <f>IF(OR(K1161="",L1161=""),"",IF(AND(ISNUMBER(K1161),ISNUMBER(L1161)),L1161-K1161,"CHYBA"))</f>
        <v/>
      </c>
      <c r="N1161" s="10" t="n"/>
      <c r="O1161" s="10" t="n"/>
      <c r="P1161" s="14">
        <f>IF(M1161="","",IF(ISNUMBER(M1161),IF(M1161&lt;=0,"CHYBA",""),"CHYBA"))</f>
        <v/>
      </c>
      <c r="Q1161" s="14">
        <f>IF(OR(V1161=0,B1161="",K1161=""),"",IFERROR(IF(X1161=0,IF(AND(COUNTIFS('Vozidlá'!$A$6:$A$6,B1161&amp;"",'Vozidlá'!$L$6:$L$6,"&lt;&gt;")=1,ROUND(K1161,1)=ROUND(INDEX('Vozidlá'!$L$6:$L$6,MATCH(B1161,'Vozidlá'!$A$6:$A$6,0)),1)),"","CHYBA"),IF(AND(INDEX($L$1:$L$1505,X1161)&lt;&gt;"",ROUND(K1161,1)=ROUND(INDEX($L$1:$L$1505,X1161),1)),"","CHYBA")),"CHYBA"))</f>
        <v/>
      </c>
      <c r="R1161" s="14">
        <f>IF(V1161=0,"",IF(OR(NOT(ISNUMBER(A1161)),B1161="",C1161="",NOT(ISNUMBER(D1161)),NOT(ISNUMBER(E1161)),NOT(ISNUMBER(F1161)),NOT(ISNUMBER(G1161)),I1161="",J1161="",NOT(ISNUMBER(K1161)),NOT(ISNUMBER(L1161)),AND(N1161&lt;&gt;"Podnikateľská",N1161&lt;&gt;"Súkromná"),AND(N1161="Podnikateľská",H1161=""),COUNTIFS('Vodiči'!$C$6:$C$8,C1161&amp;"")&lt;&gt;1,COUNTIFS('Vozidlá'!$A$6:$A$6,B1161&amp;"",'Vozidlá'!$B$6:$B$6,"&lt;&gt;")&lt;&gt;1,COUNTIFS('Vozidlá'!$A$6:$A$6,B1161&amp;"",'Vozidlá'!$C$6:$C$6,"&lt;&gt;")&lt;&gt;1,COUNTIFS('Vozidlá'!$A$6:$A$6,B1161&amp;"",'Vozidlá'!$D$6:$D$6,"&lt;&gt;")&lt;&gt;1,COUNTIFS('Vozidlá'!$A$6:$A$6,B1161&amp;"",'Vozidlá'!$E$6:$E$6,"&lt;&gt;")&lt;&gt;1,COUNTIFS('Vozidlá'!$A$6:$A$6,B1161&amp;"",'Vozidlá'!$K$6:$K$6,"&lt;&gt;")&lt;&gt;1,COUNTIFS('Vozidlá'!$A$6:$A$6,B1161&amp;"",'Vozidlá'!$L$6:$L$6,"&lt;&gt;")&lt;&gt;1),"CHYBA",""))</f>
        <v/>
      </c>
      <c r="S1161" s="14">
        <f>IF(V1161=0,"",IF(N1161="Podnikateľská",IF(H1161="","",IF(OR(LEN(TRIM(SUBSTITUTE(SUBSTITUTE(H1161,".",""),",","")))&lt;12,ISNUMBER(MATCH(TRIM(SUBSTITUTE(SUBSTITUTE(H1161,".",""),",","")),'Zoznamy'!$G$2:$G$41,0))),"PREVERIŤ","")),IF(AND(N1161="Súkromná",IFERROR(INDEX('Vozidlá'!$O$6:$O$6,MATCH(B1161,'Vozidlá'!$A$6:$A$6,0))="áno",FALSE)),"PREVERIŤ","")))</f>
        <v/>
      </c>
      <c r="T1161" s="14">
        <f>IF(OR(D1161="",E1161="",F1161="",G1161=""),"",IFERROR(IF(OR(F1161+G1161&lt;D1161+E1161,D1161&lt;DATE(2027,1,1),D1161&gt;=DATE(2028,1,1)),"CHYBA",""),"CHYBA"))</f>
        <v/>
      </c>
      <c r="U1161" s="14">
        <f>IF(OR(V1161=0,A1161=""),"",IF(COUNTIFS($A$6:$A$1505,A1161&amp;"",$B$6:$B$1505,B1161&amp;"")&gt;1,"CHYBA",IF(X1161="","",IF(X1161=0,"",IFERROR(IF(INDEX($A$1:$A$1505,X1161)="","",IF(A1161=INDEX($A$1:$A$1505,X1161)+1,"","PREVERIŤ")),"PREVERIŤ")))))</f>
        <v/>
      </c>
      <c r="V1161" s="14">
        <f>IF(OR(A1161&lt;&gt;"",B1161&lt;&gt;"",C1161&lt;&gt;"",D1161&lt;&gt;"",E1161&lt;&gt;"",F1161&lt;&gt;"",G1161&lt;&gt;"",H1161&lt;&gt;"",I1161&lt;&gt;"",J1161&lt;&gt;"",K1161&lt;&gt;"",L1161&lt;&gt;"",N1161&lt;&gt;"",O1161&lt;&gt;""),1,0)</f>
        <v/>
      </c>
      <c r="W1161" s="14">
        <f>IF(OR(V1161=0,B1161=""),"",COUNTIFS($B$6:B1161,B1161&amp;""))</f>
        <v/>
      </c>
      <c r="X1161" s="14">
        <f>IF(OR(V1161=0,B1161=""),"",IF(W1161=1,0,SUMIFS($Y$5:Y1160,$B$5:B1160,B1161&amp;"",$W$5:W1160,W1161-1)))</f>
        <v/>
      </c>
      <c r="Y1161" s="14">
        <f>IF(V1161=0,"",ROW($A1161))</f>
        <v/>
      </c>
    </row>
    <row r="1162">
      <c r="A1162" s="10" t="n"/>
      <c r="B1162" s="10" t="n"/>
      <c r="C1162" s="10" t="n"/>
      <c r="D1162" s="12" t="n"/>
      <c r="E1162" s="18" t="n"/>
      <c r="F1162" s="12" t="n"/>
      <c r="G1162" s="18" t="n"/>
      <c r="H1162" s="10" t="n"/>
      <c r="I1162" s="10" t="n"/>
      <c r="J1162" s="10" t="n"/>
      <c r="K1162" s="13" t="n"/>
      <c r="L1162" s="13" t="n"/>
      <c r="M1162" s="19">
        <f>IF(OR(K1162="",L1162=""),"",IF(AND(ISNUMBER(K1162),ISNUMBER(L1162)),L1162-K1162,"CHYBA"))</f>
        <v/>
      </c>
      <c r="N1162" s="10" t="n"/>
      <c r="O1162" s="10" t="n"/>
      <c r="P1162" s="14">
        <f>IF(M1162="","",IF(ISNUMBER(M1162),IF(M1162&lt;=0,"CHYBA",""),"CHYBA"))</f>
        <v/>
      </c>
      <c r="Q1162" s="14">
        <f>IF(OR(V1162=0,B1162="",K1162=""),"",IFERROR(IF(X1162=0,IF(AND(COUNTIFS('Vozidlá'!$A$6:$A$6,B1162&amp;"",'Vozidlá'!$L$6:$L$6,"&lt;&gt;")=1,ROUND(K1162,1)=ROUND(INDEX('Vozidlá'!$L$6:$L$6,MATCH(B1162,'Vozidlá'!$A$6:$A$6,0)),1)),"","CHYBA"),IF(AND(INDEX($L$1:$L$1505,X1162)&lt;&gt;"",ROUND(K1162,1)=ROUND(INDEX($L$1:$L$1505,X1162),1)),"","CHYBA")),"CHYBA"))</f>
        <v/>
      </c>
      <c r="R1162" s="14">
        <f>IF(V1162=0,"",IF(OR(NOT(ISNUMBER(A1162)),B1162="",C1162="",NOT(ISNUMBER(D1162)),NOT(ISNUMBER(E1162)),NOT(ISNUMBER(F1162)),NOT(ISNUMBER(G1162)),I1162="",J1162="",NOT(ISNUMBER(K1162)),NOT(ISNUMBER(L1162)),AND(N1162&lt;&gt;"Podnikateľská",N1162&lt;&gt;"Súkromná"),AND(N1162="Podnikateľská",H1162=""),COUNTIFS('Vodiči'!$C$6:$C$8,C1162&amp;"")&lt;&gt;1,COUNTIFS('Vozidlá'!$A$6:$A$6,B1162&amp;"",'Vozidlá'!$B$6:$B$6,"&lt;&gt;")&lt;&gt;1,COUNTIFS('Vozidlá'!$A$6:$A$6,B1162&amp;"",'Vozidlá'!$C$6:$C$6,"&lt;&gt;")&lt;&gt;1,COUNTIFS('Vozidlá'!$A$6:$A$6,B1162&amp;"",'Vozidlá'!$D$6:$D$6,"&lt;&gt;")&lt;&gt;1,COUNTIFS('Vozidlá'!$A$6:$A$6,B1162&amp;"",'Vozidlá'!$E$6:$E$6,"&lt;&gt;")&lt;&gt;1,COUNTIFS('Vozidlá'!$A$6:$A$6,B1162&amp;"",'Vozidlá'!$K$6:$K$6,"&lt;&gt;")&lt;&gt;1,COUNTIFS('Vozidlá'!$A$6:$A$6,B1162&amp;"",'Vozidlá'!$L$6:$L$6,"&lt;&gt;")&lt;&gt;1),"CHYBA",""))</f>
        <v/>
      </c>
      <c r="S1162" s="14">
        <f>IF(V1162=0,"",IF(N1162="Podnikateľská",IF(H1162="","",IF(OR(LEN(TRIM(SUBSTITUTE(SUBSTITUTE(H1162,".",""),",","")))&lt;12,ISNUMBER(MATCH(TRIM(SUBSTITUTE(SUBSTITUTE(H1162,".",""),",","")),'Zoznamy'!$G$2:$G$41,0))),"PREVERIŤ","")),IF(AND(N1162="Súkromná",IFERROR(INDEX('Vozidlá'!$O$6:$O$6,MATCH(B1162,'Vozidlá'!$A$6:$A$6,0))="áno",FALSE)),"PREVERIŤ","")))</f>
        <v/>
      </c>
      <c r="T1162" s="14">
        <f>IF(OR(D1162="",E1162="",F1162="",G1162=""),"",IFERROR(IF(OR(F1162+G1162&lt;D1162+E1162,D1162&lt;DATE(2027,1,1),D1162&gt;=DATE(2028,1,1)),"CHYBA",""),"CHYBA"))</f>
        <v/>
      </c>
      <c r="U1162" s="14">
        <f>IF(OR(V1162=0,A1162=""),"",IF(COUNTIFS($A$6:$A$1505,A1162&amp;"",$B$6:$B$1505,B1162&amp;"")&gt;1,"CHYBA",IF(X1162="","",IF(X1162=0,"",IFERROR(IF(INDEX($A$1:$A$1505,X1162)="","",IF(A1162=INDEX($A$1:$A$1505,X1162)+1,"","PREVERIŤ")),"PREVERIŤ")))))</f>
        <v/>
      </c>
      <c r="V1162" s="14">
        <f>IF(OR(A1162&lt;&gt;"",B1162&lt;&gt;"",C1162&lt;&gt;"",D1162&lt;&gt;"",E1162&lt;&gt;"",F1162&lt;&gt;"",G1162&lt;&gt;"",H1162&lt;&gt;"",I1162&lt;&gt;"",J1162&lt;&gt;"",K1162&lt;&gt;"",L1162&lt;&gt;"",N1162&lt;&gt;"",O1162&lt;&gt;""),1,0)</f>
        <v/>
      </c>
      <c r="W1162" s="14">
        <f>IF(OR(V1162=0,B1162=""),"",COUNTIFS($B$6:B1162,B1162&amp;""))</f>
        <v/>
      </c>
      <c r="X1162" s="14">
        <f>IF(OR(V1162=0,B1162=""),"",IF(W1162=1,0,SUMIFS($Y$5:Y1161,$B$5:B1161,B1162&amp;"",$W$5:W1161,W1162-1)))</f>
        <v/>
      </c>
      <c r="Y1162" s="14">
        <f>IF(V1162=0,"",ROW($A1162))</f>
        <v/>
      </c>
    </row>
    <row r="1163">
      <c r="A1163" s="10" t="n"/>
      <c r="B1163" s="10" t="n"/>
      <c r="C1163" s="10" t="n"/>
      <c r="D1163" s="12" t="n"/>
      <c r="E1163" s="18" t="n"/>
      <c r="F1163" s="12" t="n"/>
      <c r="G1163" s="18" t="n"/>
      <c r="H1163" s="10" t="n"/>
      <c r="I1163" s="10" t="n"/>
      <c r="J1163" s="10" t="n"/>
      <c r="K1163" s="13" t="n"/>
      <c r="L1163" s="13" t="n"/>
      <c r="M1163" s="19">
        <f>IF(OR(K1163="",L1163=""),"",IF(AND(ISNUMBER(K1163),ISNUMBER(L1163)),L1163-K1163,"CHYBA"))</f>
        <v/>
      </c>
      <c r="N1163" s="10" t="n"/>
      <c r="O1163" s="10" t="n"/>
      <c r="P1163" s="14">
        <f>IF(M1163="","",IF(ISNUMBER(M1163),IF(M1163&lt;=0,"CHYBA",""),"CHYBA"))</f>
        <v/>
      </c>
      <c r="Q1163" s="14">
        <f>IF(OR(V1163=0,B1163="",K1163=""),"",IFERROR(IF(X1163=0,IF(AND(COUNTIFS('Vozidlá'!$A$6:$A$6,B1163&amp;"",'Vozidlá'!$L$6:$L$6,"&lt;&gt;")=1,ROUND(K1163,1)=ROUND(INDEX('Vozidlá'!$L$6:$L$6,MATCH(B1163,'Vozidlá'!$A$6:$A$6,0)),1)),"","CHYBA"),IF(AND(INDEX($L$1:$L$1505,X1163)&lt;&gt;"",ROUND(K1163,1)=ROUND(INDEX($L$1:$L$1505,X1163),1)),"","CHYBA")),"CHYBA"))</f>
        <v/>
      </c>
      <c r="R1163" s="14">
        <f>IF(V1163=0,"",IF(OR(NOT(ISNUMBER(A1163)),B1163="",C1163="",NOT(ISNUMBER(D1163)),NOT(ISNUMBER(E1163)),NOT(ISNUMBER(F1163)),NOT(ISNUMBER(G1163)),I1163="",J1163="",NOT(ISNUMBER(K1163)),NOT(ISNUMBER(L1163)),AND(N1163&lt;&gt;"Podnikateľská",N1163&lt;&gt;"Súkromná"),AND(N1163="Podnikateľská",H1163=""),COUNTIFS('Vodiči'!$C$6:$C$8,C1163&amp;"")&lt;&gt;1,COUNTIFS('Vozidlá'!$A$6:$A$6,B1163&amp;"",'Vozidlá'!$B$6:$B$6,"&lt;&gt;")&lt;&gt;1,COUNTIFS('Vozidlá'!$A$6:$A$6,B1163&amp;"",'Vozidlá'!$C$6:$C$6,"&lt;&gt;")&lt;&gt;1,COUNTIFS('Vozidlá'!$A$6:$A$6,B1163&amp;"",'Vozidlá'!$D$6:$D$6,"&lt;&gt;")&lt;&gt;1,COUNTIFS('Vozidlá'!$A$6:$A$6,B1163&amp;"",'Vozidlá'!$E$6:$E$6,"&lt;&gt;")&lt;&gt;1,COUNTIFS('Vozidlá'!$A$6:$A$6,B1163&amp;"",'Vozidlá'!$K$6:$K$6,"&lt;&gt;")&lt;&gt;1,COUNTIFS('Vozidlá'!$A$6:$A$6,B1163&amp;"",'Vozidlá'!$L$6:$L$6,"&lt;&gt;")&lt;&gt;1),"CHYBA",""))</f>
        <v/>
      </c>
      <c r="S1163" s="14">
        <f>IF(V1163=0,"",IF(N1163="Podnikateľská",IF(H1163="","",IF(OR(LEN(TRIM(SUBSTITUTE(SUBSTITUTE(H1163,".",""),",","")))&lt;12,ISNUMBER(MATCH(TRIM(SUBSTITUTE(SUBSTITUTE(H1163,".",""),",","")),'Zoznamy'!$G$2:$G$41,0))),"PREVERIŤ","")),IF(AND(N1163="Súkromná",IFERROR(INDEX('Vozidlá'!$O$6:$O$6,MATCH(B1163,'Vozidlá'!$A$6:$A$6,0))="áno",FALSE)),"PREVERIŤ","")))</f>
        <v/>
      </c>
      <c r="T1163" s="14">
        <f>IF(OR(D1163="",E1163="",F1163="",G1163=""),"",IFERROR(IF(OR(F1163+G1163&lt;D1163+E1163,D1163&lt;DATE(2027,1,1),D1163&gt;=DATE(2028,1,1)),"CHYBA",""),"CHYBA"))</f>
        <v/>
      </c>
      <c r="U1163" s="14">
        <f>IF(OR(V1163=0,A1163=""),"",IF(COUNTIFS($A$6:$A$1505,A1163&amp;"",$B$6:$B$1505,B1163&amp;"")&gt;1,"CHYBA",IF(X1163="","",IF(X1163=0,"",IFERROR(IF(INDEX($A$1:$A$1505,X1163)="","",IF(A1163=INDEX($A$1:$A$1505,X1163)+1,"","PREVERIŤ")),"PREVERIŤ")))))</f>
        <v/>
      </c>
      <c r="V1163" s="14">
        <f>IF(OR(A1163&lt;&gt;"",B1163&lt;&gt;"",C1163&lt;&gt;"",D1163&lt;&gt;"",E1163&lt;&gt;"",F1163&lt;&gt;"",G1163&lt;&gt;"",H1163&lt;&gt;"",I1163&lt;&gt;"",J1163&lt;&gt;"",K1163&lt;&gt;"",L1163&lt;&gt;"",N1163&lt;&gt;"",O1163&lt;&gt;""),1,0)</f>
        <v/>
      </c>
      <c r="W1163" s="14">
        <f>IF(OR(V1163=0,B1163=""),"",COUNTIFS($B$6:B1163,B1163&amp;""))</f>
        <v/>
      </c>
      <c r="X1163" s="14">
        <f>IF(OR(V1163=0,B1163=""),"",IF(W1163=1,0,SUMIFS($Y$5:Y1162,$B$5:B1162,B1163&amp;"",$W$5:W1162,W1163-1)))</f>
        <v/>
      </c>
      <c r="Y1163" s="14">
        <f>IF(V1163=0,"",ROW($A1163))</f>
        <v/>
      </c>
    </row>
    <row r="1164">
      <c r="A1164" s="10" t="n"/>
      <c r="B1164" s="10" t="n"/>
      <c r="C1164" s="10" t="n"/>
      <c r="D1164" s="12" t="n"/>
      <c r="E1164" s="18" t="n"/>
      <c r="F1164" s="12" t="n"/>
      <c r="G1164" s="18" t="n"/>
      <c r="H1164" s="10" t="n"/>
      <c r="I1164" s="10" t="n"/>
      <c r="J1164" s="10" t="n"/>
      <c r="K1164" s="13" t="n"/>
      <c r="L1164" s="13" t="n"/>
      <c r="M1164" s="19">
        <f>IF(OR(K1164="",L1164=""),"",IF(AND(ISNUMBER(K1164),ISNUMBER(L1164)),L1164-K1164,"CHYBA"))</f>
        <v/>
      </c>
      <c r="N1164" s="10" t="n"/>
      <c r="O1164" s="10" t="n"/>
      <c r="P1164" s="14">
        <f>IF(M1164="","",IF(ISNUMBER(M1164),IF(M1164&lt;=0,"CHYBA",""),"CHYBA"))</f>
        <v/>
      </c>
      <c r="Q1164" s="14">
        <f>IF(OR(V1164=0,B1164="",K1164=""),"",IFERROR(IF(X1164=0,IF(AND(COUNTIFS('Vozidlá'!$A$6:$A$6,B1164&amp;"",'Vozidlá'!$L$6:$L$6,"&lt;&gt;")=1,ROUND(K1164,1)=ROUND(INDEX('Vozidlá'!$L$6:$L$6,MATCH(B1164,'Vozidlá'!$A$6:$A$6,0)),1)),"","CHYBA"),IF(AND(INDEX($L$1:$L$1505,X1164)&lt;&gt;"",ROUND(K1164,1)=ROUND(INDEX($L$1:$L$1505,X1164),1)),"","CHYBA")),"CHYBA"))</f>
        <v/>
      </c>
      <c r="R1164" s="14">
        <f>IF(V1164=0,"",IF(OR(NOT(ISNUMBER(A1164)),B1164="",C1164="",NOT(ISNUMBER(D1164)),NOT(ISNUMBER(E1164)),NOT(ISNUMBER(F1164)),NOT(ISNUMBER(G1164)),I1164="",J1164="",NOT(ISNUMBER(K1164)),NOT(ISNUMBER(L1164)),AND(N1164&lt;&gt;"Podnikateľská",N1164&lt;&gt;"Súkromná"),AND(N1164="Podnikateľská",H1164=""),COUNTIFS('Vodiči'!$C$6:$C$8,C1164&amp;"")&lt;&gt;1,COUNTIFS('Vozidlá'!$A$6:$A$6,B1164&amp;"",'Vozidlá'!$B$6:$B$6,"&lt;&gt;")&lt;&gt;1,COUNTIFS('Vozidlá'!$A$6:$A$6,B1164&amp;"",'Vozidlá'!$C$6:$C$6,"&lt;&gt;")&lt;&gt;1,COUNTIFS('Vozidlá'!$A$6:$A$6,B1164&amp;"",'Vozidlá'!$D$6:$D$6,"&lt;&gt;")&lt;&gt;1,COUNTIFS('Vozidlá'!$A$6:$A$6,B1164&amp;"",'Vozidlá'!$E$6:$E$6,"&lt;&gt;")&lt;&gt;1,COUNTIFS('Vozidlá'!$A$6:$A$6,B1164&amp;"",'Vozidlá'!$K$6:$K$6,"&lt;&gt;")&lt;&gt;1,COUNTIFS('Vozidlá'!$A$6:$A$6,B1164&amp;"",'Vozidlá'!$L$6:$L$6,"&lt;&gt;")&lt;&gt;1),"CHYBA",""))</f>
        <v/>
      </c>
      <c r="S1164" s="14">
        <f>IF(V1164=0,"",IF(N1164="Podnikateľská",IF(H1164="","",IF(OR(LEN(TRIM(SUBSTITUTE(SUBSTITUTE(H1164,".",""),",","")))&lt;12,ISNUMBER(MATCH(TRIM(SUBSTITUTE(SUBSTITUTE(H1164,".",""),",","")),'Zoznamy'!$G$2:$G$41,0))),"PREVERIŤ","")),IF(AND(N1164="Súkromná",IFERROR(INDEX('Vozidlá'!$O$6:$O$6,MATCH(B1164,'Vozidlá'!$A$6:$A$6,0))="áno",FALSE)),"PREVERIŤ","")))</f>
        <v/>
      </c>
      <c r="T1164" s="14">
        <f>IF(OR(D1164="",E1164="",F1164="",G1164=""),"",IFERROR(IF(OR(F1164+G1164&lt;D1164+E1164,D1164&lt;DATE(2027,1,1),D1164&gt;=DATE(2028,1,1)),"CHYBA",""),"CHYBA"))</f>
        <v/>
      </c>
      <c r="U1164" s="14">
        <f>IF(OR(V1164=0,A1164=""),"",IF(COUNTIFS($A$6:$A$1505,A1164&amp;"",$B$6:$B$1505,B1164&amp;"")&gt;1,"CHYBA",IF(X1164="","",IF(X1164=0,"",IFERROR(IF(INDEX($A$1:$A$1505,X1164)="","",IF(A1164=INDEX($A$1:$A$1505,X1164)+1,"","PREVERIŤ")),"PREVERIŤ")))))</f>
        <v/>
      </c>
      <c r="V1164" s="14">
        <f>IF(OR(A1164&lt;&gt;"",B1164&lt;&gt;"",C1164&lt;&gt;"",D1164&lt;&gt;"",E1164&lt;&gt;"",F1164&lt;&gt;"",G1164&lt;&gt;"",H1164&lt;&gt;"",I1164&lt;&gt;"",J1164&lt;&gt;"",K1164&lt;&gt;"",L1164&lt;&gt;"",N1164&lt;&gt;"",O1164&lt;&gt;""),1,0)</f>
        <v/>
      </c>
      <c r="W1164" s="14">
        <f>IF(OR(V1164=0,B1164=""),"",COUNTIFS($B$6:B1164,B1164&amp;""))</f>
        <v/>
      </c>
      <c r="X1164" s="14">
        <f>IF(OR(V1164=0,B1164=""),"",IF(W1164=1,0,SUMIFS($Y$5:Y1163,$B$5:B1163,B1164&amp;"",$W$5:W1163,W1164-1)))</f>
        <v/>
      </c>
      <c r="Y1164" s="14">
        <f>IF(V1164=0,"",ROW($A1164))</f>
        <v/>
      </c>
    </row>
    <row r="1165">
      <c r="A1165" s="10" t="n"/>
      <c r="B1165" s="10" t="n"/>
      <c r="C1165" s="10" t="n"/>
      <c r="D1165" s="12" t="n"/>
      <c r="E1165" s="18" t="n"/>
      <c r="F1165" s="12" t="n"/>
      <c r="G1165" s="18" t="n"/>
      <c r="H1165" s="10" t="n"/>
      <c r="I1165" s="10" t="n"/>
      <c r="J1165" s="10" t="n"/>
      <c r="K1165" s="13" t="n"/>
      <c r="L1165" s="13" t="n"/>
      <c r="M1165" s="19">
        <f>IF(OR(K1165="",L1165=""),"",IF(AND(ISNUMBER(K1165),ISNUMBER(L1165)),L1165-K1165,"CHYBA"))</f>
        <v/>
      </c>
      <c r="N1165" s="10" t="n"/>
      <c r="O1165" s="10" t="n"/>
      <c r="P1165" s="14">
        <f>IF(M1165="","",IF(ISNUMBER(M1165),IF(M1165&lt;=0,"CHYBA",""),"CHYBA"))</f>
        <v/>
      </c>
      <c r="Q1165" s="14">
        <f>IF(OR(V1165=0,B1165="",K1165=""),"",IFERROR(IF(X1165=0,IF(AND(COUNTIFS('Vozidlá'!$A$6:$A$6,B1165&amp;"",'Vozidlá'!$L$6:$L$6,"&lt;&gt;")=1,ROUND(K1165,1)=ROUND(INDEX('Vozidlá'!$L$6:$L$6,MATCH(B1165,'Vozidlá'!$A$6:$A$6,0)),1)),"","CHYBA"),IF(AND(INDEX($L$1:$L$1505,X1165)&lt;&gt;"",ROUND(K1165,1)=ROUND(INDEX($L$1:$L$1505,X1165),1)),"","CHYBA")),"CHYBA"))</f>
        <v/>
      </c>
      <c r="R1165" s="14">
        <f>IF(V1165=0,"",IF(OR(NOT(ISNUMBER(A1165)),B1165="",C1165="",NOT(ISNUMBER(D1165)),NOT(ISNUMBER(E1165)),NOT(ISNUMBER(F1165)),NOT(ISNUMBER(G1165)),I1165="",J1165="",NOT(ISNUMBER(K1165)),NOT(ISNUMBER(L1165)),AND(N1165&lt;&gt;"Podnikateľská",N1165&lt;&gt;"Súkromná"),AND(N1165="Podnikateľská",H1165=""),COUNTIFS('Vodiči'!$C$6:$C$8,C1165&amp;"")&lt;&gt;1,COUNTIFS('Vozidlá'!$A$6:$A$6,B1165&amp;"",'Vozidlá'!$B$6:$B$6,"&lt;&gt;")&lt;&gt;1,COUNTIFS('Vozidlá'!$A$6:$A$6,B1165&amp;"",'Vozidlá'!$C$6:$C$6,"&lt;&gt;")&lt;&gt;1,COUNTIFS('Vozidlá'!$A$6:$A$6,B1165&amp;"",'Vozidlá'!$D$6:$D$6,"&lt;&gt;")&lt;&gt;1,COUNTIFS('Vozidlá'!$A$6:$A$6,B1165&amp;"",'Vozidlá'!$E$6:$E$6,"&lt;&gt;")&lt;&gt;1,COUNTIFS('Vozidlá'!$A$6:$A$6,B1165&amp;"",'Vozidlá'!$K$6:$K$6,"&lt;&gt;")&lt;&gt;1,COUNTIFS('Vozidlá'!$A$6:$A$6,B1165&amp;"",'Vozidlá'!$L$6:$L$6,"&lt;&gt;")&lt;&gt;1),"CHYBA",""))</f>
        <v/>
      </c>
      <c r="S1165" s="14">
        <f>IF(V1165=0,"",IF(N1165="Podnikateľská",IF(H1165="","",IF(OR(LEN(TRIM(SUBSTITUTE(SUBSTITUTE(H1165,".",""),",","")))&lt;12,ISNUMBER(MATCH(TRIM(SUBSTITUTE(SUBSTITUTE(H1165,".",""),",","")),'Zoznamy'!$G$2:$G$41,0))),"PREVERIŤ","")),IF(AND(N1165="Súkromná",IFERROR(INDEX('Vozidlá'!$O$6:$O$6,MATCH(B1165,'Vozidlá'!$A$6:$A$6,0))="áno",FALSE)),"PREVERIŤ","")))</f>
        <v/>
      </c>
      <c r="T1165" s="14">
        <f>IF(OR(D1165="",E1165="",F1165="",G1165=""),"",IFERROR(IF(OR(F1165+G1165&lt;D1165+E1165,D1165&lt;DATE(2027,1,1),D1165&gt;=DATE(2028,1,1)),"CHYBA",""),"CHYBA"))</f>
        <v/>
      </c>
      <c r="U1165" s="14">
        <f>IF(OR(V1165=0,A1165=""),"",IF(COUNTIFS($A$6:$A$1505,A1165&amp;"",$B$6:$B$1505,B1165&amp;"")&gt;1,"CHYBA",IF(X1165="","",IF(X1165=0,"",IFERROR(IF(INDEX($A$1:$A$1505,X1165)="","",IF(A1165=INDEX($A$1:$A$1505,X1165)+1,"","PREVERIŤ")),"PREVERIŤ")))))</f>
        <v/>
      </c>
      <c r="V1165" s="14">
        <f>IF(OR(A1165&lt;&gt;"",B1165&lt;&gt;"",C1165&lt;&gt;"",D1165&lt;&gt;"",E1165&lt;&gt;"",F1165&lt;&gt;"",G1165&lt;&gt;"",H1165&lt;&gt;"",I1165&lt;&gt;"",J1165&lt;&gt;"",K1165&lt;&gt;"",L1165&lt;&gt;"",N1165&lt;&gt;"",O1165&lt;&gt;""),1,0)</f>
        <v/>
      </c>
      <c r="W1165" s="14">
        <f>IF(OR(V1165=0,B1165=""),"",COUNTIFS($B$6:B1165,B1165&amp;""))</f>
        <v/>
      </c>
      <c r="X1165" s="14">
        <f>IF(OR(V1165=0,B1165=""),"",IF(W1165=1,0,SUMIFS($Y$5:Y1164,$B$5:B1164,B1165&amp;"",$W$5:W1164,W1165-1)))</f>
        <v/>
      </c>
      <c r="Y1165" s="14">
        <f>IF(V1165=0,"",ROW($A1165))</f>
        <v/>
      </c>
    </row>
    <row r="1166">
      <c r="A1166" s="10" t="n"/>
      <c r="B1166" s="10" t="n"/>
      <c r="C1166" s="10" t="n"/>
      <c r="D1166" s="12" t="n"/>
      <c r="E1166" s="18" t="n"/>
      <c r="F1166" s="12" t="n"/>
      <c r="G1166" s="18" t="n"/>
      <c r="H1166" s="10" t="n"/>
      <c r="I1166" s="10" t="n"/>
      <c r="J1166" s="10" t="n"/>
      <c r="K1166" s="13" t="n"/>
      <c r="L1166" s="13" t="n"/>
      <c r="M1166" s="19">
        <f>IF(OR(K1166="",L1166=""),"",IF(AND(ISNUMBER(K1166),ISNUMBER(L1166)),L1166-K1166,"CHYBA"))</f>
        <v/>
      </c>
      <c r="N1166" s="10" t="n"/>
      <c r="O1166" s="10" t="n"/>
      <c r="P1166" s="14">
        <f>IF(M1166="","",IF(ISNUMBER(M1166),IF(M1166&lt;=0,"CHYBA",""),"CHYBA"))</f>
        <v/>
      </c>
      <c r="Q1166" s="14">
        <f>IF(OR(V1166=0,B1166="",K1166=""),"",IFERROR(IF(X1166=0,IF(AND(COUNTIFS('Vozidlá'!$A$6:$A$6,B1166&amp;"",'Vozidlá'!$L$6:$L$6,"&lt;&gt;")=1,ROUND(K1166,1)=ROUND(INDEX('Vozidlá'!$L$6:$L$6,MATCH(B1166,'Vozidlá'!$A$6:$A$6,0)),1)),"","CHYBA"),IF(AND(INDEX($L$1:$L$1505,X1166)&lt;&gt;"",ROUND(K1166,1)=ROUND(INDEX($L$1:$L$1505,X1166),1)),"","CHYBA")),"CHYBA"))</f>
        <v/>
      </c>
      <c r="R1166" s="14">
        <f>IF(V1166=0,"",IF(OR(NOT(ISNUMBER(A1166)),B1166="",C1166="",NOT(ISNUMBER(D1166)),NOT(ISNUMBER(E1166)),NOT(ISNUMBER(F1166)),NOT(ISNUMBER(G1166)),I1166="",J1166="",NOT(ISNUMBER(K1166)),NOT(ISNUMBER(L1166)),AND(N1166&lt;&gt;"Podnikateľská",N1166&lt;&gt;"Súkromná"),AND(N1166="Podnikateľská",H1166=""),COUNTIFS('Vodiči'!$C$6:$C$8,C1166&amp;"")&lt;&gt;1,COUNTIFS('Vozidlá'!$A$6:$A$6,B1166&amp;"",'Vozidlá'!$B$6:$B$6,"&lt;&gt;")&lt;&gt;1,COUNTIFS('Vozidlá'!$A$6:$A$6,B1166&amp;"",'Vozidlá'!$C$6:$C$6,"&lt;&gt;")&lt;&gt;1,COUNTIFS('Vozidlá'!$A$6:$A$6,B1166&amp;"",'Vozidlá'!$D$6:$D$6,"&lt;&gt;")&lt;&gt;1,COUNTIFS('Vozidlá'!$A$6:$A$6,B1166&amp;"",'Vozidlá'!$E$6:$E$6,"&lt;&gt;")&lt;&gt;1,COUNTIFS('Vozidlá'!$A$6:$A$6,B1166&amp;"",'Vozidlá'!$K$6:$K$6,"&lt;&gt;")&lt;&gt;1,COUNTIFS('Vozidlá'!$A$6:$A$6,B1166&amp;"",'Vozidlá'!$L$6:$L$6,"&lt;&gt;")&lt;&gt;1),"CHYBA",""))</f>
        <v/>
      </c>
      <c r="S1166" s="14">
        <f>IF(V1166=0,"",IF(N1166="Podnikateľská",IF(H1166="","",IF(OR(LEN(TRIM(SUBSTITUTE(SUBSTITUTE(H1166,".",""),",","")))&lt;12,ISNUMBER(MATCH(TRIM(SUBSTITUTE(SUBSTITUTE(H1166,".",""),",","")),'Zoznamy'!$G$2:$G$41,0))),"PREVERIŤ","")),IF(AND(N1166="Súkromná",IFERROR(INDEX('Vozidlá'!$O$6:$O$6,MATCH(B1166,'Vozidlá'!$A$6:$A$6,0))="áno",FALSE)),"PREVERIŤ","")))</f>
        <v/>
      </c>
      <c r="T1166" s="14">
        <f>IF(OR(D1166="",E1166="",F1166="",G1166=""),"",IFERROR(IF(OR(F1166+G1166&lt;D1166+E1166,D1166&lt;DATE(2027,1,1),D1166&gt;=DATE(2028,1,1)),"CHYBA",""),"CHYBA"))</f>
        <v/>
      </c>
      <c r="U1166" s="14">
        <f>IF(OR(V1166=0,A1166=""),"",IF(COUNTIFS($A$6:$A$1505,A1166&amp;"",$B$6:$B$1505,B1166&amp;"")&gt;1,"CHYBA",IF(X1166="","",IF(X1166=0,"",IFERROR(IF(INDEX($A$1:$A$1505,X1166)="","",IF(A1166=INDEX($A$1:$A$1505,X1166)+1,"","PREVERIŤ")),"PREVERIŤ")))))</f>
        <v/>
      </c>
      <c r="V1166" s="14">
        <f>IF(OR(A1166&lt;&gt;"",B1166&lt;&gt;"",C1166&lt;&gt;"",D1166&lt;&gt;"",E1166&lt;&gt;"",F1166&lt;&gt;"",G1166&lt;&gt;"",H1166&lt;&gt;"",I1166&lt;&gt;"",J1166&lt;&gt;"",K1166&lt;&gt;"",L1166&lt;&gt;"",N1166&lt;&gt;"",O1166&lt;&gt;""),1,0)</f>
        <v/>
      </c>
      <c r="W1166" s="14">
        <f>IF(OR(V1166=0,B1166=""),"",COUNTIFS($B$6:B1166,B1166&amp;""))</f>
        <v/>
      </c>
      <c r="X1166" s="14">
        <f>IF(OR(V1166=0,B1166=""),"",IF(W1166=1,0,SUMIFS($Y$5:Y1165,$B$5:B1165,B1166&amp;"",$W$5:W1165,W1166-1)))</f>
        <v/>
      </c>
      <c r="Y1166" s="14">
        <f>IF(V1166=0,"",ROW($A1166))</f>
        <v/>
      </c>
    </row>
    <row r="1167">
      <c r="A1167" s="10" t="n"/>
      <c r="B1167" s="10" t="n"/>
      <c r="C1167" s="10" t="n"/>
      <c r="D1167" s="12" t="n"/>
      <c r="E1167" s="18" t="n"/>
      <c r="F1167" s="12" t="n"/>
      <c r="G1167" s="18" t="n"/>
      <c r="H1167" s="10" t="n"/>
      <c r="I1167" s="10" t="n"/>
      <c r="J1167" s="10" t="n"/>
      <c r="K1167" s="13" t="n"/>
      <c r="L1167" s="13" t="n"/>
      <c r="M1167" s="19">
        <f>IF(OR(K1167="",L1167=""),"",IF(AND(ISNUMBER(K1167),ISNUMBER(L1167)),L1167-K1167,"CHYBA"))</f>
        <v/>
      </c>
      <c r="N1167" s="10" t="n"/>
      <c r="O1167" s="10" t="n"/>
      <c r="P1167" s="14">
        <f>IF(M1167="","",IF(ISNUMBER(M1167),IF(M1167&lt;=0,"CHYBA",""),"CHYBA"))</f>
        <v/>
      </c>
      <c r="Q1167" s="14">
        <f>IF(OR(V1167=0,B1167="",K1167=""),"",IFERROR(IF(X1167=0,IF(AND(COUNTIFS('Vozidlá'!$A$6:$A$6,B1167&amp;"",'Vozidlá'!$L$6:$L$6,"&lt;&gt;")=1,ROUND(K1167,1)=ROUND(INDEX('Vozidlá'!$L$6:$L$6,MATCH(B1167,'Vozidlá'!$A$6:$A$6,0)),1)),"","CHYBA"),IF(AND(INDEX($L$1:$L$1505,X1167)&lt;&gt;"",ROUND(K1167,1)=ROUND(INDEX($L$1:$L$1505,X1167),1)),"","CHYBA")),"CHYBA"))</f>
        <v/>
      </c>
      <c r="R1167" s="14">
        <f>IF(V1167=0,"",IF(OR(NOT(ISNUMBER(A1167)),B1167="",C1167="",NOT(ISNUMBER(D1167)),NOT(ISNUMBER(E1167)),NOT(ISNUMBER(F1167)),NOT(ISNUMBER(G1167)),I1167="",J1167="",NOT(ISNUMBER(K1167)),NOT(ISNUMBER(L1167)),AND(N1167&lt;&gt;"Podnikateľská",N1167&lt;&gt;"Súkromná"),AND(N1167="Podnikateľská",H1167=""),COUNTIFS('Vodiči'!$C$6:$C$8,C1167&amp;"")&lt;&gt;1,COUNTIFS('Vozidlá'!$A$6:$A$6,B1167&amp;"",'Vozidlá'!$B$6:$B$6,"&lt;&gt;")&lt;&gt;1,COUNTIFS('Vozidlá'!$A$6:$A$6,B1167&amp;"",'Vozidlá'!$C$6:$C$6,"&lt;&gt;")&lt;&gt;1,COUNTIFS('Vozidlá'!$A$6:$A$6,B1167&amp;"",'Vozidlá'!$D$6:$D$6,"&lt;&gt;")&lt;&gt;1,COUNTIFS('Vozidlá'!$A$6:$A$6,B1167&amp;"",'Vozidlá'!$E$6:$E$6,"&lt;&gt;")&lt;&gt;1,COUNTIFS('Vozidlá'!$A$6:$A$6,B1167&amp;"",'Vozidlá'!$K$6:$K$6,"&lt;&gt;")&lt;&gt;1,COUNTIFS('Vozidlá'!$A$6:$A$6,B1167&amp;"",'Vozidlá'!$L$6:$L$6,"&lt;&gt;")&lt;&gt;1),"CHYBA",""))</f>
        <v/>
      </c>
      <c r="S1167" s="14">
        <f>IF(V1167=0,"",IF(N1167="Podnikateľská",IF(H1167="","",IF(OR(LEN(TRIM(SUBSTITUTE(SUBSTITUTE(H1167,".",""),",","")))&lt;12,ISNUMBER(MATCH(TRIM(SUBSTITUTE(SUBSTITUTE(H1167,".",""),",","")),'Zoznamy'!$G$2:$G$41,0))),"PREVERIŤ","")),IF(AND(N1167="Súkromná",IFERROR(INDEX('Vozidlá'!$O$6:$O$6,MATCH(B1167,'Vozidlá'!$A$6:$A$6,0))="áno",FALSE)),"PREVERIŤ","")))</f>
        <v/>
      </c>
      <c r="T1167" s="14">
        <f>IF(OR(D1167="",E1167="",F1167="",G1167=""),"",IFERROR(IF(OR(F1167+G1167&lt;D1167+E1167,D1167&lt;DATE(2027,1,1),D1167&gt;=DATE(2028,1,1)),"CHYBA",""),"CHYBA"))</f>
        <v/>
      </c>
      <c r="U1167" s="14">
        <f>IF(OR(V1167=0,A1167=""),"",IF(COUNTIFS($A$6:$A$1505,A1167&amp;"",$B$6:$B$1505,B1167&amp;"")&gt;1,"CHYBA",IF(X1167="","",IF(X1167=0,"",IFERROR(IF(INDEX($A$1:$A$1505,X1167)="","",IF(A1167=INDEX($A$1:$A$1505,X1167)+1,"","PREVERIŤ")),"PREVERIŤ")))))</f>
        <v/>
      </c>
      <c r="V1167" s="14">
        <f>IF(OR(A1167&lt;&gt;"",B1167&lt;&gt;"",C1167&lt;&gt;"",D1167&lt;&gt;"",E1167&lt;&gt;"",F1167&lt;&gt;"",G1167&lt;&gt;"",H1167&lt;&gt;"",I1167&lt;&gt;"",J1167&lt;&gt;"",K1167&lt;&gt;"",L1167&lt;&gt;"",N1167&lt;&gt;"",O1167&lt;&gt;""),1,0)</f>
        <v/>
      </c>
      <c r="W1167" s="14">
        <f>IF(OR(V1167=0,B1167=""),"",COUNTIFS($B$6:B1167,B1167&amp;""))</f>
        <v/>
      </c>
      <c r="X1167" s="14">
        <f>IF(OR(V1167=0,B1167=""),"",IF(W1167=1,0,SUMIFS($Y$5:Y1166,$B$5:B1166,B1167&amp;"",$W$5:W1166,W1167-1)))</f>
        <v/>
      </c>
      <c r="Y1167" s="14">
        <f>IF(V1167=0,"",ROW($A1167))</f>
        <v/>
      </c>
    </row>
    <row r="1168">
      <c r="A1168" s="10" t="n"/>
      <c r="B1168" s="10" t="n"/>
      <c r="C1168" s="10" t="n"/>
      <c r="D1168" s="12" t="n"/>
      <c r="E1168" s="18" t="n"/>
      <c r="F1168" s="12" t="n"/>
      <c r="G1168" s="18" t="n"/>
      <c r="H1168" s="10" t="n"/>
      <c r="I1168" s="10" t="n"/>
      <c r="J1168" s="10" t="n"/>
      <c r="K1168" s="13" t="n"/>
      <c r="L1168" s="13" t="n"/>
      <c r="M1168" s="19">
        <f>IF(OR(K1168="",L1168=""),"",IF(AND(ISNUMBER(K1168),ISNUMBER(L1168)),L1168-K1168,"CHYBA"))</f>
        <v/>
      </c>
      <c r="N1168" s="10" t="n"/>
      <c r="O1168" s="10" t="n"/>
      <c r="P1168" s="14">
        <f>IF(M1168="","",IF(ISNUMBER(M1168),IF(M1168&lt;=0,"CHYBA",""),"CHYBA"))</f>
        <v/>
      </c>
      <c r="Q1168" s="14">
        <f>IF(OR(V1168=0,B1168="",K1168=""),"",IFERROR(IF(X1168=0,IF(AND(COUNTIFS('Vozidlá'!$A$6:$A$6,B1168&amp;"",'Vozidlá'!$L$6:$L$6,"&lt;&gt;")=1,ROUND(K1168,1)=ROUND(INDEX('Vozidlá'!$L$6:$L$6,MATCH(B1168,'Vozidlá'!$A$6:$A$6,0)),1)),"","CHYBA"),IF(AND(INDEX($L$1:$L$1505,X1168)&lt;&gt;"",ROUND(K1168,1)=ROUND(INDEX($L$1:$L$1505,X1168),1)),"","CHYBA")),"CHYBA"))</f>
        <v/>
      </c>
      <c r="R1168" s="14">
        <f>IF(V1168=0,"",IF(OR(NOT(ISNUMBER(A1168)),B1168="",C1168="",NOT(ISNUMBER(D1168)),NOT(ISNUMBER(E1168)),NOT(ISNUMBER(F1168)),NOT(ISNUMBER(G1168)),I1168="",J1168="",NOT(ISNUMBER(K1168)),NOT(ISNUMBER(L1168)),AND(N1168&lt;&gt;"Podnikateľská",N1168&lt;&gt;"Súkromná"),AND(N1168="Podnikateľská",H1168=""),COUNTIFS('Vodiči'!$C$6:$C$8,C1168&amp;"")&lt;&gt;1,COUNTIFS('Vozidlá'!$A$6:$A$6,B1168&amp;"",'Vozidlá'!$B$6:$B$6,"&lt;&gt;")&lt;&gt;1,COUNTIFS('Vozidlá'!$A$6:$A$6,B1168&amp;"",'Vozidlá'!$C$6:$C$6,"&lt;&gt;")&lt;&gt;1,COUNTIFS('Vozidlá'!$A$6:$A$6,B1168&amp;"",'Vozidlá'!$D$6:$D$6,"&lt;&gt;")&lt;&gt;1,COUNTIFS('Vozidlá'!$A$6:$A$6,B1168&amp;"",'Vozidlá'!$E$6:$E$6,"&lt;&gt;")&lt;&gt;1,COUNTIFS('Vozidlá'!$A$6:$A$6,B1168&amp;"",'Vozidlá'!$K$6:$K$6,"&lt;&gt;")&lt;&gt;1,COUNTIFS('Vozidlá'!$A$6:$A$6,B1168&amp;"",'Vozidlá'!$L$6:$L$6,"&lt;&gt;")&lt;&gt;1),"CHYBA",""))</f>
        <v/>
      </c>
      <c r="S1168" s="14">
        <f>IF(V1168=0,"",IF(N1168="Podnikateľská",IF(H1168="","",IF(OR(LEN(TRIM(SUBSTITUTE(SUBSTITUTE(H1168,".",""),",","")))&lt;12,ISNUMBER(MATCH(TRIM(SUBSTITUTE(SUBSTITUTE(H1168,".",""),",","")),'Zoznamy'!$G$2:$G$41,0))),"PREVERIŤ","")),IF(AND(N1168="Súkromná",IFERROR(INDEX('Vozidlá'!$O$6:$O$6,MATCH(B1168,'Vozidlá'!$A$6:$A$6,0))="áno",FALSE)),"PREVERIŤ","")))</f>
        <v/>
      </c>
      <c r="T1168" s="14">
        <f>IF(OR(D1168="",E1168="",F1168="",G1168=""),"",IFERROR(IF(OR(F1168+G1168&lt;D1168+E1168,D1168&lt;DATE(2027,1,1),D1168&gt;=DATE(2028,1,1)),"CHYBA",""),"CHYBA"))</f>
        <v/>
      </c>
      <c r="U1168" s="14">
        <f>IF(OR(V1168=0,A1168=""),"",IF(COUNTIFS($A$6:$A$1505,A1168&amp;"",$B$6:$B$1505,B1168&amp;"")&gt;1,"CHYBA",IF(X1168="","",IF(X1168=0,"",IFERROR(IF(INDEX($A$1:$A$1505,X1168)="","",IF(A1168=INDEX($A$1:$A$1505,X1168)+1,"","PREVERIŤ")),"PREVERIŤ")))))</f>
        <v/>
      </c>
      <c r="V1168" s="14">
        <f>IF(OR(A1168&lt;&gt;"",B1168&lt;&gt;"",C1168&lt;&gt;"",D1168&lt;&gt;"",E1168&lt;&gt;"",F1168&lt;&gt;"",G1168&lt;&gt;"",H1168&lt;&gt;"",I1168&lt;&gt;"",J1168&lt;&gt;"",K1168&lt;&gt;"",L1168&lt;&gt;"",N1168&lt;&gt;"",O1168&lt;&gt;""),1,0)</f>
        <v/>
      </c>
      <c r="W1168" s="14">
        <f>IF(OR(V1168=0,B1168=""),"",COUNTIFS($B$6:B1168,B1168&amp;""))</f>
        <v/>
      </c>
      <c r="X1168" s="14">
        <f>IF(OR(V1168=0,B1168=""),"",IF(W1168=1,0,SUMIFS($Y$5:Y1167,$B$5:B1167,B1168&amp;"",$W$5:W1167,W1168-1)))</f>
        <v/>
      </c>
      <c r="Y1168" s="14">
        <f>IF(V1168=0,"",ROW($A1168))</f>
        <v/>
      </c>
    </row>
    <row r="1169">
      <c r="A1169" s="10" t="n"/>
      <c r="B1169" s="10" t="n"/>
      <c r="C1169" s="10" t="n"/>
      <c r="D1169" s="12" t="n"/>
      <c r="E1169" s="18" t="n"/>
      <c r="F1169" s="12" t="n"/>
      <c r="G1169" s="18" t="n"/>
      <c r="H1169" s="10" t="n"/>
      <c r="I1169" s="10" t="n"/>
      <c r="J1169" s="10" t="n"/>
      <c r="K1169" s="13" t="n"/>
      <c r="L1169" s="13" t="n"/>
      <c r="M1169" s="19">
        <f>IF(OR(K1169="",L1169=""),"",IF(AND(ISNUMBER(K1169),ISNUMBER(L1169)),L1169-K1169,"CHYBA"))</f>
        <v/>
      </c>
      <c r="N1169" s="10" t="n"/>
      <c r="O1169" s="10" t="n"/>
      <c r="P1169" s="14">
        <f>IF(M1169="","",IF(ISNUMBER(M1169),IF(M1169&lt;=0,"CHYBA",""),"CHYBA"))</f>
        <v/>
      </c>
      <c r="Q1169" s="14">
        <f>IF(OR(V1169=0,B1169="",K1169=""),"",IFERROR(IF(X1169=0,IF(AND(COUNTIFS('Vozidlá'!$A$6:$A$6,B1169&amp;"",'Vozidlá'!$L$6:$L$6,"&lt;&gt;")=1,ROUND(K1169,1)=ROUND(INDEX('Vozidlá'!$L$6:$L$6,MATCH(B1169,'Vozidlá'!$A$6:$A$6,0)),1)),"","CHYBA"),IF(AND(INDEX($L$1:$L$1505,X1169)&lt;&gt;"",ROUND(K1169,1)=ROUND(INDEX($L$1:$L$1505,X1169),1)),"","CHYBA")),"CHYBA"))</f>
        <v/>
      </c>
      <c r="R1169" s="14">
        <f>IF(V1169=0,"",IF(OR(NOT(ISNUMBER(A1169)),B1169="",C1169="",NOT(ISNUMBER(D1169)),NOT(ISNUMBER(E1169)),NOT(ISNUMBER(F1169)),NOT(ISNUMBER(G1169)),I1169="",J1169="",NOT(ISNUMBER(K1169)),NOT(ISNUMBER(L1169)),AND(N1169&lt;&gt;"Podnikateľská",N1169&lt;&gt;"Súkromná"),AND(N1169="Podnikateľská",H1169=""),COUNTIFS('Vodiči'!$C$6:$C$8,C1169&amp;"")&lt;&gt;1,COUNTIFS('Vozidlá'!$A$6:$A$6,B1169&amp;"",'Vozidlá'!$B$6:$B$6,"&lt;&gt;")&lt;&gt;1,COUNTIFS('Vozidlá'!$A$6:$A$6,B1169&amp;"",'Vozidlá'!$C$6:$C$6,"&lt;&gt;")&lt;&gt;1,COUNTIFS('Vozidlá'!$A$6:$A$6,B1169&amp;"",'Vozidlá'!$D$6:$D$6,"&lt;&gt;")&lt;&gt;1,COUNTIFS('Vozidlá'!$A$6:$A$6,B1169&amp;"",'Vozidlá'!$E$6:$E$6,"&lt;&gt;")&lt;&gt;1,COUNTIFS('Vozidlá'!$A$6:$A$6,B1169&amp;"",'Vozidlá'!$K$6:$K$6,"&lt;&gt;")&lt;&gt;1,COUNTIFS('Vozidlá'!$A$6:$A$6,B1169&amp;"",'Vozidlá'!$L$6:$L$6,"&lt;&gt;")&lt;&gt;1),"CHYBA",""))</f>
        <v/>
      </c>
      <c r="S1169" s="14">
        <f>IF(V1169=0,"",IF(N1169="Podnikateľská",IF(H1169="","",IF(OR(LEN(TRIM(SUBSTITUTE(SUBSTITUTE(H1169,".",""),",","")))&lt;12,ISNUMBER(MATCH(TRIM(SUBSTITUTE(SUBSTITUTE(H1169,".",""),",","")),'Zoznamy'!$G$2:$G$41,0))),"PREVERIŤ","")),IF(AND(N1169="Súkromná",IFERROR(INDEX('Vozidlá'!$O$6:$O$6,MATCH(B1169,'Vozidlá'!$A$6:$A$6,0))="áno",FALSE)),"PREVERIŤ","")))</f>
        <v/>
      </c>
      <c r="T1169" s="14">
        <f>IF(OR(D1169="",E1169="",F1169="",G1169=""),"",IFERROR(IF(OR(F1169+G1169&lt;D1169+E1169,D1169&lt;DATE(2027,1,1),D1169&gt;=DATE(2028,1,1)),"CHYBA",""),"CHYBA"))</f>
        <v/>
      </c>
      <c r="U1169" s="14">
        <f>IF(OR(V1169=0,A1169=""),"",IF(COUNTIFS($A$6:$A$1505,A1169&amp;"",$B$6:$B$1505,B1169&amp;"")&gt;1,"CHYBA",IF(X1169="","",IF(X1169=0,"",IFERROR(IF(INDEX($A$1:$A$1505,X1169)="","",IF(A1169=INDEX($A$1:$A$1505,X1169)+1,"","PREVERIŤ")),"PREVERIŤ")))))</f>
        <v/>
      </c>
      <c r="V1169" s="14">
        <f>IF(OR(A1169&lt;&gt;"",B1169&lt;&gt;"",C1169&lt;&gt;"",D1169&lt;&gt;"",E1169&lt;&gt;"",F1169&lt;&gt;"",G1169&lt;&gt;"",H1169&lt;&gt;"",I1169&lt;&gt;"",J1169&lt;&gt;"",K1169&lt;&gt;"",L1169&lt;&gt;"",N1169&lt;&gt;"",O1169&lt;&gt;""),1,0)</f>
        <v/>
      </c>
      <c r="W1169" s="14">
        <f>IF(OR(V1169=0,B1169=""),"",COUNTIFS($B$6:B1169,B1169&amp;""))</f>
        <v/>
      </c>
      <c r="X1169" s="14">
        <f>IF(OR(V1169=0,B1169=""),"",IF(W1169=1,0,SUMIFS($Y$5:Y1168,$B$5:B1168,B1169&amp;"",$W$5:W1168,W1169-1)))</f>
        <v/>
      </c>
      <c r="Y1169" s="14">
        <f>IF(V1169=0,"",ROW($A1169))</f>
        <v/>
      </c>
    </row>
    <row r="1170">
      <c r="A1170" s="10" t="n"/>
      <c r="B1170" s="10" t="n"/>
      <c r="C1170" s="10" t="n"/>
      <c r="D1170" s="12" t="n"/>
      <c r="E1170" s="18" t="n"/>
      <c r="F1170" s="12" t="n"/>
      <c r="G1170" s="18" t="n"/>
      <c r="H1170" s="10" t="n"/>
      <c r="I1170" s="10" t="n"/>
      <c r="J1170" s="10" t="n"/>
      <c r="K1170" s="13" t="n"/>
      <c r="L1170" s="13" t="n"/>
      <c r="M1170" s="19">
        <f>IF(OR(K1170="",L1170=""),"",IF(AND(ISNUMBER(K1170),ISNUMBER(L1170)),L1170-K1170,"CHYBA"))</f>
        <v/>
      </c>
      <c r="N1170" s="10" t="n"/>
      <c r="O1170" s="10" t="n"/>
      <c r="P1170" s="14">
        <f>IF(M1170="","",IF(ISNUMBER(M1170),IF(M1170&lt;=0,"CHYBA",""),"CHYBA"))</f>
        <v/>
      </c>
      <c r="Q1170" s="14">
        <f>IF(OR(V1170=0,B1170="",K1170=""),"",IFERROR(IF(X1170=0,IF(AND(COUNTIFS('Vozidlá'!$A$6:$A$6,B1170&amp;"",'Vozidlá'!$L$6:$L$6,"&lt;&gt;")=1,ROUND(K1170,1)=ROUND(INDEX('Vozidlá'!$L$6:$L$6,MATCH(B1170,'Vozidlá'!$A$6:$A$6,0)),1)),"","CHYBA"),IF(AND(INDEX($L$1:$L$1505,X1170)&lt;&gt;"",ROUND(K1170,1)=ROUND(INDEX($L$1:$L$1505,X1170),1)),"","CHYBA")),"CHYBA"))</f>
        <v/>
      </c>
      <c r="R1170" s="14">
        <f>IF(V1170=0,"",IF(OR(NOT(ISNUMBER(A1170)),B1170="",C1170="",NOT(ISNUMBER(D1170)),NOT(ISNUMBER(E1170)),NOT(ISNUMBER(F1170)),NOT(ISNUMBER(G1170)),I1170="",J1170="",NOT(ISNUMBER(K1170)),NOT(ISNUMBER(L1170)),AND(N1170&lt;&gt;"Podnikateľská",N1170&lt;&gt;"Súkromná"),AND(N1170="Podnikateľská",H1170=""),COUNTIFS('Vodiči'!$C$6:$C$8,C1170&amp;"")&lt;&gt;1,COUNTIFS('Vozidlá'!$A$6:$A$6,B1170&amp;"",'Vozidlá'!$B$6:$B$6,"&lt;&gt;")&lt;&gt;1,COUNTIFS('Vozidlá'!$A$6:$A$6,B1170&amp;"",'Vozidlá'!$C$6:$C$6,"&lt;&gt;")&lt;&gt;1,COUNTIFS('Vozidlá'!$A$6:$A$6,B1170&amp;"",'Vozidlá'!$D$6:$D$6,"&lt;&gt;")&lt;&gt;1,COUNTIFS('Vozidlá'!$A$6:$A$6,B1170&amp;"",'Vozidlá'!$E$6:$E$6,"&lt;&gt;")&lt;&gt;1,COUNTIFS('Vozidlá'!$A$6:$A$6,B1170&amp;"",'Vozidlá'!$K$6:$K$6,"&lt;&gt;")&lt;&gt;1,COUNTIFS('Vozidlá'!$A$6:$A$6,B1170&amp;"",'Vozidlá'!$L$6:$L$6,"&lt;&gt;")&lt;&gt;1),"CHYBA",""))</f>
        <v/>
      </c>
      <c r="S1170" s="14">
        <f>IF(V1170=0,"",IF(N1170="Podnikateľská",IF(H1170="","",IF(OR(LEN(TRIM(SUBSTITUTE(SUBSTITUTE(H1170,".",""),",","")))&lt;12,ISNUMBER(MATCH(TRIM(SUBSTITUTE(SUBSTITUTE(H1170,".",""),",","")),'Zoznamy'!$G$2:$G$41,0))),"PREVERIŤ","")),IF(AND(N1170="Súkromná",IFERROR(INDEX('Vozidlá'!$O$6:$O$6,MATCH(B1170,'Vozidlá'!$A$6:$A$6,0))="áno",FALSE)),"PREVERIŤ","")))</f>
        <v/>
      </c>
      <c r="T1170" s="14">
        <f>IF(OR(D1170="",E1170="",F1170="",G1170=""),"",IFERROR(IF(OR(F1170+G1170&lt;D1170+E1170,D1170&lt;DATE(2027,1,1),D1170&gt;=DATE(2028,1,1)),"CHYBA",""),"CHYBA"))</f>
        <v/>
      </c>
      <c r="U1170" s="14">
        <f>IF(OR(V1170=0,A1170=""),"",IF(COUNTIFS($A$6:$A$1505,A1170&amp;"",$B$6:$B$1505,B1170&amp;"")&gt;1,"CHYBA",IF(X1170="","",IF(X1170=0,"",IFERROR(IF(INDEX($A$1:$A$1505,X1170)="","",IF(A1170=INDEX($A$1:$A$1505,X1170)+1,"","PREVERIŤ")),"PREVERIŤ")))))</f>
        <v/>
      </c>
      <c r="V1170" s="14">
        <f>IF(OR(A1170&lt;&gt;"",B1170&lt;&gt;"",C1170&lt;&gt;"",D1170&lt;&gt;"",E1170&lt;&gt;"",F1170&lt;&gt;"",G1170&lt;&gt;"",H1170&lt;&gt;"",I1170&lt;&gt;"",J1170&lt;&gt;"",K1170&lt;&gt;"",L1170&lt;&gt;"",N1170&lt;&gt;"",O1170&lt;&gt;""),1,0)</f>
        <v/>
      </c>
      <c r="W1170" s="14">
        <f>IF(OR(V1170=0,B1170=""),"",COUNTIFS($B$6:B1170,B1170&amp;""))</f>
        <v/>
      </c>
      <c r="X1170" s="14">
        <f>IF(OR(V1170=0,B1170=""),"",IF(W1170=1,0,SUMIFS($Y$5:Y1169,$B$5:B1169,B1170&amp;"",$W$5:W1169,W1170-1)))</f>
        <v/>
      </c>
      <c r="Y1170" s="14">
        <f>IF(V1170=0,"",ROW($A1170))</f>
        <v/>
      </c>
    </row>
    <row r="1171">
      <c r="A1171" s="10" t="n"/>
      <c r="B1171" s="10" t="n"/>
      <c r="C1171" s="10" t="n"/>
      <c r="D1171" s="12" t="n"/>
      <c r="E1171" s="18" t="n"/>
      <c r="F1171" s="12" t="n"/>
      <c r="G1171" s="18" t="n"/>
      <c r="H1171" s="10" t="n"/>
      <c r="I1171" s="10" t="n"/>
      <c r="J1171" s="10" t="n"/>
      <c r="K1171" s="13" t="n"/>
      <c r="L1171" s="13" t="n"/>
      <c r="M1171" s="19">
        <f>IF(OR(K1171="",L1171=""),"",IF(AND(ISNUMBER(K1171),ISNUMBER(L1171)),L1171-K1171,"CHYBA"))</f>
        <v/>
      </c>
      <c r="N1171" s="10" t="n"/>
      <c r="O1171" s="10" t="n"/>
      <c r="P1171" s="14">
        <f>IF(M1171="","",IF(ISNUMBER(M1171),IF(M1171&lt;=0,"CHYBA",""),"CHYBA"))</f>
        <v/>
      </c>
      <c r="Q1171" s="14">
        <f>IF(OR(V1171=0,B1171="",K1171=""),"",IFERROR(IF(X1171=0,IF(AND(COUNTIFS('Vozidlá'!$A$6:$A$6,B1171&amp;"",'Vozidlá'!$L$6:$L$6,"&lt;&gt;")=1,ROUND(K1171,1)=ROUND(INDEX('Vozidlá'!$L$6:$L$6,MATCH(B1171,'Vozidlá'!$A$6:$A$6,0)),1)),"","CHYBA"),IF(AND(INDEX($L$1:$L$1505,X1171)&lt;&gt;"",ROUND(K1171,1)=ROUND(INDEX($L$1:$L$1505,X1171),1)),"","CHYBA")),"CHYBA"))</f>
        <v/>
      </c>
      <c r="R1171" s="14">
        <f>IF(V1171=0,"",IF(OR(NOT(ISNUMBER(A1171)),B1171="",C1171="",NOT(ISNUMBER(D1171)),NOT(ISNUMBER(E1171)),NOT(ISNUMBER(F1171)),NOT(ISNUMBER(G1171)),I1171="",J1171="",NOT(ISNUMBER(K1171)),NOT(ISNUMBER(L1171)),AND(N1171&lt;&gt;"Podnikateľská",N1171&lt;&gt;"Súkromná"),AND(N1171="Podnikateľská",H1171=""),COUNTIFS('Vodiči'!$C$6:$C$8,C1171&amp;"")&lt;&gt;1,COUNTIFS('Vozidlá'!$A$6:$A$6,B1171&amp;"",'Vozidlá'!$B$6:$B$6,"&lt;&gt;")&lt;&gt;1,COUNTIFS('Vozidlá'!$A$6:$A$6,B1171&amp;"",'Vozidlá'!$C$6:$C$6,"&lt;&gt;")&lt;&gt;1,COUNTIFS('Vozidlá'!$A$6:$A$6,B1171&amp;"",'Vozidlá'!$D$6:$D$6,"&lt;&gt;")&lt;&gt;1,COUNTIFS('Vozidlá'!$A$6:$A$6,B1171&amp;"",'Vozidlá'!$E$6:$E$6,"&lt;&gt;")&lt;&gt;1,COUNTIFS('Vozidlá'!$A$6:$A$6,B1171&amp;"",'Vozidlá'!$K$6:$K$6,"&lt;&gt;")&lt;&gt;1,COUNTIFS('Vozidlá'!$A$6:$A$6,B1171&amp;"",'Vozidlá'!$L$6:$L$6,"&lt;&gt;")&lt;&gt;1),"CHYBA",""))</f>
        <v/>
      </c>
      <c r="S1171" s="14">
        <f>IF(V1171=0,"",IF(N1171="Podnikateľská",IF(H1171="","",IF(OR(LEN(TRIM(SUBSTITUTE(SUBSTITUTE(H1171,".",""),",","")))&lt;12,ISNUMBER(MATCH(TRIM(SUBSTITUTE(SUBSTITUTE(H1171,".",""),",","")),'Zoznamy'!$G$2:$G$41,0))),"PREVERIŤ","")),IF(AND(N1171="Súkromná",IFERROR(INDEX('Vozidlá'!$O$6:$O$6,MATCH(B1171,'Vozidlá'!$A$6:$A$6,0))="áno",FALSE)),"PREVERIŤ","")))</f>
        <v/>
      </c>
      <c r="T1171" s="14">
        <f>IF(OR(D1171="",E1171="",F1171="",G1171=""),"",IFERROR(IF(OR(F1171+G1171&lt;D1171+E1171,D1171&lt;DATE(2027,1,1),D1171&gt;=DATE(2028,1,1)),"CHYBA",""),"CHYBA"))</f>
        <v/>
      </c>
      <c r="U1171" s="14">
        <f>IF(OR(V1171=0,A1171=""),"",IF(COUNTIFS($A$6:$A$1505,A1171&amp;"",$B$6:$B$1505,B1171&amp;"")&gt;1,"CHYBA",IF(X1171="","",IF(X1171=0,"",IFERROR(IF(INDEX($A$1:$A$1505,X1171)="","",IF(A1171=INDEX($A$1:$A$1505,X1171)+1,"","PREVERIŤ")),"PREVERIŤ")))))</f>
        <v/>
      </c>
      <c r="V1171" s="14">
        <f>IF(OR(A1171&lt;&gt;"",B1171&lt;&gt;"",C1171&lt;&gt;"",D1171&lt;&gt;"",E1171&lt;&gt;"",F1171&lt;&gt;"",G1171&lt;&gt;"",H1171&lt;&gt;"",I1171&lt;&gt;"",J1171&lt;&gt;"",K1171&lt;&gt;"",L1171&lt;&gt;"",N1171&lt;&gt;"",O1171&lt;&gt;""),1,0)</f>
        <v/>
      </c>
      <c r="W1171" s="14">
        <f>IF(OR(V1171=0,B1171=""),"",COUNTIFS($B$6:B1171,B1171&amp;""))</f>
        <v/>
      </c>
      <c r="X1171" s="14">
        <f>IF(OR(V1171=0,B1171=""),"",IF(W1171=1,0,SUMIFS($Y$5:Y1170,$B$5:B1170,B1171&amp;"",$W$5:W1170,W1171-1)))</f>
        <v/>
      </c>
      <c r="Y1171" s="14">
        <f>IF(V1171=0,"",ROW($A1171))</f>
        <v/>
      </c>
    </row>
    <row r="1172">
      <c r="A1172" s="10" t="n"/>
      <c r="B1172" s="10" t="n"/>
      <c r="C1172" s="10" t="n"/>
      <c r="D1172" s="12" t="n"/>
      <c r="E1172" s="18" t="n"/>
      <c r="F1172" s="12" t="n"/>
      <c r="G1172" s="18" t="n"/>
      <c r="H1172" s="10" t="n"/>
      <c r="I1172" s="10" t="n"/>
      <c r="J1172" s="10" t="n"/>
      <c r="K1172" s="13" t="n"/>
      <c r="L1172" s="13" t="n"/>
      <c r="M1172" s="19">
        <f>IF(OR(K1172="",L1172=""),"",IF(AND(ISNUMBER(K1172),ISNUMBER(L1172)),L1172-K1172,"CHYBA"))</f>
        <v/>
      </c>
      <c r="N1172" s="10" t="n"/>
      <c r="O1172" s="10" t="n"/>
      <c r="P1172" s="14">
        <f>IF(M1172="","",IF(ISNUMBER(M1172),IF(M1172&lt;=0,"CHYBA",""),"CHYBA"))</f>
        <v/>
      </c>
      <c r="Q1172" s="14">
        <f>IF(OR(V1172=0,B1172="",K1172=""),"",IFERROR(IF(X1172=0,IF(AND(COUNTIFS('Vozidlá'!$A$6:$A$6,B1172&amp;"",'Vozidlá'!$L$6:$L$6,"&lt;&gt;")=1,ROUND(K1172,1)=ROUND(INDEX('Vozidlá'!$L$6:$L$6,MATCH(B1172,'Vozidlá'!$A$6:$A$6,0)),1)),"","CHYBA"),IF(AND(INDEX($L$1:$L$1505,X1172)&lt;&gt;"",ROUND(K1172,1)=ROUND(INDEX($L$1:$L$1505,X1172),1)),"","CHYBA")),"CHYBA"))</f>
        <v/>
      </c>
      <c r="R1172" s="14">
        <f>IF(V1172=0,"",IF(OR(NOT(ISNUMBER(A1172)),B1172="",C1172="",NOT(ISNUMBER(D1172)),NOT(ISNUMBER(E1172)),NOT(ISNUMBER(F1172)),NOT(ISNUMBER(G1172)),I1172="",J1172="",NOT(ISNUMBER(K1172)),NOT(ISNUMBER(L1172)),AND(N1172&lt;&gt;"Podnikateľská",N1172&lt;&gt;"Súkromná"),AND(N1172="Podnikateľská",H1172=""),COUNTIFS('Vodiči'!$C$6:$C$8,C1172&amp;"")&lt;&gt;1,COUNTIFS('Vozidlá'!$A$6:$A$6,B1172&amp;"",'Vozidlá'!$B$6:$B$6,"&lt;&gt;")&lt;&gt;1,COUNTIFS('Vozidlá'!$A$6:$A$6,B1172&amp;"",'Vozidlá'!$C$6:$C$6,"&lt;&gt;")&lt;&gt;1,COUNTIFS('Vozidlá'!$A$6:$A$6,B1172&amp;"",'Vozidlá'!$D$6:$D$6,"&lt;&gt;")&lt;&gt;1,COUNTIFS('Vozidlá'!$A$6:$A$6,B1172&amp;"",'Vozidlá'!$E$6:$E$6,"&lt;&gt;")&lt;&gt;1,COUNTIFS('Vozidlá'!$A$6:$A$6,B1172&amp;"",'Vozidlá'!$K$6:$K$6,"&lt;&gt;")&lt;&gt;1,COUNTIFS('Vozidlá'!$A$6:$A$6,B1172&amp;"",'Vozidlá'!$L$6:$L$6,"&lt;&gt;")&lt;&gt;1),"CHYBA",""))</f>
        <v/>
      </c>
      <c r="S1172" s="14">
        <f>IF(V1172=0,"",IF(N1172="Podnikateľská",IF(H1172="","",IF(OR(LEN(TRIM(SUBSTITUTE(SUBSTITUTE(H1172,".",""),",","")))&lt;12,ISNUMBER(MATCH(TRIM(SUBSTITUTE(SUBSTITUTE(H1172,".",""),",","")),'Zoznamy'!$G$2:$G$41,0))),"PREVERIŤ","")),IF(AND(N1172="Súkromná",IFERROR(INDEX('Vozidlá'!$O$6:$O$6,MATCH(B1172,'Vozidlá'!$A$6:$A$6,0))="áno",FALSE)),"PREVERIŤ","")))</f>
        <v/>
      </c>
      <c r="T1172" s="14">
        <f>IF(OR(D1172="",E1172="",F1172="",G1172=""),"",IFERROR(IF(OR(F1172+G1172&lt;D1172+E1172,D1172&lt;DATE(2027,1,1),D1172&gt;=DATE(2028,1,1)),"CHYBA",""),"CHYBA"))</f>
        <v/>
      </c>
      <c r="U1172" s="14">
        <f>IF(OR(V1172=0,A1172=""),"",IF(COUNTIFS($A$6:$A$1505,A1172&amp;"",$B$6:$B$1505,B1172&amp;"")&gt;1,"CHYBA",IF(X1172="","",IF(X1172=0,"",IFERROR(IF(INDEX($A$1:$A$1505,X1172)="","",IF(A1172=INDEX($A$1:$A$1505,X1172)+1,"","PREVERIŤ")),"PREVERIŤ")))))</f>
        <v/>
      </c>
      <c r="V1172" s="14">
        <f>IF(OR(A1172&lt;&gt;"",B1172&lt;&gt;"",C1172&lt;&gt;"",D1172&lt;&gt;"",E1172&lt;&gt;"",F1172&lt;&gt;"",G1172&lt;&gt;"",H1172&lt;&gt;"",I1172&lt;&gt;"",J1172&lt;&gt;"",K1172&lt;&gt;"",L1172&lt;&gt;"",N1172&lt;&gt;"",O1172&lt;&gt;""),1,0)</f>
        <v/>
      </c>
      <c r="W1172" s="14">
        <f>IF(OR(V1172=0,B1172=""),"",COUNTIFS($B$6:B1172,B1172&amp;""))</f>
        <v/>
      </c>
      <c r="X1172" s="14">
        <f>IF(OR(V1172=0,B1172=""),"",IF(W1172=1,0,SUMIFS($Y$5:Y1171,$B$5:B1171,B1172&amp;"",$W$5:W1171,W1172-1)))</f>
        <v/>
      </c>
      <c r="Y1172" s="14">
        <f>IF(V1172=0,"",ROW($A1172))</f>
        <v/>
      </c>
    </row>
    <row r="1173">
      <c r="A1173" s="10" t="n"/>
      <c r="B1173" s="10" t="n"/>
      <c r="C1173" s="10" t="n"/>
      <c r="D1173" s="12" t="n"/>
      <c r="E1173" s="18" t="n"/>
      <c r="F1173" s="12" t="n"/>
      <c r="G1173" s="18" t="n"/>
      <c r="H1173" s="10" t="n"/>
      <c r="I1173" s="10" t="n"/>
      <c r="J1173" s="10" t="n"/>
      <c r="K1173" s="13" t="n"/>
      <c r="L1173" s="13" t="n"/>
      <c r="M1173" s="19">
        <f>IF(OR(K1173="",L1173=""),"",IF(AND(ISNUMBER(K1173),ISNUMBER(L1173)),L1173-K1173,"CHYBA"))</f>
        <v/>
      </c>
      <c r="N1173" s="10" t="n"/>
      <c r="O1173" s="10" t="n"/>
      <c r="P1173" s="14">
        <f>IF(M1173="","",IF(ISNUMBER(M1173),IF(M1173&lt;=0,"CHYBA",""),"CHYBA"))</f>
        <v/>
      </c>
      <c r="Q1173" s="14">
        <f>IF(OR(V1173=0,B1173="",K1173=""),"",IFERROR(IF(X1173=0,IF(AND(COUNTIFS('Vozidlá'!$A$6:$A$6,B1173&amp;"",'Vozidlá'!$L$6:$L$6,"&lt;&gt;")=1,ROUND(K1173,1)=ROUND(INDEX('Vozidlá'!$L$6:$L$6,MATCH(B1173,'Vozidlá'!$A$6:$A$6,0)),1)),"","CHYBA"),IF(AND(INDEX($L$1:$L$1505,X1173)&lt;&gt;"",ROUND(K1173,1)=ROUND(INDEX($L$1:$L$1505,X1173),1)),"","CHYBA")),"CHYBA"))</f>
        <v/>
      </c>
      <c r="R1173" s="14">
        <f>IF(V1173=0,"",IF(OR(NOT(ISNUMBER(A1173)),B1173="",C1173="",NOT(ISNUMBER(D1173)),NOT(ISNUMBER(E1173)),NOT(ISNUMBER(F1173)),NOT(ISNUMBER(G1173)),I1173="",J1173="",NOT(ISNUMBER(K1173)),NOT(ISNUMBER(L1173)),AND(N1173&lt;&gt;"Podnikateľská",N1173&lt;&gt;"Súkromná"),AND(N1173="Podnikateľská",H1173=""),COUNTIFS('Vodiči'!$C$6:$C$8,C1173&amp;"")&lt;&gt;1,COUNTIFS('Vozidlá'!$A$6:$A$6,B1173&amp;"",'Vozidlá'!$B$6:$B$6,"&lt;&gt;")&lt;&gt;1,COUNTIFS('Vozidlá'!$A$6:$A$6,B1173&amp;"",'Vozidlá'!$C$6:$C$6,"&lt;&gt;")&lt;&gt;1,COUNTIFS('Vozidlá'!$A$6:$A$6,B1173&amp;"",'Vozidlá'!$D$6:$D$6,"&lt;&gt;")&lt;&gt;1,COUNTIFS('Vozidlá'!$A$6:$A$6,B1173&amp;"",'Vozidlá'!$E$6:$E$6,"&lt;&gt;")&lt;&gt;1,COUNTIFS('Vozidlá'!$A$6:$A$6,B1173&amp;"",'Vozidlá'!$K$6:$K$6,"&lt;&gt;")&lt;&gt;1,COUNTIFS('Vozidlá'!$A$6:$A$6,B1173&amp;"",'Vozidlá'!$L$6:$L$6,"&lt;&gt;")&lt;&gt;1),"CHYBA",""))</f>
        <v/>
      </c>
      <c r="S1173" s="14">
        <f>IF(V1173=0,"",IF(N1173="Podnikateľská",IF(H1173="","",IF(OR(LEN(TRIM(SUBSTITUTE(SUBSTITUTE(H1173,".",""),",","")))&lt;12,ISNUMBER(MATCH(TRIM(SUBSTITUTE(SUBSTITUTE(H1173,".",""),",","")),'Zoznamy'!$G$2:$G$41,0))),"PREVERIŤ","")),IF(AND(N1173="Súkromná",IFERROR(INDEX('Vozidlá'!$O$6:$O$6,MATCH(B1173,'Vozidlá'!$A$6:$A$6,0))="áno",FALSE)),"PREVERIŤ","")))</f>
        <v/>
      </c>
      <c r="T1173" s="14">
        <f>IF(OR(D1173="",E1173="",F1173="",G1173=""),"",IFERROR(IF(OR(F1173+G1173&lt;D1173+E1173,D1173&lt;DATE(2027,1,1),D1173&gt;=DATE(2028,1,1)),"CHYBA",""),"CHYBA"))</f>
        <v/>
      </c>
      <c r="U1173" s="14">
        <f>IF(OR(V1173=0,A1173=""),"",IF(COUNTIFS($A$6:$A$1505,A1173&amp;"",$B$6:$B$1505,B1173&amp;"")&gt;1,"CHYBA",IF(X1173="","",IF(X1173=0,"",IFERROR(IF(INDEX($A$1:$A$1505,X1173)="","",IF(A1173=INDEX($A$1:$A$1505,X1173)+1,"","PREVERIŤ")),"PREVERIŤ")))))</f>
        <v/>
      </c>
      <c r="V1173" s="14">
        <f>IF(OR(A1173&lt;&gt;"",B1173&lt;&gt;"",C1173&lt;&gt;"",D1173&lt;&gt;"",E1173&lt;&gt;"",F1173&lt;&gt;"",G1173&lt;&gt;"",H1173&lt;&gt;"",I1173&lt;&gt;"",J1173&lt;&gt;"",K1173&lt;&gt;"",L1173&lt;&gt;"",N1173&lt;&gt;"",O1173&lt;&gt;""),1,0)</f>
        <v/>
      </c>
      <c r="W1173" s="14">
        <f>IF(OR(V1173=0,B1173=""),"",COUNTIFS($B$6:B1173,B1173&amp;""))</f>
        <v/>
      </c>
      <c r="X1173" s="14">
        <f>IF(OR(V1173=0,B1173=""),"",IF(W1173=1,0,SUMIFS($Y$5:Y1172,$B$5:B1172,B1173&amp;"",$W$5:W1172,W1173-1)))</f>
        <v/>
      </c>
      <c r="Y1173" s="14">
        <f>IF(V1173=0,"",ROW($A1173))</f>
        <v/>
      </c>
    </row>
    <row r="1174">
      <c r="A1174" s="10" t="n"/>
      <c r="B1174" s="10" t="n"/>
      <c r="C1174" s="10" t="n"/>
      <c r="D1174" s="12" t="n"/>
      <c r="E1174" s="18" t="n"/>
      <c r="F1174" s="12" t="n"/>
      <c r="G1174" s="18" t="n"/>
      <c r="H1174" s="10" t="n"/>
      <c r="I1174" s="10" t="n"/>
      <c r="J1174" s="10" t="n"/>
      <c r="K1174" s="13" t="n"/>
      <c r="L1174" s="13" t="n"/>
      <c r="M1174" s="19">
        <f>IF(OR(K1174="",L1174=""),"",IF(AND(ISNUMBER(K1174),ISNUMBER(L1174)),L1174-K1174,"CHYBA"))</f>
        <v/>
      </c>
      <c r="N1174" s="10" t="n"/>
      <c r="O1174" s="10" t="n"/>
      <c r="P1174" s="14">
        <f>IF(M1174="","",IF(ISNUMBER(M1174),IF(M1174&lt;=0,"CHYBA",""),"CHYBA"))</f>
        <v/>
      </c>
      <c r="Q1174" s="14">
        <f>IF(OR(V1174=0,B1174="",K1174=""),"",IFERROR(IF(X1174=0,IF(AND(COUNTIFS('Vozidlá'!$A$6:$A$6,B1174&amp;"",'Vozidlá'!$L$6:$L$6,"&lt;&gt;")=1,ROUND(K1174,1)=ROUND(INDEX('Vozidlá'!$L$6:$L$6,MATCH(B1174,'Vozidlá'!$A$6:$A$6,0)),1)),"","CHYBA"),IF(AND(INDEX($L$1:$L$1505,X1174)&lt;&gt;"",ROUND(K1174,1)=ROUND(INDEX($L$1:$L$1505,X1174),1)),"","CHYBA")),"CHYBA"))</f>
        <v/>
      </c>
      <c r="R1174" s="14">
        <f>IF(V1174=0,"",IF(OR(NOT(ISNUMBER(A1174)),B1174="",C1174="",NOT(ISNUMBER(D1174)),NOT(ISNUMBER(E1174)),NOT(ISNUMBER(F1174)),NOT(ISNUMBER(G1174)),I1174="",J1174="",NOT(ISNUMBER(K1174)),NOT(ISNUMBER(L1174)),AND(N1174&lt;&gt;"Podnikateľská",N1174&lt;&gt;"Súkromná"),AND(N1174="Podnikateľská",H1174=""),COUNTIFS('Vodiči'!$C$6:$C$8,C1174&amp;"")&lt;&gt;1,COUNTIFS('Vozidlá'!$A$6:$A$6,B1174&amp;"",'Vozidlá'!$B$6:$B$6,"&lt;&gt;")&lt;&gt;1,COUNTIFS('Vozidlá'!$A$6:$A$6,B1174&amp;"",'Vozidlá'!$C$6:$C$6,"&lt;&gt;")&lt;&gt;1,COUNTIFS('Vozidlá'!$A$6:$A$6,B1174&amp;"",'Vozidlá'!$D$6:$D$6,"&lt;&gt;")&lt;&gt;1,COUNTIFS('Vozidlá'!$A$6:$A$6,B1174&amp;"",'Vozidlá'!$E$6:$E$6,"&lt;&gt;")&lt;&gt;1,COUNTIFS('Vozidlá'!$A$6:$A$6,B1174&amp;"",'Vozidlá'!$K$6:$K$6,"&lt;&gt;")&lt;&gt;1,COUNTIFS('Vozidlá'!$A$6:$A$6,B1174&amp;"",'Vozidlá'!$L$6:$L$6,"&lt;&gt;")&lt;&gt;1),"CHYBA",""))</f>
        <v/>
      </c>
      <c r="S1174" s="14">
        <f>IF(V1174=0,"",IF(N1174="Podnikateľská",IF(H1174="","",IF(OR(LEN(TRIM(SUBSTITUTE(SUBSTITUTE(H1174,".",""),",","")))&lt;12,ISNUMBER(MATCH(TRIM(SUBSTITUTE(SUBSTITUTE(H1174,".",""),",","")),'Zoznamy'!$G$2:$G$41,0))),"PREVERIŤ","")),IF(AND(N1174="Súkromná",IFERROR(INDEX('Vozidlá'!$O$6:$O$6,MATCH(B1174,'Vozidlá'!$A$6:$A$6,0))="áno",FALSE)),"PREVERIŤ","")))</f>
        <v/>
      </c>
      <c r="T1174" s="14">
        <f>IF(OR(D1174="",E1174="",F1174="",G1174=""),"",IFERROR(IF(OR(F1174+G1174&lt;D1174+E1174,D1174&lt;DATE(2027,1,1),D1174&gt;=DATE(2028,1,1)),"CHYBA",""),"CHYBA"))</f>
        <v/>
      </c>
      <c r="U1174" s="14">
        <f>IF(OR(V1174=0,A1174=""),"",IF(COUNTIFS($A$6:$A$1505,A1174&amp;"",$B$6:$B$1505,B1174&amp;"")&gt;1,"CHYBA",IF(X1174="","",IF(X1174=0,"",IFERROR(IF(INDEX($A$1:$A$1505,X1174)="","",IF(A1174=INDEX($A$1:$A$1505,X1174)+1,"","PREVERIŤ")),"PREVERIŤ")))))</f>
        <v/>
      </c>
      <c r="V1174" s="14">
        <f>IF(OR(A1174&lt;&gt;"",B1174&lt;&gt;"",C1174&lt;&gt;"",D1174&lt;&gt;"",E1174&lt;&gt;"",F1174&lt;&gt;"",G1174&lt;&gt;"",H1174&lt;&gt;"",I1174&lt;&gt;"",J1174&lt;&gt;"",K1174&lt;&gt;"",L1174&lt;&gt;"",N1174&lt;&gt;"",O1174&lt;&gt;""),1,0)</f>
        <v/>
      </c>
      <c r="W1174" s="14">
        <f>IF(OR(V1174=0,B1174=""),"",COUNTIFS($B$6:B1174,B1174&amp;""))</f>
        <v/>
      </c>
      <c r="X1174" s="14">
        <f>IF(OR(V1174=0,B1174=""),"",IF(W1174=1,0,SUMIFS($Y$5:Y1173,$B$5:B1173,B1174&amp;"",$W$5:W1173,W1174-1)))</f>
        <v/>
      </c>
      <c r="Y1174" s="14">
        <f>IF(V1174=0,"",ROW($A1174))</f>
        <v/>
      </c>
    </row>
    <row r="1175">
      <c r="A1175" s="10" t="n"/>
      <c r="B1175" s="10" t="n"/>
      <c r="C1175" s="10" t="n"/>
      <c r="D1175" s="12" t="n"/>
      <c r="E1175" s="18" t="n"/>
      <c r="F1175" s="12" t="n"/>
      <c r="G1175" s="18" t="n"/>
      <c r="H1175" s="10" t="n"/>
      <c r="I1175" s="10" t="n"/>
      <c r="J1175" s="10" t="n"/>
      <c r="K1175" s="13" t="n"/>
      <c r="L1175" s="13" t="n"/>
      <c r="M1175" s="19">
        <f>IF(OR(K1175="",L1175=""),"",IF(AND(ISNUMBER(K1175),ISNUMBER(L1175)),L1175-K1175,"CHYBA"))</f>
        <v/>
      </c>
      <c r="N1175" s="10" t="n"/>
      <c r="O1175" s="10" t="n"/>
      <c r="P1175" s="14">
        <f>IF(M1175="","",IF(ISNUMBER(M1175),IF(M1175&lt;=0,"CHYBA",""),"CHYBA"))</f>
        <v/>
      </c>
      <c r="Q1175" s="14">
        <f>IF(OR(V1175=0,B1175="",K1175=""),"",IFERROR(IF(X1175=0,IF(AND(COUNTIFS('Vozidlá'!$A$6:$A$6,B1175&amp;"",'Vozidlá'!$L$6:$L$6,"&lt;&gt;")=1,ROUND(K1175,1)=ROUND(INDEX('Vozidlá'!$L$6:$L$6,MATCH(B1175,'Vozidlá'!$A$6:$A$6,0)),1)),"","CHYBA"),IF(AND(INDEX($L$1:$L$1505,X1175)&lt;&gt;"",ROUND(K1175,1)=ROUND(INDEX($L$1:$L$1505,X1175),1)),"","CHYBA")),"CHYBA"))</f>
        <v/>
      </c>
      <c r="R1175" s="14">
        <f>IF(V1175=0,"",IF(OR(NOT(ISNUMBER(A1175)),B1175="",C1175="",NOT(ISNUMBER(D1175)),NOT(ISNUMBER(E1175)),NOT(ISNUMBER(F1175)),NOT(ISNUMBER(G1175)),I1175="",J1175="",NOT(ISNUMBER(K1175)),NOT(ISNUMBER(L1175)),AND(N1175&lt;&gt;"Podnikateľská",N1175&lt;&gt;"Súkromná"),AND(N1175="Podnikateľská",H1175=""),COUNTIFS('Vodiči'!$C$6:$C$8,C1175&amp;"")&lt;&gt;1,COUNTIFS('Vozidlá'!$A$6:$A$6,B1175&amp;"",'Vozidlá'!$B$6:$B$6,"&lt;&gt;")&lt;&gt;1,COUNTIFS('Vozidlá'!$A$6:$A$6,B1175&amp;"",'Vozidlá'!$C$6:$C$6,"&lt;&gt;")&lt;&gt;1,COUNTIFS('Vozidlá'!$A$6:$A$6,B1175&amp;"",'Vozidlá'!$D$6:$D$6,"&lt;&gt;")&lt;&gt;1,COUNTIFS('Vozidlá'!$A$6:$A$6,B1175&amp;"",'Vozidlá'!$E$6:$E$6,"&lt;&gt;")&lt;&gt;1,COUNTIFS('Vozidlá'!$A$6:$A$6,B1175&amp;"",'Vozidlá'!$K$6:$K$6,"&lt;&gt;")&lt;&gt;1,COUNTIFS('Vozidlá'!$A$6:$A$6,B1175&amp;"",'Vozidlá'!$L$6:$L$6,"&lt;&gt;")&lt;&gt;1),"CHYBA",""))</f>
        <v/>
      </c>
      <c r="S1175" s="14">
        <f>IF(V1175=0,"",IF(N1175="Podnikateľská",IF(H1175="","",IF(OR(LEN(TRIM(SUBSTITUTE(SUBSTITUTE(H1175,".",""),",","")))&lt;12,ISNUMBER(MATCH(TRIM(SUBSTITUTE(SUBSTITUTE(H1175,".",""),",","")),'Zoznamy'!$G$2:$G$41,0))),"PREVERIŤ","")),IF(AND(N1175="Súkromná",IFERROR(INDEX('Vozidlá'!$O$6:$O$6,MATCH(B1175,'Vozidlá'!$A$6:$A$6,0))="áno",FALSE)),"PREVERIŤ","")))</f>
        <v/>
      </c>
      <c r="T1175" s="14">
        <f>IF(OR(D1175="",E1175="",F1175="",G1175=""),"",IFERROR(IF(OR(F1175+G1175&lt;D1175+E1175,D1175&lt;DATE(2027,1,1),D1175&gt;=DATE(2028,1,1)),"CHYBA",""),"CHYBA"))</f>
        <v/>
      </c>
      <c r="U1175" s="14">
        <f>IF(OR(V1175=0,A1175=""),"",IF(COUNTIFS($A$6:$A$1505,A1175&amp;"",$B$6:$B$1505,B1175&amp;"")&gt;1,"CHYBA",IF(X1175="","",IF(X1175=0,"",IFERROR(IF(INDEX($A$1:$A$1505,X1175)="","",IF(A1175=INDEX($A$1:$A$1505,X1175)+1,"","PREVERIŤ")),"PREVERIŤ")))))</f>
        <v/>
      </c>
      <c r="V1175" s="14">
        <f>IF(OR(A1175&lt;&gt;"",B1175&lt;&gt;"",C1175&lt;&gt;"",D1175&lt;&gt;"",E1175&lt;&gt;"",F1175&lt;&gt;"",G1175&lt;&gt;"",H1175&lt;&gt;"",I1175&lt;&gt;"",J1175&lt;&gt;"",K1175&lt;&gt;"",L1175&lt;&gt;"",N1175&lt;&gt;"",O1175&lt;&gt;""),1,0)</f>
        <v/>
      </c>
      <c r="W1175" s="14">
        <f>IF(OR(V1175=0,B1175=""),"",COUNTIFS($B$6:B1175,B1175&amp;""))</f>
        <v/>
      </c>
      <c r="X1175" s="14">
        <f>IF(OR(V1175=0,B1175=""),"",IF(W1175=1,0,SUMIFS($Y$5:Y1174,$B$5:B1174,B1175&amp;"",$W$5:W1174,W1175-1)))</f>
        <v/>
      </c>
      <c r="Y1175" s="14">
        <f>IF(V1175=0,"",ROW($A1175))</f>
        <v/>
      </c>
    </row>
    <row r="1176">
      <c r="A1176" s="10" t="n"/>
      <c r="B1176" s="10" t="n"/>
      <c r="C1176" s="10" t="n"/>
      <c r="D1176" s="12" t="n"/>
      <c r="E1176" s="18" t="n"/>
      <c r="F1176" s="12" t="n"/>
      <c r="G1176" s="18" t="n"/>
      <c r="H1176" s="10" t="n"/>
      <c r="I1176" s="10" t="n"/>
      <c r="J1176" s="10" t="n"/>
      <c r="K1176" s="13" t="n"/>
      <c r="L1176" s="13" t="n"/>
      <c r="M1176" s="19">
        <f>IF(OR(K1176="",L1176=""),"",IF(AND(ISNUMBER(K1176),ISNUMBER(L1176)),L1176-K1176,"CHYBA"))</f>
        <v/>
      </c>
      <c r="N1176" s="10" t="n"/>
      <c r="O1176" s="10" t="n"/>
      <c r="P1176" s="14">
        <f>IF(M1176="","",IF(ISNUMBER(M1176),IF(M1176&lt;=0,"CHYBA",""),"CHYBA"))</f>
        <v/>
      </c>
      <c r="Q1176" s="14">
        <f>IF(OR(V1176=0,B1176="",K1176=""),"",IFERROR(IF(X1176=0,IF(AND(COUNTIFS('Vozidlá'!$A$6:$A$6,B1176&amp;"",'Vozidlá'!$L$6:$L$6,"&lt;&gt;")=1,ROUND(K1176,1)=ROUND(INDEX('Vozidlá'!$L$6:$L$6,MATCH(B1176,'Vozidlá'!$A$6:$A$6,0)),1)),"","CHYBA"),IF(AND(INDEX($L$1:$L$1505,X1176)&lt;&gt;"",ROUND(K1176,1)=ROUND(INDEX($L$1:$L$1505,X1176),1)),"","CHYBA")),"CHYBA"))</f>
        <v/>
      </c>
      <c r="R1176" s="14">
        <f>IF(V1176=0,"",IF(OR(NOT(ISNUMBER(A1176)),B1176="",C1176="",NOT(ISNUMBER(D1176)),NOT(ISNUMBER(E1176)),NOT(ISNUMBER(F1176)),NOT(ISNUMBER(G1176)),I1176="",J1176="",NOT(ISNUMBER(K1176)),NOT(ISNUMBER(L1176)),AND(N1176&lt;&gt;"Podnikateľská",N1176&lt;&gt;"Súkromná"),AND(N1176="Podnikateľská",H1176=""),COUNTIFS('Vodiči'!$C$6:$C$8,C1176&amp;"")&lt;&gt;1,COUNTIFS('Vozidlá'!$A$6:$A$6,B1176&amp;"",'Vozidlá'!$B$6:$B$6,"&lt;&gt;")&lt;&gt;1,COUNTIFS('Vozidlá'!$A$6:$A$6,B1176&amp;"",'Vozidlá'!$C$6:$C$6,"&lt;&gt;")&lt;&gt;1,COUNTIFS('Vozidlá'!$A$6:$A$6,B1176&amp;"",'Vozidlá'!$D$6:$D$6,"&lt;&gt;")&lt;&gt;1,COUNTIFS('Vozidlá'!$A$6:$A$6,B1176&amp;"",'Vozidlá'!$E$6:$E$6,"&lt;&gt;")&lt;&gt;1,COUNTIFS('Vozidlá'!$A$6:$A$6,B1176&amp;"",'Vozidlá'!$K$6:$K$6,"&lt;&gt;")&lt;&gt;1,COUNTIFS('Vozidlá'!$A$6:$A$6,B1176&amp;"",'Vozidlá'!$L$6:$L$6,"&lt;&gt;")&lt;&gt;1),"CHYBA",""))</f>
        <v/>
      </c>
      <c r="S1176" s="14">
        <f>IF(V1176=0,"",IF(N1176="Podnikateľská",IF(H1176="","",IF(OR(LEN(TRIM(SUBSTITUTE(SUBSTITUTE(H1176,".",""),",","")))&lt;12,ISNUMBER(MATCH(TRIM(SUBSTITUTE(SUBSTITUTE(H1176,".",""),",","")),'Zoznamy'!$G$2:$G$41,0))),"PREVERIŤ","")),IF(AND(N1176="Súkromná",IFERROR(INDEX('Vozidlá'!$O$6:$O$6,MATCH(B1176,'Vozidlá'!$A$6:$A$6,0))="áno",FALSE)),"PREVERIŤ","")))</f>
        <v/>
      </c>
      <c r="T1176" s="14">
        <f>IF(OR(D1176="",E1176="",F1176="",G1176=""),"",IFERROR(IF(OR(F1176+G1176&lt;D1176+E1176,D1176&lt;DATE(2027,1,1),D1176&gt;=DATE(2028,1,1)),"CHYBA",""),"CHYBA"))</f>
        <v/>
      </c>
      <c r="U1176" s="14">
        <f>IF(OR(V1176=0,A1176=""),"",IF(COUNTIFS($A$6:$A$1505,A1176&amp;"",$B$6:$B$1505,B1176&amp;"")&gt;1,"CHYBA",IF(X1176="","",IF(X1176=0,"",IFERROR(IF(INDEX($A$1:$A$1505,X1176)="","",IF(A1176=INDEX($A$1:$A$1505,X1176)+1,"","PREVERIŤ")),"PREVERIŤ")))))</f>
        <v/>
      </c>
      <c r="V1176" s="14">
        <f>IF(OR(A1176&lt;&gt;"",B1176&lt;&gt;"",C1176&lt;&gt;"",D1176&lt;&gt;"",E1176&lt;&gt;"",F1176&lt;&gt;"",G1176&lt;&gt;"",H1176&lt;&gt;"",I1176&lt;&gt;"",J1176&lt;&gt;"",K1176&lt;&gt;"",L1176&lt;&gt;"",N1176&lt;&gt;"",O1176&lt;&gt;""),1,0)</f>
        <v/>
      </c>
      <c r="W1176" s="14">
        <f>IF(OR(V1176=0,B1176=""),"",COUNTIFS($B$6:B1176,B1176&amp;""))</f>
        <v/>
      </c>
      <c r="X1176" s="14">
        <f>IF(OR(V1176=0,B1176=""),"",IF(W1176=1,0,SUMIFS($Y$5:Y1175,$B$5:B1175,B1176&amp;"",$W$5:W1175,W1176-1)))</f>
        <v/>
      </c>
      <c r="Y1176" s="14">
        <f>IF(V1176=0,"",ROW($A1176))</f>
        <v/>
      </c>
    </row>
    <row r="1177">
      <c r="A1177" s="10" t="n"/>
      <c r="B1177" s="10" t="n"/>
      <c r="C1177" s="10" t="n"/>
      <c r="D1177" s="12" t="n"/>
      <c r="E1177" s="18" t="n"/>
      <c r="F1177" s="12" t="n"/>
      <c r="G1177" s="18" t="n"/>
      <c r="H1177" s="10" t="n"/>
      <c r="I1177" s="10" t="n"/>
      <c r="J1177" s="10" t="n"/>
      <c r="K1177" s="13" t="n"/>
      <c r="L1177" s="13" t="n"/>
      <c r="M1177" s="19">
        <f>IF(OR(K1177="",L1177=""),"",IF(AND(ISNUMBER(K1177),ISNUMBER(L1177)),L1177-K1177,"CHYBA"))</f>
        <v/>
      </c>
      <c r="N1177" s="10" t="n"/>
      <c r="O1177" s="10" t="n"/>
      <c r="P1177" s="14">
        <f>IF(M1177="","",IF(ISNUMBER(M1177),IF(M1177&lt;=0,"CHYBA",""),"CHYBA"))</f>
        <v/>
      </c>
      <c r="Q1177" s="14">
        <f>IF(OR(V1177=0,B1177="",K1177=""),"",IFERROR(IF(X1177=0,IF(AND(COUNTIFS('Vozidlá'!$A$6:$A$6,B1177&amp;"",'Vozidlá'!$L$6:$L$6,"&lt;&gt;")=1,ROUND(K1177,1)=ROUND(INDEX('Vozidlá'!$L$6:$L$6,MATCH(B1177,'Vozidlá'!$A$6:$A$6,0)),1)),"","CHYBA"),IF(AND(INDEX($L$1:$L$1505,X1177)&lt;&gt;"",ROUND(K1177,1)=ROUND(INDEX($L$1:$L$1505,X1177),1)),"","CHYBA")),"CHYBA"))</f>
        <v/>
      </c>
      <c r="R1177" s="14">
        <f>IF(V1177=0,"",IF(OR(NOT(ISNUMBER(A1177)),B1177="",C1177="",NOT(ISNUMBER(D1177)),NOT(ISNUMBER(E1177)),NOT(ISNUMBER(F1177)),NOT(ISNUMBER(G1177)),I1177="",J1177="",NOT(ISNUMBER(K1177)),NOT(ISNUMBER(L1177)),AND(N1177&lt;&gt;"Podnikateľská",N1177&lt;&gt;"Súkromná"),AND(N1177="Podnikateľská",H1177=""),COUNTIFS('Vodiči'!$C$6:$C$8,C1177&amp;"")&lt;&gt;1,COUNTIFS('Vozidlá'!$A$6:$A$6,B1177&amp;"",'Vozidlá'!$B$6:$B$6,"&lt;&gt;")&lt;&gt;1,COUNTIFS('Vozidlá'!$A$6:$A$6,B1177&amp;"",'Vozidlá'!$C$6:$C$6,"&lt;&gt;")&lt;&gt;1,COUNTIFS('Vozidlá'!$A$6:$A$6,B1177&amp;"",'Vozidlá'!$D$6:$D$6,"&lt;&gt;")&lt;&gt;1,COUNTIFS('Vozidlá'!$A$6:$A$6,B1177&amp;"",'Vozidlá'!$E$6:$E$6,"&lt;&gt;")&lt;&gt;1,COUNTIFS('Vozidlá'!$A$6:$A$6,B1177&amp;"",'Vozidlá'!$K$6:$K$6,"&lt;&gt;")&lt;&gt;1,COUNTIFS('Vozidlá'!$A$6:$A$6,B1177&amp;"",'Vozidlá'!$L$6:$L$6,"&lt;&gt;")&lt;&gt;1),"CHYBA",""))</f>
        <v/>
      </c>
      <c r="S1177" s="14">
        <f>IF(V1177=0,"",IF(N1177="Podnikateľská",IF(H1177="","",IF(OR(LEN(TRIM(SUBSTITUTE(SUBSTITUTE(H1177,".",""),",","")))&lt;12,ISNUMBER(MATCH(TRIM(SUBSTITUTE(SUBSTITUTE(H1177,".",""),",","")),'Zoznamy'!$G$2:$G$41,0))),"PREVERIŤ","")),IF(AND(N1177="Súkromná",IFERROR(INDEX('Vozidlá'!$O$6:$O$6,MATCH(B1177,'Vozidlá'!$A$6:$A$6,0))="áno",FALSE)),"PREVERIŤ","")))</f>
        <v/>
      </c>
      <c r="T1177" s="14">
        <f>IF(OR(D1177="",E1177="",F1177="",G1177=""),"",IFERROR(IF(OR(F1177+G1177&lt;D1177+E1177,D1177&lt;DATE(2027,1,1),D1177&gt;=DATE(2028,1,1)),"CHYBA",""),"CHYBA"))</f>
        <v/>
      </c>
      <c r="U1177" s="14">
        <f>IF(OR(V1177=0,A1177=""),"",IF(COUNTIFS($A$6:$A$1505,A1177&amp;"",$B$6:$B$1505,B1177&amp;"")&gt;1,"CHYBA",IF(X1177="","",IF(X1177=0,"",IFERROR(IF(INDEX($A$1:$A$1505,X1177)="","",IF(A1177=INDEX($A$1:$A$1505,X1177)+1,"","PREVERIŤ")),"PREVERIŤ")))))</f>
        <v/>
      </c>
      <c r="V1177" s="14">
        <f>IF(OR(A1177&lt;&gt;"",B1177&lt;&gt;"",C1177&lt;&gt;"",D1177&lt;&gt;"",E1177&lt;&gt;"",F1177&lt;&gt;"",G1177&lt;&gt;"",H1177&lt;&gt;"",I1177&lt;&gt;"",J1177&lt;&gt;"",K1177&lt;&gt;"",L1177&lt;&gt;"",N1177&lt;&gt;"",O1177&lt;&gt;""),1,0)</f>
        <v/>
      </c>
      <c r="W1177" s="14">
        <f>IF(OR(V1177=0,B1177=""),"",COUNTIFS($B$6:B1177,B1177&amp;""))</f>
        <v/>
      </c>
      <c r="X1177" s="14">
        <f>IF(OR(V1177=0,B1177=""),"",IF(W1177=1,0,SUMIFS($Y$5:Y1176,$B$5:B1176,B1177&amp;"",$W$5:W1176,W1177-1)))</f>
        <v/>
      </c>
      <c r="Y1177" s="14">
        <f>IF(V1177=0,"",ROW($A1177))</f>
        <v/>
      </c>
    </row>
    <row r="1178">
      <c r="A1178" s="10" t="n"/>
      <c r="B1178" s="10" t="n"/>
      <c r="C1178" s="10" t="n"/>
      <c r="D1178" s="12" t="n"/>
      <c r="E1178" s="18" t="n"/>
      <c r="F1178" s="12" t="n"/>
      <c r="G1178" s="18" t="n"/>
      <c r="H1178" s="10" t="n"/>
      <c r="I1178" s="10" t="n"/>
      <c r="J1178" s="10" t="n"/>
      <c r="K1178" s="13" t="n"/>
      <c r="L1178" s="13" t="n"/>
      <c r="M1178" s="19">
        <f>IF(OR(K1178="",L1178=""),"",IF(AND(ISNUMBER(K1178),ISNUMBER(L1178)),L1178-K1178,"CHYBA"))</f>
        <v/>
      </c>
      <c r="N1178" s="10" t="n"/>
      <c r="O1178" s="10" t="n"/>
      <c r="P1178" s="14">
        <f>IF(M1178="","",IF(ISNUMBER(M1178),IF(M1178&lt;=0,"CHYBA",""),"CHYBA"))</f>
        <v/>
      </c>
      <c r="Q1178" s="14">
        <f>IF(OR(V1178=0,B1178="",K1178=""),"",IFERROR(IF(X1178=0,IF(AND(COUNTIFS('Vozidlá'!$A$6:$A$6,B1178&amp;"",'Vozidlá'!$L$6:$L$6,"&lt;&gt;")=1,ROUND(K1178,1)=ROUND(INDEX('Vozidlá'!$L$6:$L$6,MATCH(B1178,'Vozidlá'!$A$6:$A$6,0)),1)),"","CHYBA"),IF(AND(INDEX($L$1:$L$1505,X1178)&lt;&gt;"",ROUND(K1178,1)=ROUND(INDEX($L$1:$L$1505,X1178),1)),"","CHYBA")),"CHYBA"))</f>
        <v/>
      </c>
      <c r="R1178" s="14">
        <f>IF(V1178=0,"",IF(OR(NOT(ISNUMBER(A1178)),B1178="",C1178="",NOT(ISNUMBER(D1178)),NOT(ISNUMBER(E1178)),NOT(ISNUMBER(F1178)),NOT(ISNUMBER(G1178)),I1178="",J1178="",NOT(ISNUMBER(K1178)),NOT(ISNUMBER(L1178)),AND(N1178&lt;&gt;"Podnikateľská",N1178&lt;&gt;"Súkromná"),AND(N1178="Podnikateľská",H1178=""),COUNTIFS('Vodiči'!$C$6:$C$8,C1178&amp;"")&lt;&gt;1,COUNTIFS('Vozidlá'!$A$6:$A$6,B1178&amp;"",'Vozidlá'!$B$6:$B$6,"&lt;&gt;")&lt;&gt;1,COUNTIFS('Vozidlá'!$A$6:$A$6,B1178&amp;"",'Vozidlá'!$C$6:$C$6,"&lt;&gt;")&lt;&gt;1,COUNTIFS('Vozidlá'!$A$6:$A$6,B1178&amp;"",'Vozidlá'!$D$6:$D$6,"&lt;&gt;")&lt;&gt;1,COUNTIFS('Vozidlá'!$A$6:$A$6,B1178&amp;"",'Vozidlá'!$E$6:$E$6,"&lt;&gt;")&lt;&gt;1,COUNTIFS('Vozidlá'!$A$6:$A$6,B1178&amp;"",'Vozidlá'!$K$6:$K$6,"&lt;&gt;")&lt;&gt;1,COUNTIFS('Vozidlá'!$A$6:$A$6,B1178&amp;"",'Vozidlá'!$L$6:$L$6,"&lt;&gt;")&lt;&gt;1),"CHYBA",""))</f>
        <v/>
      </c>
      <c r="S1178" s="14">
        <f>IF(V1178=0,"",IF(N1178="Podnikateľská",IF(H1178="","",IF(OR(LEN(TRIM(SUBSTITUTE(SUBSTITUTE(H1178,".",""),",","")))&lt;12,ISNUMBER(MATCH(TRIM(SUBSTITUTE(SUBSTITUTE(H1178,".",""),",","")),'Zoznamy'!$G$2:$G$41,0))),"PREVERIŤ","")),IF(AND(N1178="Súkromná",IFERROR(INDEX('Vozidlá'!$O$6:$O$6,MATCH(B1178,'Vozidlá'!$A$6:$A$6,0))="áno",FALSE)),"PREVERIŤ","")))</f>
        <v/>
      </c>
      <c r="T1178" s="14">
        <f>IF(OR(D1178="",E1178="",F1178="",G1178=""),"",IFERROR(IF(OR(F1178+G1178&lt;D1178+E1178,D1178&lt;DATE(2027,1,1),D1178&gt;=DATE(2028,1,1)),"CHYBA",""),"CHYBA"))</f>
        <v/>
      </c>
      <c r="U1178" s="14">
        <f>IF(OR(V1178=0,A1178=""),"",IF(COUNTIFS($A$6:$A$1505,A1178&amp;"",$B$6:$B$1505,B1178&amp;"")&gt;1,"CHYBA",IF(X1178="","",IF(X1178=0,"",IFERROR(IF(INDEX($A$1:$A$1505,X1178)="","",IF(A1178=INDEX($A$1:$A$1505,X1178)+1,"","PREVERIŤ")),"PREVERIŤ")))))</f>
        <v/>
      </c>
      <c r="V1178" s="14">
        <f>IF(OR(A1178&lt;&gt;"",B1178&lt;&gt;"",C1178&lt;&gt;"",D1178&lt;&gt;"",E1178&lt;&gt;"",F1178&lt;&gt;"",G1178&lt;&gt;"",H1178&lt;&gt;"",I1178&lt;&gt;"",J1178&lt;&gt;"",K1178&lt;&gt;"",L1178&lt;&gt;"",N1178&lt;&gt;"",O1178&lt;&gt;""),1,0)</f>
        <v/>
      </c>
      <c r="W1178" s="14">
        <f>IF(OR(V1178=0,B1178=""),"",COUNTIFS($B$6:B1178,B1178&amp;""))</f>
        <v/>
      </c>
      <c r="X1178" s="14">
        <f>IF(OR(V1178=0,B1178=""),"",IF(W1178=1,0,SUMIFS($Y$5:Y1177,$B$5:B1177,B1178&amp;"",$W$5:W1177,W1178-1)))</f>
        <v/>
      </c>
      <c r="Y1178" s="14">
        <f>IF(V1178=0,"",ROW($A1178))</f>
        <v/>
      </c>
    </row>
    <row r="1179">
      <c r="A1179" s="10" t="n"/>
      <c r="B1179" s="10" t="n"/>
      <c r="C1179" s="10" t="n"/>
      <c r="D1179" s="12" t="n"/>
      <c r="E1179" s="18" t="n"/>
      <c r="F1179" s="12" t="n"/>
      <c r="G1179" s="18" t="n"/>
      <c r="H1179" s="10" t="n"/>
      <c r="I1179" s="10" t="n"/>
      <c r="J1179" s="10" t="n"/>
      <c r="K1179" s="13" t="n"/>
      <c r="L1179" s="13" t="n"/>
      <c r="M1179" s="19">
        <f>IF(OR(K1179="",L1179=""),"",IF(AND(ISNUMBER(K1179),ISNUMBER(L1179)),L1179-K1179,"CHYBA"))</f>
        <v/>
      </c>
      <c r="N1179" s="10" t="n"/>
      <c r="O1179" s="10" t="n"/>
      <c r="P1179" s="14">
        <f>IF(M1179="","",IF(ISNUMBER(M1179),IF(M1179&lt;=0,"CHYBA",""),"CHYBA"))</f>
        <v/>
      </c>
      <c r="Q1179" s="14">
        <f>IF(OR(V1179=0,B1179="",K1179=""),"",IFERROR(IF(X1179=0,IF(AND(COUNTIFS('Vozidlá'!$A$6:$A$6,B1179&amp;"",'Vozidlá'!$L$6:$L$6,"&lt;&gt;")=1,ROUND(K1179,1)=ROUND(INDEX('Vozidlá'!$L$6:$L$6,MATCH(B1179,'Vozidlá'!$A$6:$A$6,0)),1)),"","CHYBA"),IF(AND(INDEX($L$1:$L$1505,X1179)&lt;&gt;"",ROUND(K1179,1)=ROUND(INDEX($L$1:$L$1505,X1179),1)),"","CHYBA")),"CHYBA"))</f>
        <v/>
      </c>
      <c r="R1179" s="14">
        <f>IF(V1179=0,"",IF(OR(NOT(ISNUMBER(A1179)),B1179="",C1179="",NOT(ISNUMBER(D1179)),NOT(ISNUMBER(E1179)),NOT(ISNUMBER(F1179)),NOT(ISNUMBER(G1179)),I1179="",J1179="",NOT(ISNUMBER(K1179)),NOT(ISNUMBER(L1179)),AND(N1179&lt;&gt;"Podnikateľská",N1179&lt;&gt;"Súkromná"),AND(N1179="Podnikateľská",H1179=""),COUNTIFS('Vodiči'!$C$6:$C$8,C1179&amp;"")&lt;&gt;1,COUNTIFS('Vozidlá'!$A$6:$A$6,B1179&amp;"",'Vozidlá'!$B$6:$B$6,"&lt;&gt;")&lt;&gt;1,COUNTIFS('Vozidlá'!$A$6:$A$6,B1179&amp;"",'Vozidlá'!$C$6:$C$6,"&lt;&gt;")&lt;&gt;1,COUNTIFS('Vozidlá'!$A$6:$A$6,B1179&amp;"",'Vozidlá'!$D$6:$D$6,"&lt;&gt;")&lt;&gt;1,COUNTIFS('Vozidlá'!$A$6:$A$6,B1179&amp;"",'Vozidlá'!$E$6:$E$6,"&lt;&gt;")&lt;&gt;1,COUNTIFS('Vozidlá'!$A$6:$A$6,B1179&amp;"",'Vozidlá'!$K$6:$K$6,"&lt;&gt;")&lt;&gt;1,COUNTIFS('Vozidlá'!$A$6:$A$6,B1179&amp;"",'Vozidlá'!$L$6:$L$6,"&lt;&gt;")&lt;&gt;1),"CHYBA",""))</f>
        <v/>
      </c>
      <c r="S1179" s="14">
        <f>IF(V1179=0,"",IF(N1179="Podnikateľská",IF(H1179="","",IF(OR(LEN(TRIM(SUBSTITUTE(SUBSTITUTE(H1179,".",""),",","")))&lt;12,ISNUMBER(MATCH(TRIM(SUBSTITUTE(SUBSTITUTE(H1179,".",""),",","")),'Zoznamy'!$G$2:$G$41,0))),"PREVERIŤ","")),IF(AND(N1179="Súkromná",IFERROR(INDEX('Vozidlá'!$O$6:$O$6,MATCH(B1179,'Vozidlá'!$A$6:$A$6,0))="áno",FALSE)),"PREVERIŤ","")))</f>
        <v/>
      </c>
      <c r="T1179" s="14">
        <f>IF(OR(D1179="",E1179="",F1179="",G1179=""),"",IFERROR(IF(OR(F1179+G1179&lt;D1179+E1179,D1179&lt;DATE(2027,1,1),D1179&gt;=DATE(2028,1,1)),"CHYBA",""),"CHYBA"))</f>
        <v/>
      </c>
      <c r="U1179" s="14">
        <f>IF(OR(V1179=0,A1179=""),"",IF(COUNTIFS($A$6:$A$1505,A1179&amp;"",$B$6:$B$1505,B1179&amp;"")&gt;1,"CHYBA",IF(X1179="","",IF(X1179=0,"",IFERROR(IF(INDEX($A$1:$A$1505,X1179)="","",IF(A1179=INDEX($A$1:$A$1505,X1179)+1,"","PREVERIŤ")),"PREVERIŤ")))))</f>
        <v/>
      </c>
      <c r="V1179" s="14">
        <f>IF(OR(A1179&lt;&gt;"",B1179&lt;&gt;"",C1179&lt;&gt;"",D1179&lt;&gt;"",E1179&lt;&gt;"",F1179&lt;&gt;"",G1179&lt;&gt;"",H1179&lt;&gt;"",I1179&lt;&gt;"",J1179&lt;&gt;"",K1179&lt;&gt;"",L1179&lt;&gt;"",N1179&lt;&gt;"",O1179&lt;&gt;""),1,0)</f>
        <v/>
      </c>
      <c r="W1179" s="14">
        <f>IF(OR(V1179=0,B1179=""),"",COUNTIFS($B$6:B1179,B1179&amp;""))</f>
        <v/>
      </c>
      <c r="X1179" s="14">
        <f>IF(OR(V1179=0,B1179=""),"",IF(W1179=1,0,SUMIFS($Y$5:Y1178,$B$5:B1178,B1179&amp;"",$W$5:W1178,W1179-1)))</f>
        <v/>
      </c>
      <c r="Y1179" s="14">
        <f>IF(V1179=0,"",ROW($A1179))</f>
        <v/>
      </c>
    </row>
    <row r="1180">
      <c r="A1180" s="10" t="n"/>
      <c r="B1180" s="10" t="n"/>
      <c r="C1180" s="10" t="n"/>
      <c r="D1180" s="12" t="n"/>
      <c r="E1180" s="18" t="n"/>
      <c r="F1180" s="12" t="n"/>
      <c r="G1180" s="18" t="n"/>
      <c r="H1180" s="10" t="n"/>
      <c r="I1180" s="10" t="n"/>
      <c r="J1180" s="10" t="n"/>
      <c r="K1180" s="13" t="n"/>
      <c r="L1180" s="13" t="n"/>
      <c r="M1180" s="19">
        <f>IF(OR(K1180="",L1180=""),"",IF(AND(ISNUMBER(K1180),ISNUMBER(L1180)),L1180-K1180,"CHYBA"))</f>
        <v/>
      </c>
      <c r="N1180" s="10" t="n"/>
      <c r="O1180" s="10" t="n"/>
      <c r="P1180" s="14">
        <f>IF(M1180="","",IF(ISNUMBER(M1180),IF(M1180&lt;=0,"CHYBA",""),"CHYBA"))</f>
        <v/>
      </c>
      <c r="Q1180" s="14">
        <f>IF(OR(V1180=0,B1180="",K1180=""),"",IFERROR(IF(X1180=0,IF(AND(COUNTIFS('Vozidlá'!$A$6:$A$6,B1180&amp;"",'Vozidlá'!$L$6:$L$6,"&lt;&gt;")=1,ROUND(K1180,1)=ROUND(INDEX('Vozidlá'!$L$6:$L$6,MATCH(B1180,'Vozidlá'!$A$6:$A$6,0)),1)),"","CHYBA"),IF(AND(INDEX($L$1:$L$1505,X1180)&lt;&gt;"",ROUND(K1180,1)=ROUND(INDEX($L$1:$L$1505,X1180),1)),"","CHYBA")),"CHYBA"))</f>
        <v/>
      </c>
      <c r="R1180" s="14">
        <f>IF(V1180=0,"",IF(OR(NOT(ISNUMBER(A1180)),B1180="",C1180="",NOT(ISNUMBER(D1180)),NOT(ISNUMBER(E1180)),NOT(ISNUMBER(F1180)),NOT(ISNUMBER(G1180)),I1180="",J1180="",NOT(ISNUMBER(K1180)),NOT(ISNUMBER(L1180)),AND(N1180&lt;&gt;"Podnikateľská",N1180&lt;&gt;"Súkromná"),AND(N1180="Podnikateľská",H1180=""),COUNTIFS('Vodiči'!$C$6:$C$8,C1180&amp;"")&lt;&gt;1,COUNTIFS('Vozidlá'!$A$6:$A$6,B1180&amp;"",'Vozidlá'!$B$6:$B$6,"&lt;&gt;")&lt;&gt;1,COUNTIFS('Vozidlá'!$A$6:$A$6,B1180&amp;"",'Vozidlá'!$C$6:$C$6,"&lt;&gt;")&lt;&gt;1,COUNTIFS('Vozidlá'!$A$6:$A$6,B1180&amp;"",'Vozidlá'!$D$6:$D$6,"&lt;&gt;")&lt;&gt;1,COUNTIFS('Vozidlá'!$A$6:$A$6,B1180&amp;"",'Vozidlá'!$E$6:$E$6,"&lt;&gt;")&lt;&gt;1,COUNTIFS('Vozidlá'!$A$6:$A$6,B1180&amp;"",'Vozidlá'!$K$6:$K$6,"&lt;&gt;")&lt;&gt;1,COUNTIFS('Vozidlá'!$A$6:$A$6,B1180&amp;"",'Vozidlá'!$L$6:$L$6,"&lt;&gt;")&lt;&gt;1),"CHYBA",""))</f>
        <v/>
      </c>
      <c r="S1180" s="14">
        <f>IF(V1180=0,"",IF(N1180="Podnikateľská",IF(H1180="","",IF(OR(LEN(TRIM(SUBSTITUTE(SUBSTITUTE(H1180,".",""),",","")))&lt;12,ISNUMBER(MATCH(TRIM(SUBSTITUTE(SUBSTITUTE(H1180,".",""),",","")),'Zoznamy'!$G$2:$G$41,0))),"PREVERIŤ","")),IF(AND(N1180="Súkromná",IFERROR(INDEX('Vozidlá'!$O$6:$O$6,MATCH(B1180,'Vozidlá'!$A$6:$A$6,0))="áno",FALSE)),"PREVERIŤ","")))</f>
        <v/>
      </c>
      <c r="T1180" s="14">
        <f>IF(OR(D1180="",E1180="",F1180="",G1180=""),"",IFERROR(IF(OR(F1180+G1180&lt;D1180+E1180,D1180&lt;DATE(2027,1,1),D1180&gt;=DATE(2028,1,1)),"CHYBA",""),"CHYBA"))</f>
        <v/>
      </c>
      <c r="U1180" s="14">
        <f>IF(OR(V1180=0,A1180=""),"",IF(COUNTIFS($A$6:$A$1505,A1180&amp;"",$B$6:$B$1505,B1180&amp;"")&gt;1,"CHYBA",IF(X1180="","",IF(X1180=0,"",IFERROR(IF(INDEX($A$1:$A$1505,X1180)="","",IF(A1180=INDEX($A$1:$A$1505,X1180)+1,"","PREVERIŤ")),"PREVERIŤ")))))</f>
        <v/>
      </c>
      <c r="V1180" s="14">
        <f>IF(OR(A1180&lt;&gt;"",B1180&lt;&gt;"",C1180&lt;&gt;"",D1180&lt;&gt;"",E1180&lt;&gt;"",F1180&lt;&gt;"",G1180&lt;&gt;"",H1180&lt;&gt;"",I1180&lt;&gt;"",J1180&lt;&gt;"",K1180&lt;&gt;"",L1180&lt;&gt;"",N1180&lt;&gt;"",O1180&lt;&gt;""),1,0)</f>
        <v/>
      </c>
      <c r="W1180" s="14">
        <f>IF(OR(V1180=0,B1180=""),"",COUNTIFS($B$6:B1180,B1180&amp;""))</f>
        <v/>
      </c>
      <c r="X1180" s="14">
        <f>IF(OR(V1180=0,B1180=""),"",IF(W1180=1,0,SUMIFS($Y$5:Y1179,$B$5:B1179,B1180&amp;"",$W$5:W1179,W1180-1)))</f>
        <v/>
      </c>
      <c r="Y1180" s="14">
        <f>IF(V1180=0,"",ROW($A1180))</f>
        <v/>
      </c>
    </row>
    <row r="1181">
      <c r="A1181" s="10" t="n"/>
      <c r="B1181" s="10" t="n"/>
      <c r="C1181" s="10" t="n"/>
      <c r="D1181" s="12" t="n"/>
      <c r="E1181" s="18" t="n"/>
      <c r="F1181" s="12" t="n"/>
      <c r="G1181" s="18" t="n"/>
      <c r="H1181" s="10" t="n"/>
      <c r="I1181" s="10" t="n"/>
      <c r="J1181" s="10" t="n"/>
      <c r="K1181" s="13" t="n"/>
      <c r="L1181" s="13" t="n"/>
      <c r="M1181" s="19">
        <f>IF(OR(K1181="",L1181=""),"",IF(AND(ISNUMBER(K1181),ISNUMBER(L1181)),L1181-K1181,"CHYBA"))</f>
        <v/>
      </c>
      <c r="N1181" s="10" t="n"/>
      <c r="O1181" s="10" t="n"/>
      <c r="P1181" s="14">
        <f>IF(M1181="","",IF(ISNUMBER(M1181),IF(M1181&lt;=0,"CHYBA",""),"CHYBA"))</f>
        <v/>
      </c>
      <c r="Q1181" s="14">
        <f>IF(OR(V1181=0,B1181="",K1181=""),"",IFERROR(IF(X1181=0,IF(AND(COUNTIFS('Vozidlá'!$A$6:$A$6,B1181&amp;"",'Vozidlá'!$L$6:$L$6,"&lt;&gt;")=1,ROUND(K1181,1)=ROUND(INDEX('Vozidlá'!$L$6:$L$6,MATCH(B1181,'Vozidlá'!$A$6:$A$6,0)),1)),"","CHYBA"),IF(AND(INDEX($L$1:$L$1505,X1181)&lt;&gt;"",ROUND(K1181,1)=ROUND(INDEX($L$1:$L$1505,X1181),1)),"","CHYBA")),"CHYBA"))</f>
        <v/>
      </c>
      <c r="R1181" s="14">
        <f>IF(V1181=0,"",IF(OR(NOT(ISNUMBER(A1181)),B1181="",C1181="",NOT(ISNUMBER(D1181)),NOT(ISNUMBER(E1181)),NOT(ISNUMBER(F1181)),NOT(ISNUMBER(G1181)),I1181="",J1181="",NOT(ISNUMBER(K1181)),NOT(ISNUMBER(L1181)),AND(N1181&lt;&gt;"Podnikateľská",N1181&lt;&gt;"Súkromná"),AND(N1181="Podnikateľská",H1181=""),COUNTIFS('Vodiči'!$C$6:$C$8,C1181&amp;"")&lt;&gt;1,COUNTIFS('Vozidlá'!$A$6:$A$6,B1181&amp;"",'Vozidlá'!$B$6:$B$6,"&lt;&gt;")&lt;&gt;1,COUNTIFS('Vozidlá'!$A$6:$A$6,B1181&amp;"",'Vozidlá'!$C$6:$C$6,"&lt;&gt;")&lt;&gt;1,COUNTIFS('Vozidlá'!$A$6:$A$6,B1181&amp;"",'Vozidlá'!$D$6:$D$6,"&lt;&gt;")&lt;&gt;1,COUNTIFS('Vozidlá'!$A$6:$A$6,B1181&amp;"",'Vozidlá'!$E$6:$E$6,"&lt;&gt;")&lt;&gt;1,COUNTIFS('Vozidlá'!$A$6:$A$6,B1181&amp;"",'Vozidlá'!$K$6:$K$6,"&lt;&gt;")&lt;&gt;1,COUNTIFS('Vozidlá'!$A$6:$A$6,B1181&amp;"",'Vozidlá'!$L$6:$L$6,"&lt;&gt;")&lt;&gt;1),"CHYBA",""))</f>
        <v/>
      </c>
      <c r="S1181" s="14">
        <f>IF(V1181=0,"",IF(N1181="Podnikateľská",IF(H1181="","",IF(OR(LEN(TRIM(SUBSTITUTE(SUBSTITUTE(H1181,".",""),",","")))&lt;12,ISNUMBER(MATCH(TRIM(SUBSTITUTE(SUBSTITUTE(H1181,".",""),",","")),'Zoznamy'!$G$2:$G$41,0))),"PREVERIŤ","")),IF(AND(N1181="Súkromná",IFERROR(INDEX('Vozidlá'!$O$6:$O$6,MATCH(B1181,'Vozidlá'!$A$6:$A$6,0))="áno",FALSE)),"PREVERIŤ","")))</f>
        <v/>
      </c>
      <c r="T1181" s="14">
        <f>IF(OR(D1181="",E1181="",F1181="",G1181=""),"",IFERROR(IF(OR(F1181+G1181&lt;D1181+E1181,D1181&lt;DATE(2027,1,1),D1181&gt;=DATE(2028,1,1)),"CHYBA",""),"CHYBA"))</f>
        <v/>
      </c>
      <c r="U1181" s="14">
        <f>IF(OR(V1181=0,A1181=""),"",IF(COUNTIFS($A$6:$A$1505,A1181&amp;"",$B$6:$B$1505,B1181&amp;"")&gt;1,"CHYBA",IF(X1181="","",IF(X1181=0,"",IFERROR(IF(INDEX($A$1:$A$1505,X1181)="","",IF(A1181=INDEX($A$1:$A$1505,X1181)+1,"","PREVERIŤ")),"PREVERIŤ")))))</f>
        <v/>
      </c>
      <c r="V1181" s="14">
        <f>IF(OR(A1181&lt;&gt;"",B1181&lt;&gt;"",C1181&lt;&gt;"",D1181&lt;&gt;"",E1181&lt;&gt;"",F1181&lt;&gt;"",G1181&lt;&gt;"",H1181&lt;&gt;"",I1181&lt;&gt;"",J1181&lt;&gt;"",K1181&lt;&gt;"",L1181&lt;&gt;"",N1181&lt;&gt;"",O1181&lt;&gt;""),1,0)</f>
        <v/>
      </c>
      <c r="W1181" s="14">
        <f>IF(OR(V1181=0,B1181=""),"",COUNTIFS($B$6:B1181,B1181&amp;""))</f>
        <v/>
      </c>
      <c r="X1181" s="14">
        <f>IF(OR(V1181=0,B1181=""),"",IF(W1181=1,0,SUMIFS($Y$5:Y1180,$B$5:B1180,B1181&amp;"",$W$5:W1180,W1181-1)))</f>
        <v/>
      </c>
      <c r="Y1181" s="14">
        <f>IF(V1181=0,"",ROW($A1181))</f>
        <v/>
      </c>
    </row>
    <row r="1182">
      <c r="A1182" s="10" t="n"/>
      <c r="B1182" s="10" t="n"/>
      <c r="C1182" s="10" t="n"/>
      <c r="D1182" s="12" t="n"/>
      <c r="E1182" s="18" t="n"/>
      <c r="F1182" s="12" t="n"/>
      <c r="G1182" s="18" t="n"/>
      <c r="H1182" s="10" t="n"/>
      <c r="I1182" s="10" t="n"/>
      <c r="J1182" s="10" t="n"/>
      <c r="K1182" s="13" t="n"/>
      <c r="L1182" s="13" t="n"/>
      <c r="M1182" s="19">
        <f>IF(OR(K1182="",L1182=""),"",IF(AND(ISNUMBER(K1182),ISNUMBER(L1182)),L1182-K1182,"CHYBA"))</f>
        <v/>
      </c>
      <c r="N1182" s="10" t="n"/>
      <c r="O1182" s="10" t="n"/>
      <c r="P1182" s="14">
        <f>IF(M1182="","",IF(ISNUMBER(M1182),IF(M1182&lt;=0,"CHYBA",""),"CHYBA"))</f>
        <v/>
      </c>
      <c r="Q1182" s="14">
        <f>IF(OR(V1182=0,B1182="",K1182=""),"",IFERROR(IF(X1182=0,IF(AND(COUNTIFS('Vozidlá'!$A$6:$A$6,B1182&amp;"",'Vozidlá'!$L$6:$L$6,"&lt;&gt;")=1,ROUND(K1182,1)=ROUND(INDEX('Vozidlá'!$L$6:$L$6,MATCH(B1182,'Vozidlá'!$A$6:$A$6,0)),1)),"","CHYBA"),IF(AND(INDEX($L$1:$L$1505,X1182)&lt;&gt;"",ROUND(K1182,1)=ROUND(INDEX($L$1:$L$1505,X1182),1)),"","CHYBA")),"CHYBA"))</f>
        <v/>
      </c>
      <c r="R1182" s="14">
        <f>IF(V1182=0,"",IF(OR(NOT(ISNUMBER(A1182)),B1182="",C1182="",NOT(ISNUMBER(D1182)),NOT(ISNUMBER(E1182)),NOT(ISNUMBER(F1182)),NOT(ISNUMBER(G1182)),I1182="",J1182="",NOT(ISNUMBER(K1182)),NOT(ISNUMBER(L1182)),AND(N1182&lt;&gt;"Podnikateľská",N1182&lt;&gt;"Súkromná"),AND(N1182="Podnikateľská",H1182=""),COUNTIFS('Vodiči'!$C$6:$C$8,C1182&amp;"")&lt;&gt;1,COUNTIFS('Vozidlá'!$A$6:$A$6,B1182&amp;"",'Vozidlá'!$B$6:$B$6,"&lt;&gt;")&lt;&gt;1,COUNTIFS('Vozidlá'!$A$6:$A$6,B1182&amp;"",'Vozidlá'!$C$6:$C$6,"&lt;&gt;")&lt;&gt;1,COUNTIFS('Vozidlá'!$A$6:$A$6,B1182&amp;"",'Vozidlá'!$D$6:$D$6,"&lt;&gt;")&lt;&gt;1,COUNTIFS('Vozidlá'!$A$6:$A$6,B1182&amp;"",'Vozidlá'!$E$6:$E$6,"&lt;&gt;")&lt;&gt;1,COUNTIFS('Vozidlá'!$A$6:$A$6,B1182&amp;"",'Vozidlá'!$K$6:$K$6,"&lt;&gt;")&lt;&gt;1,COUNTIFS('Vozidlá'!$A$6:$A$6,B1182&amp;"",'Vozidlá'!$L$6:$L$6,"&lt;&gt;")&lt;&gt;1),"CHYBA",""))</f>
        <v/>
      </c>
      <c r="S1182" s="14">
        <f>IF(V1182=0,"",IF(N1182="Podnikateľská",IF(H1182="","",IF(OR(LEN(TRIM(SUBSTITUTE(SUBSTITUTE(H1182,".",""),",","")))&lt;12,ISNUMBER(MATCH(TRIM(SUBSTITUTE(SUBSTITUTE(H1182,".",""),",","")),'Zoznamy'!$G$2:$G$41,0))),"PREVERIŤ","")),IF(AND(N1182="Súkromná",IFERROR(INDEX('Vozidlá'!$O$6:$O$6,MATCH(B1182,'Vozidlá'!$A$6:$A$6,0))="áno",FALSE)),"PREVERIŤ","")))</f>
        <v/>
      </c>
      <c r="T1182" s="14">
        <f>IF(OR(D1182="",E1182="",F1182="",G1182=""),"",IFERROR(IF(OR(F1182+G1182&lt;D1182+E1182,D1182&lt;DATE(2027,1,1),D1182&gt;=DATE(2028,1,1)),"CHYBA",""),"CHYBA"))</f>
        <v/>
      </c>
      <c r="U1182" s="14">
        <f>IF(OR(V1182=0,A1182=""),"",IF(COUNTIFS($A$6:$A$1505,A1182&amp;"",$B$6:$B$1505,B1182&amp;"")&gt;1,"CHYBA",IF(X1182="","",IF(X1182=0,"",IFERROR(IF(INDEX($A$1:$A$1505,X1182)="","",IF(A1182=INDEX($A$1:$A$1505,X1182)+1,"","PREVERIŤ")),"PREVERIŤ")))))</f>
        <v/>
      </c>
      <c r="V1182" s="14">
        <f>IF(OR(A1182&lt;&gt;"",B1182&lt;&gt;"",C1182&lt;&gt;"",D1182&lt;&gt;"",E1182&lt;&gt;"",F1182&lt;&gt;"",G1182&lt;&gt;"",H1182&lt;&gt;"",I1182&lt;&gt;"",J1182&lt;&gt;"",K1182&lt;&gt;"",L1182&lt;&gt;"",N1182&lt;&gt;"",O1182&lt;&gt;""),1,0)</f>
        <v/>
      </c>
      <c r="W1182" s="14">
        <f>IF(OR(V1182=0,B1182=""),"",COUNTIFS($B$6:B1182,B1182&amp;""))</f>
        <v/>
      </c>
      <c r="X1182" s="14">
        <f>IF(OR(V1182=0,B1182=""),"",IF(W1182=1,0,SUMIFS($Y$5:Y1181,$B$5:B1181,B1182&amp;"",$W$5:W1181,W1182-1)))</f>
        <v/>
      </c>
      <c r="Y1182" s="14">
        <f>IF(V1182=0,"",ROW($A1182))</f>
        <v/>
      </c>
    </row>
    <row r="1183">
      <c r="A1183" s="10" t="n"/>
      <c r="B1183" s="10" t="n"/>
      <c r="C1183" s="10" t="n"/>
      <c r="D1183" s="12" t="n"/>
      <c r="E1183" s="18" t="n"/>
      <c r="F1183" s="12" t="n"/>
      <c r="G1183" s="18" t="n"/>
      <c r="H1183" s="10" t="n"/>
      <c r="I1183" s="10" t="n"/>
      <c r="J1183" s="10" t="n"/>
      <c r="K1183" s="13" t="n"/>
      <c r="L1183" s="13" t="n"/>
      <c r="M1183" s="19">
        <f>IF(OR(K1183="",L1183=""),"",IF(AND(ISNUMBER(K1183),ISNUMBER(L1183)),L1183-K1183,"CHYBA"))</f>
        <v/>
      </c>
      <c r="N1183" s="10" t="n"/>
      <c r="O1183" s="10" t="n"/>
      <c r="P1183" s="14">
        <f>IF(M1183="","",IF(ISNUMBER(M1183),IF(M1183&lt;=0,"CHYBA",""),"CHYBA"))</f>
        <v/>
      </c>
      <c r="Q1183" s="14">
        <f>IF(OR(V1183=0,B1183="",K1183=""),"",IFERROR(IF(X1183=0,IF(AND(COUNTIFS('Vozidlá'!$A$6:$A$6,B1183&amp;"",'Vozidlá'!$L$6:$L$6,"&lt;&gt;")=1,ROUND(K1183,1)=ROUND(INDEX('Vozidlá'!$L$6:$L$6,MATCH(B1183,'Vozidlá'!$A$6:$A$6,0)),1)),"","CHYBA"),IF(AND(INDEX($L$1:$L$1505,X1183)&lt;&gt;"",ROUND(K1183,1)=ROUND(INDEX($L$1:$L$1505,X1183),1)),"","CHYBA")),"CHYBA"))</f>
        <v/>
      </c>
      <c r="R1183" s="14">
        <f>IF(V1183=0,"",IF(OR(NOT(ISNUMBER(A1183)),B1183="",C1183="",NOT(ISNUMBER(D1183)),NOT(ISNUMBER(E1183)),NOT(ISNUMBER(F1183)),NOT(ISNUMBER(G1183)),I1183="",J1183="",NOT(ISNUMBER(K1183)),NOT(ISNUMBER(L1183)),AND(N1183&lt;&gt;"Podnikateľská",N1183&lt;&gt;"Súkromná"),AND(N1183="Podnikateľská",H1183=""),COUNTIFS('Vodiči'!$C$6:$C$8,C1183&amp;"")&lt;&gt;1,COUNTIFS('Vozidlá'!$A$6:$A$6,B1183&amp;"",'Vozidlá'!$B$6:$B$6,"&lt;&gt;")&lt;&gt;1,COUNTIFS('Vozidlá'!$A$6:$A$6,B1183&amp;"",'Vozidlá'!$C$6:$C$6,"&lt;&gt;")&lt;&gt;1,COUNTIFS('Vozidlá'!$A$6:$A$6,B1183&amp;"",'Vozidlá'!$D$6:$D$6,"&lt;&gt;")&lt;&gt;1,COUNTIFS('Vozidlá'!$A$6:$A$6,B1183&amp;"",'Vozidlá'!$E$6:$E$6,"&lt;&gt;")&lt;&gt;1,COUNTIFS('Vozidlá'!$A$6:$A$6,B1183&amp;"",'Vozidlá'!$K$6:$K$6,"&lt;&gt;")&lt;&gt;1,COUNTIFS('Vozidlá'!$A$6:$A$6,B1183&amp;"",'Vozidlá'!$L$6:$L$6,"&lt;&gt;")&lt;&gt;1),"CHYBA",""))</f>
        <v/>
      </c>
      <c r="S1183" s="14">
        <f>IF(V1183=0,"",IF(N1183="Podnikateľská",IF(H1183="","",IF(OR(LEN(TRIM(SUBSTITUTE(SUBSTITUTE(H1183,".",""),",","")))&lt;12,ISNUMBER(MATCH(TRIM(SUBSTITUTE(SUBSTITUTE(H1183,".",""),",","")),'Zoznamy'!$G$2:$G$41,0))),"PREVERIŤ","")),IF(AND(N1183="Súkromná",IFERROR(INDEX('Vozidlá'!$O$6:$O$6,MATCH(B1183,'Vozidlá'!$A$6:$A$6,0))="áno",FALSE)),"PREVERIŤ","")))</f>
        <v/>
      </c>
      <c r="T1183" s="14">
        <f>IF(OR(D1183="",E1183="",F1183="",G1183=""),"",IFERROR(IF(OR(F1183+G1183&lt;D1183+E1183,D1183&lt;DATE(2027,1,1),D1183&gt;=DATE(2028,1,1)),"CHYBA",""),"CHYBA"))</f>
        <v/>
      </c>
      <c r="U1183" s="14">
        <f>IF(OR(V1183=0,A1183=""),"",IF(COUNTIFS($A$6:$A$1505,A1183&amp;"",$B$6:$B$1505,B1183&amp;"")&gt;1,"CHYBA",IF(X1183="","",IF(X1183=0,"",IFERROR(IF(INDEX($A$1:$A$1505,X1183)="","",IF(A1183=INDEX($A$1:$A$1505,X1183)+1,"","PREVERIŤ")),"PREVERIŤ")))))</f>
        <v/>
      </c>
      <c r="V1183" s="14">
        <f>IF(OR(A1183&lt;&gt;"",B1183&lt;&gt;"",C1183&lt;&gt;"",D1183&lt;&gt;"",E1183&lt;&gt;"",F1183&lt;&gt;"",G1183&lt;&gt;"",H1183&lt;&gt;"",I1183&lt;&gt;"",J1183&lt;&gt;"",K1183&lt;&gt;"",L1183&lt;&gt;"",N1183&lt;&gt;"",O1183&lt;&gt;""),1,0)</f>
        <v/>
      </c>
      <c r="W1183" s="14">
        <f>IF(OR(V1183=0,B1183=""),"",COUNTIFS($B$6:B1183,B1183&amp;""))</f>
        <v/>
      </c>
      <c r="X1183" s="14">
        <f>IF(OR(V1183=0,B1183=""),"",IF(W1183=1,0,SUMIFS($Y$5:Y1182,$B$5:B1182,B1183&amp;"",$W$5:W1182,W1183-1)))</f>
        <v/>
      </c>
      <c r="Y1183" s="14">
        <f>IF(V1183=0,"",ROW($A1183))</f>
        <v/>
      </c>
    </row>
    <row r="1184">
      <c r="A1184" s="10" t="n"/>
      <c r="B1184" s="10" t="n"/>
      <c r="C1184" s="10" t="n"/>
      <c r="D1184" s="12" t="n"/>
      <c r="E1184" s="18" t="n"/>
      <c r="F1184" s="12" t="n"/>
      <c r="G1184" s="18" t="n"/>
      <c r="H1184" s="10" t="n"/>
      <c r="I1184" s="10" t="n"/>
      <c r="J1184" s="10" t="n"/>
      <c r="K1184" s="13" t="n"/>
      <c r="L1184" s="13" t="n"/>
      <c r="M1184" s="19">
        <f>IF(OR(K1184="",L1184=""),"",IF(AND(ISNUMBER(K1184),ISNUMBER(L1184)),L1184-K1184,"CHYBA"))</f>
        <v/>
      </c>
      <c r="N1184" s="10" t="n"/>
      <c r="O1184" s="10" t="n"/>
      <c r="P1184" s="14">
        <f>IF(M1184="","",IF(ISNUMBER(M1184),IF(M1184&lt;=0,"CHYBA",""),"CHYBA"))</f>
        <v/>
      </c>
      <c r="Q1184" s="14">
        <f>IF(OR(V1184=0,B1184="",K1184=""),"",IFERROR(IF(X1184=0,IF(AND(COUNTIFS('Vozidlá'!$A$6:$A$6,B1184&amp;"",'Vozidlá'!$L$6:$L$6,"&lt;&gt;")=1,ROUND(K1184,1)=ROUND(INDEX('Vozidlá'!$L$6:$L$6,MATCH(B1184,'Vozidlá'!$A$6:$A$6,0)),1)),"","CHYBA"),IF(AND(INDEX($L$1:$L$1505,X1184)&lt;&gt;"",ROUND(K1184,1)=ROUND(INDEX($L$1:$L$1505,X1184),1)),"","CHYBA")),"CHYBA"))</f>
        <v/>
      </c>
      <c r="R1184" s="14">
        <f>IF(V1184=0,"",IF(OR(NOT(ISNUMBER(A1184)),B1184="",C1184="",NOT(ISNUMBER(D1184)),NOT(ISNUMBER(E1184)),NOT(ISNUMBER(F1184)),NOT(ISNUMBER(G1184)),I1184="",J1184="",NOT(ISNUMBER(K1184)),NOT(ISNUMBER(L1184)),AND(N1184&lt;&gt;"Podnikateľská",N1184&lt;&gt;"Súkromná"),AND(N1184="Podnikateľská",H1184=""),COUNTIFS('Vodiči'!$C$6:$C$8,C1184&amp;"")&lt;&gt;1,COUNTIFS('Vozidlá'!$A$6:$A$6,B1184&amp;"",'Vozidlá'!$B$6:$B$6,"&lt;&gt;")&lt;&gt;1,COUNTIFS('Vozidlá'!$A$6:$A$6,B1184&amp;"",'Vozidlá'!$C$6:$C$6,"&lt;&gt;")&lt;&gt;1,COUNTIFS('Vozidlá'!$A$6:$A$6,B1184&amp;"",'Vozidlá'!$D$6:$D$6,"&lt;&gt;")&lt;&gt;1,COUNTIFS('Vozidlá'!$A$6:$A$6,B1184&amp;"",'Vozidlá'!$E$6:$E$6,"&lt;&gt;")&lt;&gt;1,COUNTIFS('Vozidlá'!$A$6:$A$6,B1184&amp;"",'Vozidlá'!$K$6:$K$6,"&lt;&gt;")&lt;&gt;1,COUNTIFS('Vozidlá'!$A$6:$A$6,B1184&amp;"",'Vozidlá'!$L$6:$L$6,"&lt;&gt;")&lt;&gt;1),"CHYBA",""))</f>
        <v/>
      </c>
      <c r="S1184" s="14">
        <f>IF(V1184=0,"",IF(N1184="Podnikateľská",IF(H1184="","",IF(OR(LEN(TRIM(SUBSTITUTE(SUBSTITUTE(H1184,".",""),",","")))&lt;12,ISNUMBER(MATCH(TRIM(SUBSTITUTE(SUBSTITUTE(H1184,".",""),",","")),'Zoznamy'!$G$2:$G$41,0))),"PREVERIŤ","")),IF(AND(N1184="Súkromná",IFERROR(INDEX('Vozidlá'!$O$6:$O$6,MATCH(B1184,'Vozidlá'!$A$6:$A$6,0))="áno",FALSE)),"PREVERIŤ","")))</f>
        <v/>
      </c>
      <c r="T1184" s="14">
        <f>IF(OR(D1184="",E1184="",F1184="",G1184=""),"",IFERROR(IF(OR(F1184+G1184&lt;D1184+E1184,D1184&lt;DATE(2027,1,1),D1184&gt;=DATE(2028,1,1)),"CHYBA",""),"CHYBA"))</f>
        <v/>
      </c>
      <c r="U1184" s="14">
        <f>IF(OR(V1184=0,A1184=""),"",IF(COUNTIFS($A$6:$A$1505,A1184&amp;"",$B$6:$B$1505,B1184&amp;"")&gt;1,"CHYBA",IF(X1184="","",IF(X1184=0,"",IFERROR(IF(INDEX($A$1:$A$1505,X1184)="","",IF(A1184=INDEX($A$1:$A$1505,X1184)+1,"","PREVERIŤ")),"PREVERIŤ")))))</f>
        <v/>
      </c>
      <c r="V1184" s="14">
        <f>IF(OR(A1184&lt;&gt;"",B1184&lt;&gt;"",C1184&lt;&gt;"",D1184&lt;&gt;"",E1184&lt;&gt;"",F1184&lt;&gt;"",G1184&lt;&gt;"",H1184&lt;&gt;"",I1184&lt;&gt;"",J1184&lt;&gt;"",K1184&lt;&gt;"",L1184&lt;&gt;"",N1184&lt;&gt;"",O1184&lt;&gt;""),1,0)</f>
        <v/>
      </c>
      <c r="W1184" s="14">
        <f>IF(OR(V1184=0,B1184=""),"",COUNTIFS($B$6:B1184,B1184&amp;""))</f>
        <v/>
      </c>
      <c r="X1184" s="14">
        <f>IF(OR(V1184=0,B1184=""),"",IF(W1184=1,0,SUMIFS($Y$5:Y1183,$B$5:B1183,B1184&amp;"",$W$5:W1183,W1184-1)))</f>
        <v/>
      </c>
      <c r="Y1184" s="14">
        <f>IF(V1184=0,"",ROW($A1184))</f>
        <v/>
      </c>
    </row>
    <row r="1185">
      <c r="A1185" s="10" t="n"/>
      <c r="B1185" s="10" t="n"/>
      <c r="C1185" s="10" t="n"/>
      <c r="D1185" s="12" t="n"/>
      <c r="E1185" s="18" t="n"/>
      <c r="F1185" s="12" t="n"/>
      <c r="G1185" s="18" t="n"/>
      <c r="H1185" s="10" t="n"/>
      <c r="I1185" s="10" t="n"/>
      <c r="J1185" s="10" t="n"/>
      <c r="K1185" s="13" t="n"/>
      <c r="L1185" s="13" t="n"/>
      <c r="M1185" s="19">
        <f>IF(OR(K1185="",L1185=""),"",IF(AND(ISNUMBER(K1185),ISNUMBER(L1185)),L1185-K1185,"CHYBA"))</f>
        <v/>
      </c>
      <c r="N1185" s="10" t="n"/>
      <c r="O1185" s="10" t="n"/>
      <c r="P1185" s="14">
        <f>IF(M1185="","",IF(ISNUMBER(M1185),IF(M1185&lt;=0,"CHYBA",""),"CHYBA"))</f>
        <v/>
      </c>
      <c r="Q1185" s="14">
        <f>IF(OR(V1185=0,B1185="",K1185=""),"",IFERROR(IF(X1185=0,IF(AND(COUNTIFS('Vozidlá'!$A$6:$A$6,B1185&amp;"",'Vozidlá'!$L$6:$L$6,"&lt;&gt;")=1,ROUND(K1185,1)=ROUND(INDEX('Vozidlá'!$L$6:$L$6,MATCH(B1185,'Vozidlá'!$A$6:$A$6,0)),1)),"","CHYBA"),IF(AND(INDEX($L$1:$L$1505,X1185)&lt;&gt;"",ROUND(K1185,1)=ROUND(INDEX($L$1:$L$1505,X1185),1)),"","CHYBA")),"CHYBA"))</f>
        <v/>
      </c>
      <c r="R1185" s="14">
        <f>IF(V1185=0,"",IF(OR(NOT(ISNUMBER(A1185)),B1185="",C1185="",NOT(ISNUMBER(D1185)),NOT(ISNUMBER(E1185)),NOT(ISNUMBER(F1185)),NOT(ISNUMBER(G1185)),I1185="",J1185="",NOT(ISNUMBER(K1185)),NOT(ISNUMBER(L1185)),AND(N1185&lt;&gt;"Podnikateľská",N1185&lt;&gt;"Súkromná"),AND(N1185="Podnikateľská",H1185=""),COUNTIFS('Vodiči'!$C$6:$C$8,C1185&amp;"")&lt;&gt;1,COUNTIFS('Vozidlá'!$A$6:$A$6,B1185&amp;"",'Vozidlá'!$B$6:$B$6,"&lt;&gt;")&lt;&gt;1,COUNTIFS('Vozidlá'!$A$6:$A$6,B1185&amp;"",'Vozidlá'!$C$6:$C$6,"&lt;&gt;")&lt;&gt;1,COUNTIFS('Vozidlá'!$A$6:$A$6,B1185&amp;"",'Vozidlá'!$D$6:$D$6,"&lt;&gt;")&lt;&gt;1,COUNTIFS('Vozidlá'!$A$6:$A$6,B1185&amp;"",'Vozidlá'!$E$6:$E$6,"&lt;&gt;")&lt;&gt;1,COUNTIFS('Vozidlá'!$A$6:$A$6,B1185&amp;"",'Vozidlá'!$K$6:$K$6,"&lt;&gt;")&lt;&gt;1,COUNTIFS('Vozidlá'!$A$6:$A$6,B1185&amp;"",'Vozidlá'!$L$6:$L$6,"&lt;&gt;")&lt;&gt;1),"CHYBA",""))</f>
        <v/>
      </c>
      <c r="S1185" s="14">
        <f>IF(V1185=0,"",IF(N1185="Podnikateľská",IF(H1185="","",IF(OR(LEN(TRIM(SUBSTITUTE(SUBSTITUTE(H1185,".",""),",","")))&lt;12,ISNUMBER(MATCH(TRIM(SUBSTITUTE(SUBSTITUTE(H1185,".",""),",","")),'Zoznamy'!$G$2:$G$41,0))),"PREVERIŤ","")),IF(AND(N1185="Súkromná",IFERROR(INDEX('Vozidlá'!$O$6:$O$6,MATCH(B1185,'Vozidlá'!$A$6:$A$6,0))="áno",FALSE)),"PREVERIŤ","")))</f>
        <v/>
      </c>
      <c r="T1185" s="14">
        <f>IF(OR(D1185="",E1185="",F1185="",G1185=""),"",IFERROR(IF(OR(F1185+G1185&lt;D1185+E1185,D1185&lt;DATE(2027,1,1),D1185&gt;=DATE(2028,1,1)),"CHYBA",""),"CHYBA"))</f>
        <v/>
      </c>
      <c r="U1185" s="14">
        <f>IF(OR(V1185=0,A1185=""),"",IF(COUNTIFS($A$6:$A$1505,A1185&amp;"",$B$6:$B$1505,B1185&amp;"")&gt;1,"CHYBA",IF(X1185="","",IF(X1185=0,"",IFERROR(IF(INDEX($A$1:$A$1505,X1185)="","",IF(A1185=INDEX($A$1:$A$1505,X1185)+1,"","PREVERIŤ")),"PREVERIŤ")))))</f>
        <v/>
      </c>
      <c r="V1185" s="14">
        <f>IF(OR(A1185&lt;&gt;"",B1185&lt;&gt;"",C1185&lt;&gt;"",D1185&lt;&gt;"",E1185&lt;&gt;"",F1185&lt;&gt;"",G1185&lt;&gt;"",H1185&lt;&gt;"",I1185&lt;&gt;"",J1185&lt;&gt;"",K1185&lt;&gt;"",L1185&lt;&gt;"",N1185&lt;&gt;"",O1185&lt;&gt;""),1,0)</f>
        <v/>
      </c>
      <c r="W1185" s="14">
        <f>IF(OR(V1185=0,B1185=""),"",COUNTIFS($B$6:B1185,B1185&amp;""))</f>
        <v/>
      </c>
      <c r="X1185" s="14">
        <f>IF(OR(V1185=0,B1185=""),"",IF(W1185=1,0,SUMIFS($Y$5:Y1184,$B$5:B1184,B1185&amp;"",$W$5:W1184,W1185-1)))</f>
        <v/>
      </c>
      <c r="Y1185" s="14">
        <f>IF(V1185=0,"",ROW($A1185))</f>
        <v/>
      </c>
    </row>
    <row r="1186">
      <c r="A1186" s="10" t="n"/>
      <c r="B1186" s="10" t="n"/>
      <c r="C1186" s="10" t="n"/>
      <c r="D1186" s="12" t="n"/>
      <c r="E1186" s="18" t="n"/>
      <c r="F1186" s="12" t="n"/>
      <c r="G1186" s="18" t="n"/>
      <c r="H1186" s="10" t="n"/>
      <c r="I1186" s="10" t="n"/>
      <c r="J1186" s="10" t="n"/>
      <c r="K1186" s="13" t="n"/>
      <c r="L1186" s="13" t="n"/>
      <c r="M1186" s="19">
        <f>IF(OR(K1186="",L1186=""),"",IF(AND(ISNUMBER(K1186),ISNUMBER(L1186)),L1186-K1186,"CHYBA"))</f>
        <v/>
      </c>
      <c r="N1186" s="10" t="n"/>
      <c r="O1186" s="10" t="n"/>
      <c r="P1186" s="14">
        <f>IF(M1186="","",IF(ISNUMBER(M1186),IF(M1186&lt;=0,"CHYBA",""),"CHYBA"))</f>
        <v/>
      </c>
      <c r="Q1186" s="14">
        <f>IF(OR(V1186=0,B1186="",K1186=""),"",IFERROR(IF(X1186=0,IF(AND(COUNTIFS('Vozidlá'!$A$6:$A$6,B1186&amp;"",'Vozidlá'!$L$6:$L$6,"&lt;&gt;")=1,ROUND(K1186,1)=ROUND(INDEX('Vozidlá'!$L$6:$L$6,MATCH(B1186,'Vozidlá'!$A$6:$A$6,0)),1)),"","CHYBA"),IF(AND(INDEX($L$1:$L$1505,X1186)&lt;&gt;"",ROUND(K1186,1)=ROUND(INDEX($L$1:$L$1505,X1186),1)),"","CHYBA")),"CHYBA"))</f>
        <v/>
      </c>
      <c r="R1186" s="14">
        <f>IF(V1186=0,"",IF(OR(NOT(ISNUMBER(A1186)),B1186="",C1186="",NOT(ISNUMBER(D1186)),NOT(ISNUMBER(E1186)),NOT(ISNUMBER(F1186)),NOT(ISNUMBER(G1186)),I1186="",J1186="",NOT(ISNUMBER(K1186)),NOT(ISNUMBER(L1186)),AND(N1186&lt;&gt;"Podnikateľská",N1186&lt;&gt;"Súkromná"),AND(N1186="Podnikateľská",H1186=""),COUNTIFS('Vodiči'!$C$6:$C$8,C1186&amp;"")&lt;&gt;1,COUNTIFS('Vozidlá'!$A$6:$A$6,B1186&amp;"",'Vozidlá'!$B$6:$B$6,"&lt;&gt;")&lt;&gt;1,COUNTIFS('Vozidlá'!$A$6:$A$6,B1186&amp;"",'Vozidlá'!$C$6:$C$6,"&lt;&gt;")&lt;&gt;1,COUNTIFS('Vozidlá'!$A$6:$A$6,B1186&amp;"",'Vozidlá'!$D$6:$D$6,"&lt;&gt;")&lt;&gt;1,COUNTIFS('Vozidlá'!$A$6:$A$6,B1186&amp;"",'Vozidlá'!$E$6:$E$6,"&lt;&gt;")&lt;&gt;1,COUNTIFS('Vozidlá'!$A$6:$A$6,B1186&amp;"",'Vozidlá'!$K$6:$K$6,"&lt;&gt;")&lt;&gt;1,COUNTIFS('Vozidlá'!$A$6:$A$6,B1186&amp;"",'Vozidlá'!$L$6:$L$6,"&lt;&gt;")&lt;&gt;1),"CHYBA",""))</f>
        <v/>
      </c>
      <c r="S1186" s="14">
        <f>IF(V1186=0,"",IF(N1186="Podnikateľská",IF(H1186="","",IF(OR(LEN(TRIM(SUBSTITUTE(SUBSTITUTE(H1186,".",""),",","")))&lt;12,ISNUMBER(MATCH(TRIM(SUBSTITUTE(SUBSTITUTE(H1186,".",""),",","")),'Zoznamy'!$G$2:$G$41,0))),"PREVERIŤ","")),IF(AND(N1186="Súkromná",IFERROR(INDEX('Vozidlá'!$O$6:$O$6,MATCH(B1186,'Vozidlá'!$A$6:$A$6,0))="áno",FALSE)),"PREVERIŤ","")))</f>
        <v/>
      </c>
      <c r="T1186" s="14">
        <f>IF(OR(D1186="",E1186="",F1186="",G1186=""),"",IFERROR(IF(OR(F1186+G1186&lt;D1186+E1186,D1186&lt;DATE(2027,1,1),D1186&gt;=DATE(2028,1,1)),"CHYBA",""),"CHYBA"))</f>
        <v/>
      </c>
      <c r="U1186" s="14">
        <f>IF(OR(V1186=0,A1186=""),"",IF(COUNTIFS($A$6:$A$1505,A1186&amp;"",$B$6:$B$1505,B1186&amp;"")&gt;1,"CHYBA",IF(X1186="","",IF(X1186=0,"",IFERROR(IF(INDEX($A$1:$A$1505,X1186)="","",IF(A1186=INDEX($A$1:$A$1505,X1186)+1,"","PREVERIŤ")),"PREVERIŤ")))))</f>
        <v/>
      </c>
      <c r="V1186" s="14">
        <f>IF(OR(A1186&lt;&gt;"",B1186&lt;&gt;"",C1186&lt;&gt;"",D1186&lt;&gt;"",E1186&lt;&gt;"",F1186&lt;&gt;"",G1186&lt;&gt;"",H1186&lt;&gt;"",I1186&lt;&gt;"",J1186&lt;&gt;"",K1186&lt;&gt;"",L1186&lt;&gt;"",N1186&lt;&gt;"",O1186&lt;&gt;""),1,0)</f>
        <v/>
      </c>
      <c r="W1186" s="14">
        <f>IF(OR(V1186=0,B1186=""),"",COUNTIFS($B$6:B1186,B1186&amp;""))</f>
        <v/>
      </c>
      <c r="X1186" s="14">
        <f>IF(OR(V1186=0,B1186=""),"",IF(W1186=1,0,SUMIFS($Y$5:Y1185,$B$5:B1185,B1186&amp;"",$W$5:W1185,W1186-1)))</f>
        <v/>
      </c>
      <c r="Y1186" s="14">
        <f>IF(V1186=0,"",ROW($A1186))</f>
        <v/>
      </c>
    </row>
    <row r="1187">
      <c r="A1187" s="10" t="n"/>
      <c r="B1187" s="10" t="n"/>
      <c r="C1187" s="10" t="n"/>
      <c r="D1187" s="12" t="n"/>
      <c r="E1187" s="18" t="n"/>
      <c r="F1187" s="12" t="n"/>
      <c r="G1187" s="18" t="n"/>
      <c r="H1187" s="10" t="n"/>
      <c r="I1187" s="10" t="n"/>
      <c r="J1187" s="10" t="n"/>
      <c r="K1187" s="13" t="n"/>
      <c r="L1187" s="13" t="n"/>
      <c r="M1187" s="19">
        <f>IF(OR(K1187="",L1187=""),"",IF(AND(ISNUMBER(K1187),ISNUMBER(L1187)),L1187-K1187,"CHYBA"))</f>
        <v/>
      </c>
      <c r="N1187" s="10" t="n"/>
      <c r="O1187" s="10" t="n"/>
      <c r="P1187" s="14">
        <f>IF(M1187="","",IF(ISNUMBER(M1187),IF(M1187&lt;=0,"CHYBA",""),"CHYBA"))</f>
        <v/>
      </c>
      <c r="Q1187" s="14">
        <f>IF(OR(V1187=0,B1187="",K1187=""),"",IFERROR(IF(X1187=0,IF(AND(COUNTIFS('Vozidlá'!$A$6:$A$6,B1187&amp;"",'Vozidlá'!$L$6:$L$6,"&lt;&gt;")=1,ROUND(K1187,1)=ROUND(INDEX('Vozidlá'!$L$6:$L$6,MATCH(B1187,'Vozidlá'!$A$6:$A$6,0)),1)),"","CHYBA"),IF(AND(INDEX($L$1:$L$1505,X1187)&lt;&gt;"",ROUND(K1187,1)=ROUND(INDEX($L$1:$L$1505,X1187),1)),"","CHYBA")),"CHYBA"))</f>
        <v/>
      </c>
      <c r="R1187" s="14">
        <f>IF(V1187=0,"",IF(OR(NOT(ISNUMBER(A1187)),B1187="",C1187="",NOT(ISNUMBER(D1187)),NOT(ISNUMBER(E1187)),NOT(ISNUMBER(F1187)),NOT(ISNUMBER(G1187)),I1187="",J1187="",NOT(ISNUMBER(K1187)),NOT(ISNUMBER(L1187)),AND(N1187&lt;&gt;"Podnikateľská",N1187&lt;&gt;"Súkromná"),AND(N1187="Podnikateľská",H1187=""),COUNTIFS('Vodiči'!$C$6:$C$8,C1187&amp;"")&lt;&gt;1,COUNTIFS('Vozidlá'!$A$6:$A$6,B1187&amp;"",'Vozidlá'!$B$6:$B$6,"&lt;&gt;")&lt;&gt;1,COUNTIFS('Vozidlá'!$A$6:$A$6,B1187&amp;"",'Vozidlá'!$C$6:$C$6,"&lt;&gt;")&lt;&gt;1,COUNTIFS('Vozidlá'!$A$6:$A$6,B1187&amp;"",'Vozidlá'!$D$6:$D$6,"&lt;&gt;")&lt;&gt;1,COUNTIFS('Vozidlá'!$A$6:$A$6,B1187&amp;"",'Vozidlá'!$E$6:$E$6,"&lt;&gt;")&lt;&gt;1,COUNTIFS('Vozidlá'!$A$6:$A$6,B1187&amp;"",'Vozidlá'!$K$6:$K$6,"&lt;&gt;")&lt;&gt;1,COUNTIFS('Vozidlá'!$A$6:$A$6,B1187&amp;"",'Vozidlá'!$L$6:$L$6,"&lt;&gt;")&lt;&gt;1),"CHYBA",""))</f>
        <v/>
      </c>
      <c r="S1187" s="14">
        <f>IF(V1187=0,"",IF(N1187="Podnikateľská",IF(H1187="","",IF(OR(LEN(TRIM(SUBSTITUTE(SUBSTITUTE(H1187,".",""),",","")))&lt;12,ISNUMBER(MATCH(TRIM(SUBSTITUTE(SUBSTITUTE(H1187,".",""),",","")),'Zoznamy'!$G$2:$G$41,0))),"PREVERIŤ","")),IF(AND(N1187="Súkromná",IFERROR(INDEX('Vozidlá'!$O$6:$O$6,MATCH(B1187,'Vozidlá'!$A$6:$A$6,0))="áno",FALSE)),"PREVERIŤ","")))</f>
        <v/>
      </c>
      <c r="T1187" s="14">
        <f>IF(OR(D1187="",E1187="",F1187="",G1187=""),"",IFERROR(IF(OR(F1187+G1187&lt;D1187+E1187,D1187&lt;DATE(2027,1,1),D1187&gt;=DATE(2028,1,1)),"CHYBA",""),"CHYBA"))</f>
        <v/>
      </c>
      <c r="U1187" s="14">
        <f>IF(OR(V1187=0,A1187=""),"",IF(COUNTIFS($A$6:$A$1505,A1187&amp;"",$B$6:$B$1505,B1187&amp;"")&gt;1,"CHYBA",IF(X1187="","",IF(X1187=0,"",IFERROR(IF(INDEX($A$1:$A$1505,X1187)="","",IF(A1187=INDEX($A$1:$A$1505,X1187)+1,"","PREVERIŤ")),"PREVERIŤ")))))</f>
        <v/>
      </c>
      <c r="V1187" s="14">
        <f>IF(OR(A1187&lt;&gt;"",B1187&lt;&gt;"",C1187&lt;&gt;"",D1187&lt;&gt;"",E1187&lt;&gt;"",F1187&lt;&gt;"",G1187&lt;&gt;"",H1187&lt;&gt;"",I1187&lt;&gt;"",J1187&lt;&gt;"",K1187&lt;&gt;"",L1187&lt;&gt;"",N1187&lt;&gt;"",O1187&lt;&gt;""),1,0)</f>
        <v/>
      </c>
      <c r="W1187" s="14">
        <f>IF(OR(V1187=0,B1187=""),"",COUNTIFS($B$6:B1187,B1187&amp;""))</f>
        <v/>
      </c>
      <c r="X1187" s="14">
        <f>IF(OR(V1187=0,B1187=""),"",IF(W1187=1,0,SUMIFS($Y$5:Y1186,$B$5:B1186,B1187&amp;"",$W$5:W1186,W1187-1)))</f>
        <v/>
      </c>
      <c r="Y1187" s="14">
        <f>IF(V1187=0,"",ROW($A1187))</f>
        <v/>
      </c>
    </row>
    <row r="1188">
      <c r="A1188" s="10" t="n"/>
      <c r="B1188" s="10" t="n"/>
      <c r="C1188" s="10" t="n"/>
      <c r="D1188" s="12" t="n"/>
      <c r="E1188" s="18" t="n"/>
      <c r="F1188" s="12" t="n"/>
      <c r="G1188" s="18" t="n"/>
      <c r="H1188" s="10" t="n"/>
      <c r="I1188" s="10" t="n"/>
      <c r="J1188" s="10" t="n"/>
      <c r="K1188" s="13" t="n"/>
      <c r="L1188" s="13" t="n"/>
      <c r="M1188" s="19">
        <f>IF(OR(K1188="",L1188=""),"",IF(AND(ISNUMBER(K1188),ISNUMBER(L1188)),L1188-K1188,"CHYBA"))</f>
        <v/>
      </c>
      <c r="N1188" s="10" t="n"/>
      <c r="O1188" s="10" t="n"/>
      <c r="P1188" s="14">
        <f>IF(M1188="","",IF(ISNUMBER(M1188),IF(M1188&lt;=0,"CHYBA",""),"CHYBA"))</f>
        <v/>
      </c>
      <c r="Q1188" s="14">
        <f>IF(OR(V1188=0,B1188="",K1188=""),"",IFERROR(IF(X1188=0,IF(AND(COUNTIFS('Vozidlá'!$A$6:$A$6,B1188&amp;"",'Vozidlá'!$L$6:$L$6,"&lt;&gt;")=1,ROUND(K1188,1)=ROUND(INDEX('Vozidlá'!$L$6:$L$6,MATCH(B1188,'Vozidlá'!$A$6:$A$6,0)),1)),"","CHYBA"),IF(AND(INDEX($L$1:$L$1505,X1188)&lt;&gt;"",ROUND(K1188,1)=ROUND(INDEX($L$1:$L$1505,X1188),1)),"","CHYBA")),"CHYBA"))</f>
        <v/>
      </c>
      <c r="R1188" s="14">
        <f>IF(V1188=0,"",IF(OR(NOT(ISNUMBER(A1188)),B1188="",C1188="",NOT(ISNUMBER(D1188)),NOT(ISNUMBER(E1188)),NOT(ISNUMBER(F1188)),NOT(ISNUMBER(G1188)),I1188="",J1188="",NOT(ISNUMBER(K1188)),NOT(ISNUMBER(L1188)),AND(N1188&lt;&gt;"Podnikateľská",N1188&lt;&gt;"Súkromná"),AND(N1188="Podnikateľská",H1188=""),COUNTIFS('Vodiči'!$C$6:$C$8,C1188&amp;"")&lt;&gt;1,COUNTIFS('Vozidlá'!$A$6:$A$6,B1188&amp;"",'Vozidlá'!$B$6:$B$6,"&lt;&gt;")&lt;&gt;1,COUNTIFS('Vozidlá'!$A$6:$A$6,B1188&amp;"",'Vozidlá'!$C$6:$C$6,"&lt;&gt;")&lt;&gt;1,COUNTIFS('Vozidlá'!$A$6:$A$6,B1188&amp;"",'Vozidlá'!$D$6:$D$6,"&lt;&gt;")&lt;&gt;1,COUNTIFS('Vozidlá'!$A$6:$A$6,B1188&amp;"",'Vozidlá'!$E$6:$E$6,"&lt;&gt;")&lt;&gt;1,COUNTIFS('Vozidlá'!$A$6:$A$6,B1188&amp;"",'Vozidlá'!$K$6:$K$6,"&lt;&gt;")&lt;&gt;1,COUNTIFS('Vozidlá'!$A$6:$A$6,B1188&amp;"",'Vozidlá'!$L$6:$L$6,"&lt;&gt;")&lt;&gt;1),"CHYBA",""))</f>
        <v/>
      </c>
      <c r="S1188" s="14">
        <f>IF(V1188=0,"",IF(N1188="Podnikateľská",IF(H1188="","",IF(OR(LEN(TRIM(SUBSTITUTE(SUBSTITUTE(H1188,".",""),",","")))&lt;12,ISNUMBER(MATCH(TRIM(SUBSTITUTE(SUBSTITUTE(H1188,".",""),",","")),'Zoznamy'!$G$2:$G$41,0))),"PREVERIŤ","")),IF(AND(N1188="Súkromná",IFERROR(INDEX('Vozidlá'!$O$6:$O$6,MATCH(B1188,'Vozidlá'!$A$6:$A$6,0))="áno",FALSE)),"PREVERIŤ","")))</f>
        <v/>
      </c>
      <c r="T1188" s="14">
        <f>IF(OR(D1188="",E1188="",F1188="",G1188=""),"",IFERROR(IF(OR(F1188+G1188&lt;D1188+E1188,D1188&lt;DATE(2027,1,1),D1188&gt;=DATE(2028,1,1)),"CHYBA",""),"CHYBA"))</f>
        <v/>
      </c>
      <c r="U1188" s="14">
        <f>IF(OR(V1188=0,A1188=""),"",IF(COUNTIFS($A$6:$A$1505,A1188&amp;"",$B$6:$B$1505,B1188&amp;"")&gt;1,"CHYBA",IF(X1188="","",IF(X1188=0,"",IFERROR(IF(INDEX($A$1:$A$1505,X1188)="","",IF(A1188=INDEX($A$1:$A$1505,X1188)+1,"","PREVERIŤ")),"PREVERIŤ")))))</f>
        <v/>
      </c>
      <c r="V1188" s="14">
        <f>IF(OR(A1188&lt;&gt;"",B1188&lt;&gt;"",C1188&lt;&gt;"",D1188&lt;&gt;"",E1188&lt;&gt;"",F1188&lt;&gt;"",G1188&lt;&gt;"",H1188&lt;&gt;"",I1188&lt;&gt;"",J1188&lt;&gt;"",K1188&lt;&gt;"",L1188&lt;&gt;"",N1188&lt;&gt;"",O1188&lt;&gt;""),1,0)</f>
        <v/>
      </c>
      <c r="W1188" s="14">
        <f>IF(OR(V1188=0,B1188=""),"",COUNTIFS($B$6:B1188,B1188&amp;""))</f>
        <v/>
      </c>
      <c r="X1188" s="14">
        <f>IF(OR(V1188=0,B1188=""),"",IF(W1188=1,0,SUMIFS($Y$5:Y1187,$B$5:B1187,B1188&amp;"",$W$5:W1187,W1188-1)))</f>
        <v/>
      </c>
      <c r="Y1188" s="14">
        <f>IF(V1188=0,"",ROW($A1188))</f>
        <v/>
      </c>
    </row>
    <row r="1189">
      <c r="A1189" s="10" t="n"/>
      <c r="B1189" s="10" t="n"/>
      <c r="C1189" s="10" t="n"/>
      <c r="D1189" s="12" t="n"/>
      <c r="E1189" s="18" t="n"/>
      <c r="F1189" s="12" t="n"/>
      <c r="G1189" s="18" t="n"/>
      <c r="H1189" s="10" t="n"/>
      <c r="I1189" s="10" t="n"/>
      <c r="J1189" s="10" t="n"/>
      <c r="K1189" s="13" t="n"/>
      <c r="L1189" s="13" t="n"/>
      <c r="M1189" s="19">
        <f>IF(OR(K1189="",L1189=""),"",IF(AND(ISNUMBER(K1189),ISNUMBER(L1189)),L1189-K1189,"CHYBA"))</f>
        <v/>
      </c>
      <c r="N1189" s="10" t="n"/>
      <c r="O1189" s="10" t="n"/>
      <c r="P1189" s="14">
        <f>IF(M1189="","",IF(ISNUMBER(M1189),IF(M1189&lt;=0,"CHYBA",""),"CHYBA"))</f>
        <v/>
      </c>
      <c r="Q1189" s="14">
        <f>IF(OR(V1189=0,B1189="",K1189=""),"",IFERROR(IF(X1189=0,IF(AND(COUNTIFS('Vozidlá'!$A$6:$A$6,B1189&amp;"",'Vozidlá'!$L$6:$L$6,"&lt;&gt;")=1,ROUND(K1189,1)=ROUND(INDEX('Vozidlá'!$L$6:$L$6,MATCH(B1189,'Vozidlá'!$A$6:$A$6,0)),1)),"","CHYBA"),IF(AND(INDEX($L$1:$L$1505,X1189)&lt;&gt;"",ROUND(K1189,1)=ROUND(INDEX($L$1:$L$1505,X1189),1)),"","CHYBA")),"CHYBA"))</f>
        <v/>
      </c>
      <c r="R1189" s="14">
        <f>IF(V1189=0,"",IF(OR(NOT(ISNUMBER(A1189)),B1189="",C1189="",NOT(ISNUMBER(D1189)),NOT(ISNUMBER(E1189)),NOT(ISNUMBER(F1189)),NOT(ISNUMBER(G1189)),I1189="",J1189="",NOT(ISNUMBER(K1189)),NOT(ISNUMBER(L1189)),AND(N1189&lt;&gt;"Podnikateľská",N1189&lt;&gt;"Súkromná"),AND(N1189="Podnikateľská",H1189=""),COUNTIFS('Vodiči'!$C$6:$C$8,C1189&amp;"")&lt;&gt;1,COUNTIFS('Vozidlá'!$A$6:$A$6,B1189&amp;"",'Vozidlá'!$B$6:$B$6,"&lt;&gt;")&lt;&gt;1,COUNTIFS('Vozidlá'!$A$6:$A$6,B1189&amp;"",'Vozidlá'!$C$6:$C$6,"&lt;&gt;")&lt;&gt;1,COUNTIFS('Vozidlá'!$A$6:$A$6,B1189&amp;"",'Vozidlá'!$D$6:$D$6,"&lt;&gt;")&lt;&gt;1,COUNTIFS('Vozidlá'!$A$6:$A$6,B1189&amp;"",'Vozidlá'!$E$6:$E$6,"&lt;&gt;")&lt;&gt;1,COUNTIFS('Vozidlá'!$A$6:$A$6,B1189&amp;"",'Vozidlá'!$K$6:$K$6,"&lt;&gt;")&lt;&gt;1,COUNTIFS('Vozidlá'!$A$6:$A$6,B1189&amp;"",'Vozidlá'!$L$6:$L$6,"&lt;&gt;")&lt;&gt;1),"CHYBA",""))</f>
        <v/>
      </c>
      <c r="S1189" s="14">
        <f>IF(V1189=0,"",IF(N1189="Podnikateľská",IF(H1189="","",IF(OR(LEN(TRIM(SUBSTITUTE(SUBSTITUTE(H1189,".",""),",","")))&lt;12,ISNUMBER(MATCH(TRIM(SUBSTITUTE(SUBSTITUTE(H1189,".",""),",","")),'Zoznamy'!$G$2:$G$41,0))),"PREVERIŤ","")),IF(AND(N1189="Súkromná",IFERROR(INDEX('Vozidlá'!$O$6:$O$6,MATCH(B1189,'Vozidlá'!$A$6:$A$6,0))="áno",FALSE)),"PREVERIŤ","")))</f>
        <v/>
      </c>
      <c r="T1189" s="14">
        <f>IF(OR(D1189="",E1189="",F1189="",G1189=""),"",IFERROR(IF(OR(F1189+G1189&lt;D1189+E1189,D1189&lt;DATE(2027,1,1),D1189&gt;=DATE(2028,1,1)),"CHYBA",""),"CHYBA"))</f>
        <v/>
      </c>
      <c r="U1189" s="14">
        <f>IF(OR(V1189=0,A1189=""),"",IF(COUNTIFS($A$6:$A$1505,A1189&amp;"",$B$6:$B$1505,B1189&amp;"")&gt;1,"CHYBA",IF(X1189="","",IF(X1189=0,"",IFERROR(IF(INDEX($A$1:$A$1505,X1189)="","",IF(A1189=INDEX($A$1:$A$1505,X1189)+1,"","PREVERIŤ")),"PREVERIŤ")))))</f>
        <v/>
      </c>
      <c r="V1189" s="14">
        <f>IF(OR(A1189&lt;&gt;"",B1189&lt;&gt;"",C1189&lt;&gt;"",D1189&lt;&gt;"",E1189&lt;&gt;"",F1189&lt;&gt;"",G1189&lt;&gt;"",H1189&lt;&gt;"",I1189&lt;&gt;"",J1189&lt;&gt;"",K1189&lt;&gt;"",L1189&lt;&gt;"",N1189&lt;&gt;"",O1189&lt;&gt;""),1,0)</f>
        <v/>
      </c>
      <c r="W1189" s="14">
        <f>IF(OR(V1189=0,B1189=""),"",COUNTIFS($B$6:B1189,B1189&amp;""))</f>
        <v/>
      </c>
      <c r="X1189" s="14">
        <f>IF(OR(V1189=0,B1189=""),"",IF(W1189=1,0,SUMIFS($Y$5:Y1188,$B$5:B1188,B1189&amp;"",$W$5:W1188,W1189-1)))</f>
        <v/>
      </c>
      <c r="Y1189" s="14">
        <f>IF(V1189=0,"",ROW($A1189))</f>
        <v/>
      </c>
    </row>
    <row r="1190">
      <c r="A1190" s="10" t="n"/>
      <c r="B1190" s="10" t="n"/>
      <c r="C1190" s="10" t="n"/>
      <c r="D1190" s="12" t="n"/>
      <c r="E1190" s="18" t="n"/>
      <c r="F1190" s="12" t="n"/>
      <c r="G1190" s="18" t="n"/>
      <c r="H1190" s="10" t="n"/>
      <c r="I1190" s="10" t="n"/>
      <c r="J1190" s="10" t="n"/>
      <c r="K1190" s="13" t="n"/>
      <c r="L1190" s="13" t="n"/>
      <c r="M1190" s="19">
        <f>IF(OR(K1190="",L1190=""),"",IF(AND(ISNUMBER(K1190),ISNUMBER(L1190)),L1190-K1190,"CHYBA"))</f>
        <v/>
      </c>
      <c r="N1190" s="10" t="n"/>
      <c r="O1190" s="10" t="n"/>
      <c r="P1190" s="14">
        <f>IF(M1190="","",IF(ISNUMBER(M1190),IF(M1190&lt;=0,"CHYBA",""),"CHYBA"))</f>
        <v/>
      </c>
      <c r="Q1190" s="14">
        <f>IF(OR(V1190=0,B1190="",K1190=""),"",IFERROR(IF(X1190=0,IF(AND(COUNTIFS('Vozidlá'!$A$6:$A$6,B1190&amp;"",'Vozidlá'!$L$6:$L$6,"&lt;&gt;")=1,ROUND(K1190,1)=ROUND(INDEX('Vozidlá'!$L$6:$L$6,MATCH(B1190,'Vozidlá'!$A$6:$A$6,0)),1)),"","CHYBA"),IF(AND(INDEX($L$1:$L$1505,X1190)&lt;&gt;"",ROUND(K1190,1)=ROUND(INDEX($L$1:$L$1505,X1190),1)),"","CHYBA")),"CHYBA"))</f>
        <v/>
      </c>
      <c r="R1190" s="14">
        <f>IF(V1190=0,"",IF(OR(NOT(ISNUMBER(A1190)),B1190="",C1190="",NOT(ISNUMBER(D1190)),NOT(ISNUMBER(E1190)),NOT(ISNUMBER(F1190)),NOT(ISNUMBER(G1190)),I1190="",J1190="",NOT(ISNUMBER(K1190)),NOT(ISNUMBER(L1190)),AND(N1190&lt;&gt;"Podnikateľská",N1190&lt;&gt;"Súkromná"),AND(N1190="Podnikateľská",H1190=""),COUNTIFS('Vodiči'!$C$6:$C$8,C1190&amp;"")&lt;&gt;1,COUNTIFS('Vozidlá'!$A$6:$A$6,B1190&amp;"",'Vozidlá'!$B$6:$B$6,"&lt;&gt;")&lt;&gt;1,COUNTIFS('Vozidlá'!$A$6:$A$6,B1190&amp;"",'Vozidlá'!$C$6:$C$6,"&lt;&gt;")&lt;&gt;1,COUNTIFS('Vozidlá'!$A$6:$A$6,B1190&amp;"",'Vozidlá'!$D$6:$D$6,"&lt;&gt;")&lt;&gt;1,COUNTIFS('Vozidlá'!$A$6:$A$6,B1190&amp;"",'Vozidlá'!$E$6:$E$6,"&lt;&gt;")&lt;&gt;1,COUNTIFS('Vozidlá'!$A$6:$A$6,B1190&amp;"",'Vozidlá'!$K$6:$K$6,"&lt;&gt;")&lt;&gt;1,COUNTIFS('Vozidlá'!$A$6:$A$6,B1190&amp;"",'Vozidlá'!$L$6:$L$6,"&lt;&gt;")&lt;&gt;1),"CHYBA",""))</f>
        <v/>
      </c>
      <c r="S1190" s="14">
        <f>IF(V1190=0,"",IF(N1190="Podnikateľská",IF(H1190="","",IF(OR(LEN(TRIM(SUBSTITUTE(SUBSTITUTE(H1190,".",""),",","")))&lt;12,ISNUMBER(MATCH(TRIM(SUBSTITUTE(SUBSTITUTE(H1190,".",""),",","")),'Zoznamy'!$G$2:$G$41,0))),"PREVERIŤ","")),IF(AND(N1190="Súkromná",IFERROR(INDEX('Vozidlá'!$O$6:$O$6,MATCH(B1190,'Vozidlá'!$A$6:$A$6,0))="áno",FALSE)),"PREVERIŤ","")))</f>
        <v/>
      </c>
      <c r="T1190" s="14">
        <f>IF(OR(D1190="",E1190="",F1190="",G1190=""),"",IFERROR(IF(OR(F1190+G1190&lt;D1190+E1190,D1190&lt;DATE(2027,1,1),D1190&gt;=DATE(2028,1,1)),"CHYBA",""),"CHYBA"))</f>
        <v/>
      </c>
      <c r="U1190" s="14">
        <f>IF(OR(V1190=0,A1190=""),"",IF(COUNTIFS($A$6:$A$1505,A1190&amp;"",$B$6:$B$1505,B1190&amp;"")&gt;1,"CHYBA",IF(X1190="","",IF(X1190=0,"",IFERROR(IF(INDEX($A$1:$A$1505,X1190)="","",IF(A1190=INDEX($A$1:$A$1505,X1190)+1,"","PREVERIŤ")),"PREVERIŤ")))))</f>
        <v/>
      </c>
      <c r="V1190" s="14">
        <f>IF(OR(A1190&lt;&gt;"",B1190&lt;&gt;"",C1190&lt;&gt;"",D1190&lt;&gt;"",E1190&lt;&gt;"",F1190&lt;&gt;"",G1190&lt;&gt;"",H1190&lt;&gt;"",I1190&lt;&gt;"",J1190&lt;&gt;"",K1190&lt;&gt;"",L1190&lt;&gt;"",N1190&lt;&gt;"",O1190&lt;&gt;""),1,0)</f>
        <v/>
      </c>
      <c r="W1190" s="14">
        <f>IF(OR(V1190=0,B1190=""),"",COUNTIFS($B$6:B1190,B1190&amp;""))</f>
        <v/>
      </c>
      <c r="X1190" s="14">
        <f>IF(OR(V1190=0,B1190=""),"",IF(W1190=1,0,SUMIFS($Y$5:Y1189,$B$5:B1189,B1190&amp;"",$W$5:W1189,W1190-1)))</f>
        <v/>
      </c>
      <c r="Y1190" s="14">
        <f>IF(V1190=0,"",ROW($A1190))</f>
        <v/>
      </c>
    </row>
    <row r="1191">
      <c r="A1191" s="10" t="n"/>
      <c r="B1191" s="10" t="n"/>
      <c r="C1191" s="10" t="n"/>
      <c r="D1191" s="12" t="n"/>
      <c r="E1191" s="18" t="n"/>
      <c r="F1191" s="12" t="n"/>
      <c r="G1191" s="18" t="n"/>
      <c r="H1191" s="10" t="n"/>
      <c r="I1191" s="10" t="n"/>
      <c r="J1191" s="10" t="n"/>
      <c r="K1191" s="13" t="n"/>
      <c r="L1191" s="13" t="n"/>
      <c r="M1191" s="19">
        <f>IF(OR(K1191="",L1191=""),"",IF(AND(ISNUMBER(K1191),ISNUMBER(L1191)),L1191-K1191,"CHYBA"))</f>
        <v/>
      </c>
      <c r="N1191" s="10" t="n"/>
      <c r="O1191" s="10" t="n"/>
      <c r="P1191" s="14">
        <f>IF(M1191="","",IF(ISNUMBER(M1191),IF(M1191&lt;=0,"CHYBA",""),"CHYBA"))</f>
        <v/>
      </c>
      <c r="Q1191" s="14">
        <f>IF(OR(V1191=0,B1191="",K1191=""),"",IFERROR(IF(X1191=0,IF(AND(COUNTIFS('Vozidlá'!$A$6:$A$6,B1191&amp;"",'Vozidlá'!$L$6:$L$6,"&lt;&gt;")=1,ROUND(K1191,1)=ROUND(INDEX('Vozidlá'!$L$6:$L$6,MATCH(B1191,'Vozidlá'!$A$6:$A$6,0)),1)),"","CHYBA"),IF(AND(INDEX($L$1:$L$1505,X1191)&lt;&gt;"",ROUND(K1191,1)=ROUND(INDEX($L$1:$L$1505,X1191),1)),"","CHYBA")),"CHYBA"))</f>
        <v/>
      </c>
      <c r="R1191" s="14">
        <f>IF(V1191=0,"",IF(OR(NOT(ISNUMBER(A1191)),B1191="",C1191="",NOT(ISNUMBER(D1191)),NOT(ISNUMBER(E1191)),NOT(ISNUMBER(F1191)),NOT(ISNUMBER(G1191)),I1191="",J1191="",NOT(ISNUMBER(K1191)),NOT(ISNUMBER(L1191)),AND(N1191&lt;&gt;"Podnikateľská",N1191&lt;&gt;"Súkromná"),AND(N1191="Podnikateľská",H1191=""),COUNTIFS('Vodiči'!$C$6:$C$8,C1191&amp;"")&lt;&gt;1,COUNTIFS('Vozidlá'!$A$6:$A$6,B1191&amp;"",'Vozidlá'!$B$6:$B$6,"&lt;&gt;")&lt;&gt;1,COUNTIFS('Vozidlá'!$A$6:$A$6,B1191&amp;"",'Vozidlá'!$C$6:$C$6,"&lt;&gt;")&lt;&gt;1,COUNTIFS('Vozidlá'!$A$6:$A$6,B1191&amp;"",'Vozidlá'!$D$6:$D$6,"&lt;&gt;")&lt;&gt;1,COUNTIFS('Vozidlá'!$A$6:$A$6,B1191&amp;"",'Vozidlá'!$E$6:$E$6,"&lt;&gt;")&lt;&gt;1,COUNTIFS('Vozidlá'!$A$6:$A$6,B1191&amp;"",'Vozidlá'!$K$6:$K$6,"&lt;&gt;")&lt;&gt;1,COUNTIFS('Vozidlá'!$A$6:$A$6,B1191&amp;"",'Vozidlá'!$L$6:$L$6,"&lt;&gt;")&lt;&gt;1),"CHYBA",""))</f>
        <v/>
      </c>
      <c r="S1191" s="14">
        <f>IF(V1191=0,"",IF(N1191="Podnikateľská",IF(H1191="","",IF(OR(LEN(TRIM(SUBSTITUTE(SUBSTITUTE(H1191,".",""),",","")))&lt;12,ISNUMBER(MATCH(TRIM(SUBSTITUTE(SUBSTITUTE(H1191,".",""),",","")),'Zoznamy'!$G$2:$G$41,0))),"PREVERIŤ","")),IF(AND(N1191="Súkromná",IFERROR(INDEX('Vozidlá'!$O$6:$O$6,MATCH(B1191,'Vozidlá'!$A$6:$A$6,0))="áno",FALSE)),"PREVERIŤ","")))</f>
        <v/>
      </c>
      <c r="T1191" s="14">
        <f>IF(OR(D1191="",E1191="",F1191="",G1191=""),"",IFERROR(IF(OR(F1191+G1191&lt;D1191+E1191,D1191&lt;DATE(2027,1,1),D1191&gt;=DATE(2028,1,1)),"CHYBA",""),"CHYBA"))</f>
        <v/>
      </c>
      <c r="U1191" s="14">
        <f>IF(OR(V1191=0,A1191=""),"",IF(COUNTIFS($A$6:$A$1505,A1191&amp;"",$B$6:$B$1505,B1191&amp;"")&gt;1,"CHYBA",IF(X1191="","",IF(X1191=0,"",IFERROR(IF(INDEX($A$1:$A$1505,X1191)="","",IF(A1191=INDEX($A$1:$A$1505,X1191)+1,"","PREVERIŤ")),"PREVERIŤ")))))</f>
        <v/>
      </c>
      <c r="V1191" s="14">
        <f>IF(OR(A1191&lt;&gt;"",B1191&lt;&gt;"",C1191&lt;&gt;"",D1191&lt;&gt;"",E1191&lt;&gt;"",F1191&lt;&gt;"",G1191&lt;&gt;"",H1191&lt;&gt;"",I1191&lt;&gt;"",J1191&lt;&gt;"",K1191&lt;&gt;"",L1191&lt;&gt;"",N1191&lt;&gt;"",O1191&lt;&gt;""),1,0)</f>
        <v/>
      </c>
      <c r="W1191" s="14">
        <f>IF(OR(V1191=0,B1191=""),"",COUNTIFS($B$6:B1191,B1191&amp;""))</f>
        <v/>
      </c>
      <c r="X1191" s="14">
        <f>IF(OR(V1191=0,B1191=""),"",IF(W1191=1,0,SUMIFS($Y$5:Y1190,$B$5:B1190,B1191&amp;"",$W$5:W1190,W1191-1)))</f>
        <v/>
      </c>
      <c r="Y1191" s="14">
        <f>IF(V1191=0,"",ROW($A1191))</f>
        <v/>
      </c>
    </row>
    <row r="1192">
      <c r="A1192" s="10" t="n"/>
      <c r="B1192" s="10" t="n"/>
      <c r="C1192" s="10" t="n"/>
      <c r="D1192" s="12" t="n"/>
      <c r="E1192" s="18" t="n"/>
      <c r="F1192" s="12" t="n"/>
      <c r="G1192" s="18" t="n"/>
      <c r="H1192" s="10" t="n"/>
      <c r="I1192" s="10" t="n"/>
      <c r="J1192" s="10" t="n"/>
      <c r="K1192" s="13" t="n"/>
      <c r="L1192" s="13" t="n"/>
      <c r="M1192" s="19">
        <f>IF(OR(K1192="",L1192=""),"",IF(AND(ISNUMBER(K1192),ISNUMBER(L1192)),L1192-K1192,"CHYBA"))</f>
        <v/>
      </c>
      <c r="N1192" s="10" t="n"/>
      <c r="O1192" s="10" t="n"/>
      <c r="P1192" s="14">
        <f>IF(M1192="","",IF(ISNUMBER(M1192),IF(M1192&lt;=0,"CHYBA",""),"CHYBA"))</f>
        <v/>
      </c>
      <c r="Q1192" s="14">
        <f>IF(OR(V1192=0,B1192="",K1192=""),"",IFERROR(IF(X1192=0,IF(AND(COUNTIFS('Vozidlá'!$A$6:$A$6,B1192&amp;"",'Vozidlá'!$L$6:$L$6,"&lt;&gt;")=1,ROUND(K1192,1)=ROUND(INDEX('Vozidlá'!$L$6:$L$6,MATCH(B1192,'Vozidlá'!$A$6:$A$6,0)),1)),"","CHYBA"),IF(AND(INDEX($L$1:$L$1505,X1192)&lt;&gt;"",ROUND(K1192,1)=ROUND(INDEX($L$1:$L$1505,X1192),1)),"","CHYBA")),"CHYBA"))</f>
        <v/>
      </c>
      <c r="R1192" s="14">
        <f>IF(V1192=0,"",IF(OR(NOT(ISNUMBER(A1192)),B1192="",C1192="",NOT(ISNUMBER(D1192)),NOT(ISNUMBER(E1192)),NOT(ISNUMBER(F1192)),NOT(ISNUMBER(G1192)),I1192="",J1192="",NOT(ISNUMBER(K1192)),NOT(ISNUMBER(L1192)),AND(N1192&lt;&gt;"Podnikateľská",N1192&lt;&gt;"Súkromná"),AND(N1192="Podnikateľská",H1192=""),COUNTIFS('Vodiči'!$C$6:$C$8,C1192&amp;"")&lt;&gt;1,COUNTIFS('Vozidlá'!$A$6:$A$6,B1192&amp;"",'Vozidlá'!$B$6:$B$6,"&lt;&gt;")&lt;&gt;1,COUNTIFS('Vozidlá'!$A$6:$A$6,B1192&amp;"",'Vozidlá'!$C$6:$C$6,"&lt;&gt;")&lt;&gt;1,COUNTIFS('Vozidlá'!$A$6:$A$6,B1192&amp;"",'Vozidlá'!$D$6:$D$6,"&lt;&gt;")&lt;&gt;1,COUNTIFS('Vozidlá'!$A$6:$A$6,B1192&amp;"",'Vozidlá'!$E$6:$E$6,"&lt;&gt;")&lt;&gt;1,COUNTIFS('Vozidlá'!$A$6:$A$6,B1192&amp;"",'Vozidlá'!$K$6:$K$6,"&lt;&gt;")&lt;&gt;1,COUNTIFS('Vozidlá'!$A$6:$A$6,B1192&amp;"",'Vozidlá'!$L$6:$L$6,"&lt;&gt;")&lt;&gt;1),"CHYBA",""))</f>
        <v/>
      </c>
      <c r="S1192" s="14">
        <f>IF(V1192=0,"",IF(N1192="Podnikateľská",IF(H1192="","",IF(OR(LEN(TRIM(SUBSTITUTE(SUBSTITUTE(H1192,".",""),",","")))&lt;12,ISNUMBER(MATCH(TRIM(SUBSTITUTE(SUBSTITUTE(H1192,".",""),",","")),'Zoznamy'!$G$2:$G$41,0))),"PREVERIŤ","")),IF(AND(N1192="Súkromná",IFERROR(INDEX('Vozidlá'!$O$6:$O$6,MATCH(B1192,'Vozidlá'!$A$6:$A$6,0))="áno",FALSE)),"PREVERIŤ","")))</f>
        <v/>
      </c>
      <c r="T1192" s="14">
        <f>IF(OR(D1192="",E1192="",F1192="",G1192=""),"",IFERROR(IF(OR(F1192+G1192&lt;D1192+E1192,D1192&lt;DATE(2027,1,1),D1192&gt;=DATE(2028,1,1)),"CHYBA",""),"CHYBA"))</f>
        <v/>
      </c>
      <c r="U1192" s="14">
        <f>IF(OR(V1192=0,A1192=""),"",IF(COUNTIFS($A$6:$A$1505,A1192&amp;"",$B$6:$B$1505,B1192&amp;"")&gt;1,"CHYBA",IF(X1192="","",IF(X1192=0,"",IFERROR(IF(INDEX($A$1:$A$1505,X1192)="","",IF(A1192=INDEX($A$1:$A$1505,X1192)+1,"","PREVERIŤ")),"PREVERIŤ")))))</f>
        <v/>
      </c>
      <c r="V1192" s="14">
        <f>IF(OR(A1192&lt;&gt;"",B1192&lt;&gt;"",C1192&lt;&gt;"",D1192&lt;&gt;"",E1192&lt;&gt;"",F1192&lt;&gt;"",G1192&lt;&gt;"",H1192&lt;&gt;"",I1192&lt;&gt;"",J1192&lt;&gt;"",K1192&lt;&gt;"",L1192&lt;&gt;"",N1192&lt;&gt;"",O1192&lt;&gt;""),1,0)</f>
        <v/>
      </c>
      <c r="W1192" s="14">
        <f>IF(OR(V1192=0,B1192=""),"",COUNTIFS($B$6:B1192,B1192&amp;""))</f>
        <v/>
      </c>
      <c r="X1192" s="14">
        <f>IF(OR(V1192=0,B1192=""),"",IF(W1192=1,0,SUMIFS($Y$5:Y1191,$B$5:B1191,B1192&amp;"",$W$5:W1191,W1192-1)))</f>
        <v/>
      </c>
      <c r="Y1192" s="14">
        <f>IF(V1192=0,"",ROW($A1192))</f>
        <v/>
      </c>
    </row>
    <row r="1193">
      <c r="A1193" s="10" t="n"/>
      <c r="B1193" s="10" t="n"/>
      <c r="C1193" s="10" t="n"/>
      <c r="D1193" s="12" t="n"/>
      <c r="E1193" s="18" t="n"/>
      <c r="F1193" s="12" t="n"/>
      <c r="G1193" s="18" t="n"/>
      <c r="H1193" s="10" t="n"/>
      <c r="I1193" s="10" t="n"/>
      <c r="J1193" s="10" t="n"/>
      <c r="K1193" s="13" t="n"/>
      <c r="L1193" s="13" t="n"/>
      <c r="M1193" s="19">
        <f>IF(OR(K1193="",L1193=""),"",IF(AND(ISNUMBER(K1193),ISNUMBER(L1193)),L1193-K1193,"CHYBA"))</f>
        <v/>
      </c>
      <c r="N1193" s="10" t="n"/>
      <c r="O1193" s="10" t="n"/>
      <c r="P1193" s="14">
        <f>IF(M1193="","",IF(ISNUMBER(M1193),IF(M1193&lt;=0,"CHYBA",""),"CHYBA"))</f>
        <v/>
      </c>
      <c r="Q1193" s="14">
        <f>IF(OR(V1193=0,B1193="",K1193=""),"",IFERROR(IF(X1193=0,IF(AND(COUNTIFS('Vozidlá'!$A$6:$A$6,B1193&amp;"",'Vozidlá'!$L$6:$L$6,"&lt;&gt;")=1,ROUND(K1193,1)=ROUND(INDEX('Vozidlá'!$L$6:$L$6,MATCH(B1193,'Vozidlá'!$A$6:$A$6,0)),1)),"","CHYBA"),IF(AND(INDEX($L$1:$L$1505,X1193)&lt;&gt;"",ROUND(K1193,1)=ROUND(INDEX($L$1:$L$1505,X1193),1)),"","CHYBA")),"CHYBA"))</f>
        <v/>
      </c>
      <c r="R1193" s="14">
        <f>IF(V1193=0,"",IF(OR(NOT(ISNUMBER(A1193)),B1193="",C1193="",NOT(ISNUMBER(D1193)),NOT(ISNUMBER(E1193)),NOT(ISNUMBER(F1193)),NOT(ISNUMBER(G1193)),I1193="",J1193="",NOT(ISNUMBER(K1193)),NOT(ISNUMBER(L1193)),AND(N1193&lt;&gt;"Podnikateľská",N1193&lt;&gt;"Súkromná"),AND(N1193="Podnikateľská",H1193=""),COUNTIFS('Vodiči'!$C$6:$C$8,C1193&amp;"")&lt;&gt;1,COUNTIFS('Vozidlá'!$A$6:$A$6,B1193&amp;"",'Vozidlá'!$B$6:$B$6,"&lt;&gt;")&lt;&gt;1,COUNTIFS('Vozidlá'!$A$6:$A$6,B1193&amp;"",'Vozidlá'!$C$6:$C$6,"&lt;&gt;")&lt;&gt;1,COUNTIFS('Vozidlá'!$A$6:$A$6,B1193&amp;"",'Vozidlá'!$D$6:$D$6,"&lt;&gt;")&lt;&gt;1,COUNTIFS('Vozidlá'!$A$6:$A$6,B1193&amp;"",'Vozidlá'!$E$6:$E$6,"&lt;&gt;")&lt;&gt;1,COUNTIFS('Vozidlá'!$A$6:$A$6,B1193&amp;"",'Vozidlá'!$K$6:$K$6,"&lt;&gt;")&lt;&gt;1,COUNTIFS('Vozidlá'!$A$6:$A$6,B1193&amp;"",'Vozidlá'!$L$6:$L$6,"&lt;&gt;")&lt;&gt;1),"CHYBA",""))</f>
        <v/>
      </c>
      <c r="S1193" s="14">
        <f>IF(V1193=0,"",IF(N1193="Podnikateľská",IF(H1193="","",IF(OR(LEN(TRIM(SUBSTITUTE(SUBSTITUTE(H1193,".",""),",","")))&lt;12,ISNUMBER(MATCH(TRIM(SUBSTITUTE(SUBSTITUTE(H1193,".",""),",","")),'Zoznamy'!$G$2:$G$41,0))),"PREVERIŤ","")),IF(AND(N1193="Súkromná",IFERROR(INDEX('Vozidlá'!$O$6:$O$6,MATCH(B1193,'Vozidlá'!$A$6:$A$6,0))="áno",FALSE)),"PREVERIŤ","")))</f>
        <v/>
      </c>
      <c r="T1193" s="14">
        <f>IF(OR(D1193="",E1193="",F1193="",G1193=""),"",IFERROR(IF(OR(F1193+G1193&lt;D1193+E1193,D1193&lt;DATE(2027,1,1),D1193&gt;=DATE(2028,1,1)),"CHYBA",""),"CHYBA"))</f>
        <v/>
      </c>
      <c r="U1193" s="14">
        <f>IF(OR(V1193=0,A1193=""),"",IF(COUNTIFS($A$6:$A$1505,A1193&amp;"",$B$6:$B$1505,B1193&amp;"")&gt;1,"CHYBA",IF(X1193="","",IF(X1193=0,"",IFERROR(IF(INDEX($A$1:$A$1505,X1193)="","",IF(A1193=INDEX($A$1:$A$1505,X1193)+1,"","PREVERIŤ")),"PREVERIŤ")))))</f>
        <v/>
      </c>
      <c r="V1193" s="14">
        <f>IF(OR(A1193&lt;&gt;"",B1193&lt;&gt;"",C1193&lt;&gt;"",D1193&lt;&gt;"",E1193&lt;&gt;"",F1193&lt;&gt;"",G1193&lt;&gt;"",H1193&lt;&gt;"",I1193&lt;&gt;"",J1193&lt;&gt;"",K1193&lt;&gt;"",L1193&lt;&gt;"",N1193&lt;&gt;"",O1193&lt;&gt;""),1,0)</f>
        <v/>
      </c>
      <c r="W1193" s="14">
        <f>IF(OR(V1193=0,B1193=""),"",COUNTIFS($B$6:B1193,B1193&amp;""))</f>
        <v/>
      </c>
      <c r="X1193" s="14">
        <f>IF(OR(V1193=0,B1193=""),"",IF(W1193=1,0,SUMIFS($Y$5:Y1192,$B$5:B1192,B1193&amp;"",$W$5:W1192,W1193-1)))</f>
        <v/>
      </c>
      <c r="Y1193" s="14">
        <f>IF(V1193=0,"",ROW($A1193))</f>
        <v/>
      </c>
    </row>
    <row r="1194">
      <c r="A1194" s="10" t="n"/>
      <c r="B1194" s="10" t="n"/>
      <c r="C1194" s="10" t="n"/>
      <c r="D1194" s="12" t="n"/>
      <c r="E1194" s="18" t="n"/>
      <c r="F1194" s="12" t="n"/>
      <c r="G1194" s="18" t="n"/>
      <c r="H1194" s="10" t="n"/>
      <c r="I1194" s="10" t="n"/>
      <c r="J1194" s="10" t="n"/>
      <c r="K1194" s="13" t="n"/>
      <c r="L1194" s="13" t="n"/>
      <c r="M1194" s="19">
        <f>IF(OR(K1194="",L1194=""),"",IF(AND(ISNUMBER(K1194),ISNUMBER(L1194)),L1194-K1194,"CHYBA"))</f>
        <v/>
      </c>
      <c r="N1194" s="10" t="n"/>
      <c r="O1194" s="10" t="n"/>
      <c r="P1194" s="14">
        <f>IF(M1194="","",IF(ISNUMBER(M1194),IF(M1194&lt;=0,"CHYBA",""),"CHYBA"))</f>
        <v/>
      </c>
      <c r="Q1194" s="14">
        <f>IF(OR(V1194=0,B1194="",K1194=""),"",IFERROR(IF(X1194=0,IF(AND(COUNTIFS('Vozidlá'!$A$6:$A$6,B1194&amp;"",'Vozidlá'!$L$6:$L$6,"&lt;&gt;")=1,ROUND(K1194,1)=ROUND(INDEX('Vozidlá'!$L$6:$L$6,MATCH(B1194,'Vozidlá'!$A$6:$A$6,0)),1)),"","CHYBA"),IF(AND(INDEX($L$1:$L$1505,X1194)&lt;&gt;"",ROUND(K1194,1)=ROUND(INDEX($L$1:$L$1505,X1194),1)),"","CHYBA")),"CHYBA"))</f>
        <v/>
      </c>
      <c r="R1194" s="14">
        <f>IF(V1194=0,"",IF(OR(NOT(ISNUMBER(A1194)),B1194="",C1194="",NOT(ISNUMBER(D1194)),NOT(ISNUMBER(E1194)),NOT(ISNUMBER(F1194)),NOT(ISNUMBER(G1194)),I1194="",J1194="",NOT(ISNUMBER(K1194)),NOT(ISNUMBER(L1194)),AND(N1194&lt;&gt;"Podnikateľská",N1194&lt;&gt;"Súkromná"),AND(N1194="Podnikateľská",H1194=""),COUNTIFS('Vodiči'!$C$6:$C$8,C1194&amp;"")&lt;&gt;1,COUNTIFS('Vozidlá'!$A$6:$A$6,B1194&amp;"",'Vozidlá'!$B$6:$B$6,"&lt;&gt;")&lt;&gt;1,COUNTIFS('Vozidlá'!$A$6:$A$6,B1194&amp;"",'Vozidlá'!$C$6:$C$6,"&lt;&gt;")&lt;&gt;1,COUNTIFS('Vozidlá'!$A$6:$A$6,B1194&amp;"",'Vozidlá'!$D$6:$D$6,"&lt;&gt;")&lt;&gt;1,COUNTIFS('Vozidlá'!$A$6:$A$6,B1194&amp;"",'Vozidlá'!$E$6:$E$6,"&lt;&gt;")&lt;&gt;1,COUNTIFS('Vozidlá'!$A$6:$A$6,B1194&amp;"",'Vozidlá'!$K$6:$K$6,"&lt;&gt;")&lt;&gt;1,COUNTIFS('Vozidlá'!$A$6:$A$6,B1194&amp;"",'Vozidlá'!$L$6:$L$6,"&lt;&gt;")&lt;&gt;1),"CHYBA",""))</f>
        <v/>
      </c>
      <c r="S1194" s="14">
        <f>IF(V1194=0,"",IF(N1194="Podnikateľská",IF(H1194="","",IF(OR(LEN(TRIM(SUBSTITUTE(SUBSTITUTE(H1194,".",""),",","")))&lt;12,ISNUMBER(MATCH(TRIM(SUBSTITUTE(SUBSTITUTE(H1194,".",""),",","")),'Zoznamy'!$G$2:$G$41,0))),"PREVERIŤ","")),IF(AND(N1194="Súkromná",IFERROR(INDEX('Vozidlá'!$O$6:$O$6,MATCH(B1194,'Vozidlá'!$A$6:$A$6,0))="áno",FALSE)),"PREVERIŤ","")))</f>
        <v/>
      </c>
      <c r="T1194" s="14">
        <f>IF(OR(D1194="",E1194="",F1194="",G1194=""),"",IFERROR(IF(OR(F1194+G1194&lt;D1194+E1194,D1194&lt;DATE(2027,1,1),D1194&gt;=DATE(2028,1,1)),"CHYBA",""),"CHYBA"))</f>
        <v/>
      </c>
      <c r="U1194" s="14">
        <f>IF(OR(V1194=0,A1194=""),"",IF(COUNTIFS($A$6:$A$1505,A1194&amp;"",$B$6:$B$1505,B1194&amp;"")&gt;1,"CHYBA",IF(X1194="","",IF(X1194=0,"",IFERROR(IF(INDEX($A$1:$A$1505,X1194)="","",IF(A1194=INDEX($A$1:$A$1505,X1194)+1,"","PREVERIŤ")),"PREVERIŤ")))))</f>
        <v/>
      </c>
      <c r="V1194" s="14">
        <f>IF(OR(A1194&lt;&gt;"",B1194&lt;&gt;"",C1194&lt;&gt;"",D1194&lt;&gt;"",E1194&lt;&gt;"",F1194&lt;&gt;"",G1194&lt;&gt;"",H1194&lt;&gt;"",I1194&lt;&gt;"",J1194&lt;&gt;"",K1194&lt;&gt;"",L1194&lt;&gt;"",N1194&lt;&gt;"",O1194&lt;&gt;""),1,0)</f>
        <v/>
      </c>
      <c r="W1194" s="14">
        <f>IF(OR(V1194=0,B1194=""),"",COUNTIFS($B$6:B1194,B1194&amp;""))</f>
        <v/>
      </c>
      <c r="X1194" s="14">
        <f>IF(OR(V1194=0,B1194=""),"",IF(W1194=1,0,SUMIFS($Y$5:Y1193,$B$5:B1193,B1194&amp;"",$W$5:W1193,W1194-1)))</f>
        <v/>
      </c>
      <c r="Y1194" s="14">
        <f>IF(V1194=0,"",ROW($A1194))</f>
        <v/>
      </c>
    </row>
    <row r="1195">
      <c r="A1195" s="10" t="n"/>
      <c r="B1195" s="10" t="n"/>
      <c r="C1195" s="10" t="n"/>
      <c r="D1195" s="12" t="n"/>
      <c r="E1195" s="18" t="n"/>
      <c r="F1195" s="12" t="n"/>
      <c r="G1195" s="18" t="n"/>
      <c r="H1195" s="10" t="n"/>
      <c r="I1195" s="10" t="n"/>
      <c r="J1195" s="10" t="n"/>
      <c r="K1195" s="13" t="n"/>
      <c r="L1195" s="13" t="n"/>
      <c r="M1195" s="19">
        <f>IF(OR(K1195="",L1195=""),"",IF(AND(ISNUMBER(K1195),ISNUMBER(L1195)),L1195-K1195,"CHYBA"))</f>
        <v/>
      </c>
      <c r="N1195" s="10" t="n"/>
      <c r="O1195" s="10" t="n"/>
      <c r="P1195" s="14">
        <f>IF(M1195="","",IF(ISNUMBER(M1195),IF(M1195&lt;=0,"CHYBA",""),"CHYBA"))</f>
        <v/>
      </c>
      <c r="Q1195" s="14">
        <f>IF(OR(V1195=0,B1195="",K1195=""),"",IFERROR(IF(X1195=0,IF(AND(COUNTIFS('Vozidlá'!$A$6:$A$6,B1195&amp;"",'Vozidlá'!$L$6:$L$6,"&lt;&gt;")=1,ROUND(K1195,1)=ROUND(INDEX('Vozidlá'!$L$6:$L$6,MATCH(B1195,'Vozidlá'!$A$6:$A$6,0)),1)),"","CHYBA"),IF(AND(INDEX($L$1:$L$1505,X1195)&lt;&gt;"",ROUND(K1195,1)=ROUND(INDEX($L$1:$L$1505,X1195),1)),"","CHYBA")),"CHYBA"))</f>
        <v/>
      </c>
      <c r="R1195" s="14">
        <f>IF(V1195=0,"",IF(OR(NOT(ISNUMBER(A1195)),B1195="",C1195="",NOT(ISNUMBER(D1195)),NOT(ISNUMBER(E1195)),NOT(ISNUMBER(F1195)),NOT(ISNUMBER(G1195)),I1195="",J1195="",NOT(ISNUMBER(K1195)),NOT(ISNUMBER(L1195)),AND(N1195&lt;&gt;"Podnikateľská",N1195&lt;&gt;"Súkromná"),AND(N1195="Podnikateľská",H1195=""),COUNTIFS('Vodiči'!$C$6:$C$8,C1195&amp;"")&lt;&gt;1,COUNTIFS('Vozidlá'!$A$6:$A$6,B1195&amp;"",'Vozidlá'!$B$6:$B$6,"&lt;&gt;")&lt;&gt;1,COUNTIFS('Vozidlá'!$A$6:$A$6,B1195&amp;"",'Vozidlá'!$C$6:$C$6,"&lt;&gt;")&lt;&gt;1,COUNTIFS('Vozidlá'!$A$6:$A$6,B1195&amp;"",'Vozidlá'!$D$6:$D$6,"&lt;&gt;")&lt;&gt;1,COUNTIFS('Vozidlá'!$A$6:$A$6,B1195&amp;"",'Vozidlá'!$E$6:$E$6,"&lt;&gt;")&lt;&gt;1,COUNTIFS('Vozidlá'!$A$6:$A$6,B1195&amp;"",'Vozidlá'!$K$6:$K$6,"&lt;&gt;")&lt;&gt;1,COUNTIFS('Vozidlá'!$A$6:$A$6,B1195&amp;"",'Vozidlá'!$L$6:$L$6,"&lt;&gt;")&lt;&gt;1),"CHYBA",""))</f>
        <v/>
      </c>
      <c r="S1195" s="14">
        <f>IF(V1195=0,"",IF(N1195="Podnikateľská",IF(H1195="","",IF(OR(LEN(TRIM(SUBSTITUTE(SUBSTITUTE(H1195,".",""),",","")))&lt;12,ISNUMBER(MATCH(TRIM(SUBSTITUTE(SUBSTITUTE(H1195,".",""),",","")),'Zoznamy'!$G$2:$G$41,0))),"PREVERIŤ","")),IF(AND(N1195="Súkromná",IFERROR(INDEX('Vozidlá'!$O$6:$O$6,MATCH(B1195,'Vozidlá'!$A$6:$A$6,0))="áno",FALSE)),"PREVERIŤ","")))</f>
        <v/>
      </c>
      <c r="T1195" s="14">
        <f>IF(OR(D1195="",E1195="",F1195="",G1195=""),"",IFERROR(IF(OR(F1195+G1195&lt;D1195+E1195,D1195&lt;DATE(2027,1,1),D1195&gt;=DATE(2028,1,1)),"CHYBA",""),"CHYBA"))</f>
        <v/>
      </c>
      <c r="U1195" s="14">
        <f>IF(OR(V1195=0,A1195=""),"",IF(COUNTIFS($A$6:$A$1505,A1195&amp;"",$B$6:$B$1505,B1195&amp;"")&gt;1,"CHYBA",IF(X1195="","",IF(X1195=0,"",IFERROR(IF(INDEX($A$1:$A$1505,X1195)="","",IF(A1195=INDEX($A$1:$A$1505,X1195)+1,"","PREVERIŤ")),"PREVERIŤ")))))</f>
        <v/>
      </c>
      <c r="V1195" s="14">
        <f>IF(OR(A1195&lt;&gt;"",B1195&lt;&gt;"",C1195&lt;&gt;"",D1195&lt;&gt;"",E1195&lt;&gt;"",F1195&lt;&gt;"",G1195&lt;&gt;"",H1195&lt;&gt;"",I1195&lt;&gt;"",J1195&lt;&gt;"",K1195&lt;&gt;"",L1195&lt;&gt;"",N1195&lt;&gt;"",O1195&lt;&gt;""),1,0)</f>
        <v/>
      </c>
      <c r="W1195" s="14">
        <f>IF(OR(V1195=0,B1195=""),"",COUNTIFS($B$6:B1195,B1195&amp;""))</f>
        <v/>
      </c>
      <c r="X1195" s="14">
        <f>IF(OR(V1195=0,B1195=""),"",IF(W1195=1,0,SUMIFS($Y$5:Y1194,$B$5:B1194,B1195&amp;"",$W$5:W1194,W1195-1)))</f>
        <v/>
      </c>
      <c r="Y1195" s="14">
        <f>IF(V1195=0,"",ROW($A1195))</f>
        <v/>
      </c>
    </row>
    <row r="1196">
      <c r="A1196" s="10" t="n"/>
      <c r="B1196" s="10" t="n"/>
      <c r="C1196" s="10" t="n"/>
      <c r="D1196" s="12" t="n"/>
      <c r="E1196" s="18" t="n"/>
      <c r="F1196" s="12" t="n"/>
      <c r="G1196" s="18" t="n"/>
      <c r="H1196" s="10" t="n"/>
      <c r="I1196" s="10" t="n"/>
      <c r="J1196" s="10" t="n"/>
      <c r="K1196" s="13" t="n"/>
      <c r="L1196" s="13" t="n"/>
      <c r="M1196" s="19">
        <f>IF(OR(K1196="",L1196=""),"",IF(AND(ISNUMBER(K1196),ISNUMBER(L1196)),L1196-K1196,"CHYBA"))</f>
        <v/>
      </c>
      <c r="N1196" s="10" t="n"/>
      <c r="O1196" s="10" t="n"/>
      <c r="P1196" s="14">
        <f>IF(M1196="","",IF(ISNUMBER(M1196),IF(M1196&lt;=0,"CHYBA",""),"CHYBA"))</f>
        <v/>
      </c>
      <c r="Q1196" s="14">
        <f>IF(OR(V1196=0,B1196="",K1196=""),"",IFERROR(IF(X1196=0,IF(AND(COUNTIFS('Vozidlá'!$A$6:$A$6,B1196&amp;"",'Vozidlá'!$L$6:$L$6,"&lt;&gt;")=1,ROUND(K1196,1)=ROUND(INDEX('Vozidlá'!$L$6:$L$6,MATCH(B1196,'Vozidlá'!$A$6:$A$6,0)),1)),"","CHYBA"),IF(AND(INDEX($L$1:$L$1505,X1196)&lt;&gt;"",ROUND(K1196,1)=ROUND(INDEX($L$1:$L$1505,X1196),1)),"","CHYBA")),"CHYBA"))</f>
        <v/>
      </c>
      <c r="R1196" s="14">
        <f>IF(V1196=0,"",IF(OR(NOT(ISNUMBER(A1196)),B1196="",C1196="",NOT(ISNUMBER(D1196)),NOT(ISNUMBER(E1196)),NOT(ISNUMBER(F1196)),NOT(ISNUMBER(G1196)),I1196="",J1196="",NOT(ISNUMBER(K1196)),NOT(ISNUMBER(L1196)),AND(N1196&lt;&gt;"Podnikateľská",N1196&lt;&gt;"Súkromná"),AND(N1196="Podnikateľská",H1196=""),COUNTIFS('Vodiči'!$C$6:$C$8,C1196&amp;"")&lt;&gt;1,COUNTIFS('Vozidlá'!$A$6:$A$6,B1196&amp;"",'Vozidlá'!$B$6:$B$6,"&lt;&gt;")&lt;&gt;1,COUNTIFS('Vozidlá'!$A$6:$A$6,B1196&amp;"",'Vozidlá'!$C$6:$C$6,"&lt;&gt;")&lt;&gt;1,COUNTIFS('Vozidlá'!$A$6:$A$6,B1196&amp;"",'Vozidlá'!$D$6:$D$6,"&lt;&gt;")&lt;&gt;1,COUNTIFS('Vozidlá'!$A$6:$A$6,B1196&amp;"",'Vozidlá'!$E$6:$E$6,"&lt;&gt;")&lt;&gt;1,COUNTIFS('Vozidlá'!$A$6:$A$6,B1196&amp;"",'Vozidlá'!$K$6:$K$6,"&lt;&gt;")&lt;&gt;1,COUNTIFS('Vozidlá'!$A$6:$A$6,B1196&amp;"",'Vozidlá'!$L$6:$L$6,"&lt;&gt;")&lt;&gt;1),"CHYBA",""))</f>
        <v/>
      </c>
      <c r="S1196" s="14">
        <f>IF(V1196=0,"",IF(N1196="Podnikateľská",IF(H1196="","",IF(OR(LEN(TRIM(SUBSTITUTE(SUBSTITUTE(H1196,".",""),",","")))&lt;12,ISNUMBER(MATCH(TRIM(SUBSTITUTE(SUBSTITUTE(H1196,".",""),",","")),'Zoznamy'!$G$2:$G$41,0))),"PREVERIŤ","")),IF(AND(N1196="Súkromná",IFERROR(INDEX('Vozidlá'!$O$6:$O$6,MATCH(B1196,'Vozidlá'!$A$6:$A$6,0))="áno",FALSE)),"PREVERIŤ","")))</f>
        <v/>
      </c>
      <c r="T1196" s="14">
        <f>IF(OR(D1196="",E1196="",F1196="",G1196=""),"",IFERROR(IF(OR(F1196+G1196&lt;D1196+E1196,D1196&lt;DATE(2027,1,1),D1196&gt;=DATE(2028,1,1)),"CHYBA",""),"CHYBA"))</f>
        <v/>
      </c>
      <c r="U1196" s="14">
        <f>IF(OR(V1196=0,A1196=""),"",IF(COUNTIFS($A$6:$A$1505,A1196&amp;"",$B$6:$B$1505,B1196&amp;"")&gt;1,"CHYBA",IF(X1196="","",IF(X1196=0,"",IFERROR(IF(INDEX($A$1:$A$1505,X1196)="","",IF(A1196=INDEX($A$1:$A$1505,X1196)+1,"","PREVERIŤ")),"PREVERIŤ")))))</f>
        <v/>
      </c>
      <c r="V1196" s="14">
        <f>IF(OR(A1196&lt;&gt;"",B1196&lt;&gt;"",C1196&lt;&gt;"",D1196&lt;&gt;"",E1196&lt;&gt;"",F1196&lt;&gt;"",G1196&lt;&gt;"",H1196&lt;&gt;"",I1196&lt;&gt;"",J1196&lt;&gt;"",K1196&lt;&gt;"",L1196&lt;&gt;"",N1196&lt;&gt;"",O1196&lt;&gt;""),1,0)</f>
        <v/>
      </c>
      <c r="W1196" s="14">
        <f>IF(OR(V1196=0,B1196=""),"",COUNTIFS($B$6:B1196,B1196&amp;""))</f>
        <v/>
      </c>
      <c r="X1196" s="14">
        <f>IF(OR(V1196=0,B1196=""),"",IF(W1196=1,0,SUMIFS($Y$5:Y1195,$B$5:B1195,B1196&amp;"",$W$5:W1195,W1196-1)))</f>
        <v/>
      </c>
      <c r="Y1196" s="14">
        <f>IF(V1196=0,"",ROW($A1196))</f>
        <v/>
      </c>
    </row>
    <row r="1197">
      <c r="A1197" s="10" t="n"/>
      <c r="B1197" s="10" t="n"/>
      <c r="C1197" s="10" t="n"/>
      <c r="D1197" s="12" t="n"/>
      <c r="E1197" s="18" t="n"/>
      <c r="F1197" s="12" t="n"/>
      <c r="G1197" s="18" t="n"/>
      <c r="H1197" s="10" t="n"/>
      <c r="I1197" s="10" t="n"/>
      <c r="J1197" s="10" t="n"/>
      <c r="K1197" s="13" t="n"/>
      <c r="L1197" s="13" t="n"/>
      <c r="M1197" s="19">
        <f>IF(OR(K1197="",L1197=""),"",IF(AND(ISNUMBER(K1197),ISNUMBER(L1197)),L1197-K1197,"CHYBA"))</f>
        <v/>
      </c>
      <c r="N1197" s="10" t="n"/>
      <c r="O1197" s="10" t="n"/>
      <c r="P1197" s="14">
        <f>IF(M1197="","",IF(ISNUMBER(M1197),IF(M1197&lt;=0,"CHYBA",""),"CHYBA"))</f>
        <v/>
      </c>
      <c r="Q1197" s="14">
        <f>IF(OR(V1197=0,B1197="",K1197=""),"",IFERROR(IF(X1197=0,IF(AND(COUNTIFS('Vozidlá'!$A$6:$A$6,B1197&amp;"",'Vozidlá'!$L$6:$L$6,"&lt;&gt;")=1,ROUND(K1197,1)=ROUND(INDEX('Vozidlá'!$L$6:$L$6,MATCH(B1197,'Vozidlá'!$A$6:$A$6,0)),1)),"","CHYBA"),IF(AND(INDEX($L$1:$L$1505,X1197)&lt;&gt;"",ROUND(K1197,1)=ROUND(INDEX($L$1:$L$1505,X1197),1)),"","CHYBA")),"CHYBA"))</f>
        <v/>
      </c>
      <c r="R1197" s="14">
        <f>IF(V1197=0,"",IF(OR(NOT(ISNUMBER(A1197)),B1197="",C1197="",NOT(ISNUMBER(D1197)),NOT(ISNUMBER(E1197)),NOT(ISNUMBER(F1197)),NOT(ISNUMBER(G1197)),I1197="",J1197="",NOT(ISNUMBER(K1197)),NOT(ISNUMBER(L1197)),AND(N1197&lt;&gt;"Podnikateľská",N1197&lt;&gt;"Súkromná"),AND(N1197="Podnikateľská",H1197=""),COUNTIFS('Vodiči'!$C$6:$C$8,C1197&amp;"")&lt;&gt;1,COUNTIFS('Vozidlá'!$A$6:$A$6,B1197&amp;"",'Vozidlá'!$B$6:$B$6,"&lt;&gt;")&lt;&gt;1,COUNTIFS('Vozidlá'!$A$6:$A$6,B1197&amp;"",'Vozidlá'!$C$6:$C$6,"&lt;&gt;")&lt;&gt;1,COUNTIFS('Vozidlá'!$A$6:$A$6,B1197&amp;"",'Vozidlá'!$D$6:$D$6,"&lt;&gt;")&lt;&gt;1,COUNTIFS('Vozidlá'!$A$6:$A$6,B1197&amp;"",'Vozidlá'!$E$6:$E$6,"&lt;&gt;")&lt;&gt;1,COUNTIFS('Vozidlá'!$A$6:$A$6,B1197&amp;"",'Vozidlá'!$K$6:$K$6,"&lt;&gt;")&lt;&gt;1,COUNTIFS('Vozidlá'!$A$6:$A$6,B1197&amp;"",'Vozidlá'!$L$6:$L$6,"&lt;&gt;")&lt;&gt;1),"CHYBA",""))</f>
        <v/>
      </c>
      <c r="S1197" s="14">
        <f>IF(V1197=0,"",IF(N1197="Podnikateľská",IF(H1197="","",IF(OR(LEN(TRIM(SUBSTITUTE(SUBSTITUTE(H1197,".",""),",","")))&lt;12,ISNUMBER(MATCH(TRIM(SUBSTITUTE(SUBSTITUTE(H1197,".",""),",","")),'Zoznamy'!$G$2:$G$41,0))),"PREVERIŤ","")),IF(AND(N1197="Súkromná",IFERROR(INDEX('Vozidlá'!$O$6:$O$6,MATCH(B1197,'Vozidlá'!$A$6:$A$6,0))="áno",FALSE)),"PREVERIŤ","")))</f>
        <v/>
      </c>
      <c r="T1197" s="14">
        <f>IF(OR(D1197="",E1197="",F1197="",G1197=""),"",IFERROR(IF(OR(F1197+G1197&lt;D1197+E1197,D1197&lt;DATE(2027,1,1),D1197&gt;=DATE(2028,1,1)),"CHYBA",""),"CHYBA"))</f>
        <v/>
      </c>
      <c r="U1197" s="14">
        <f>IF(OR(V1197=0,A1197=""),"",IF(COUNTIFS($A$6:$A$1505,A1197&amp;"",$B$6:$B$1505,B1197&amp;"")&gt;1,"CHYBA",IF(X1197="","",IF(X1197=0,"",IFERROR(IF(INDEX($A$1:$A$1505,X1197)="","",IF(A1197=INDEX($A$1:$A$1505,X1197)+1,"","PREVERIŤ")),"PREVERIŤ")))))</f>
        <v/>
      </c>
      <c r="V1197" s="14">
        <f>IF(OR(A1197&lt;&gt;"",B1197&lt;&gt;"",C1197&lt;&gt;"",D1197&lt;&gt;"",E1197&lt;&gt;"",F1197&lt;&gt;"",G1197&lt;&gt;"",H1197&lt;&gt;"",I1197&lt;&gt;"",J1197&lt;&gt;"",K1197&lt;&gt;"",L1197&lt;&gt;"",N1197&lt;&gt;"",O1197&lt;&gt;""),1,0)</f>
        <v/>
      </c>
      <c r="W1197" s="14">
        <f>IF(OR(V1197=0,B1197=""),"",COUNTIFS($B$6:B1197,B1197&amp;""))</f>
        <v/>
      </c>
      <c r="X1197" s="14">
        <f>IF(OR(V1197=0,B1197=""),"",IF(W1197=1,0,SUMIFS($Y$5:Y1196,$B$5:B1196,B1197&amp;"",$W$5:W1196,W1197-1)))</f>
        <v/>
      </c>
      <c r="Y1197" s="14">
        <f>IF(V1197=0,"",ROW($A1197))</f>
        <v/>
      </c>
    </row>
    <row r="1198">
      <c r="A1198" s="10" t="n"/>
      <c r="B1198" s="10" t="n"/>
      <c r="C1198" s="10" t="n"/>
      <c r="D1198" s="12" t="n"/>
      <c r="E1198" s="18" t="n"/>
      <c r="F1198" s="12" t="n"/>
      <c r="G1198" s="18" t="n"/>
      <c r="H1198" s="10" t="n"/>
      <c r="I1198" s="10" t="n"/>
      <c r="J1198" s="10" t="n"/>
      <c r="K1198" s="13" t="n"/>
      <c r="L1198" s="13" t="n"/>
      <c r="M1198" s="19">
        <f>IF(OR(K1198="",L1198=""),"",IF(AND(ISNUMBER(K1198),ISNUMBER(L1198)),L1198-K1198,"CHYBA"))</f>
        <v/>
      </c>
      <c r="N1198" s="10" t="n"/>
      <c r="O1198" s="10" t="n"/>
      <c r="P1198" s="14">
        <f>IF(M1198="","",IF(ISNUMBER(M1198),IF(M1198&lt;=0,"CHYBA",""),"CHYBA"))</f>
        <v/>
      </c>
      <c r="Q1198" s="14">
        <f>IF(OR(V1198=0,B1198="",K1198=""),"",IFERROR(IF(X1198=0,IF(AND(COUNTIFS('Vozidlá'!$A$6:$A$6,B1198&amp;"",'Vozidlá'!$L$6:$L$6,"&lt;&gt;")=1,ROUND(K1198,1)=ROUND(INDEX('Vozidlá'!$L$6:$L$6,MATCH(B1198,'Vozidlá'!$A$6:$A$6,0)),1)),"","CHYBA"),IF(AND(INDEX($L$1:$L$1505,X1198)&lt;&gt;"",ROUND(K1198,1)=ROUND(INDEX($L$1:$L$1505,X1198),1)),"","CHYBA")),"CHYBA"))</f>
        <v/>
      </c>
      <c r="R1198" s="14">
        <f>IF(V1198=0,"",IF(OR(NOT(ISNUMBER(A1198)),B1198="",C1198="",NOT(ISNUMBER(D1198)),NOT(ISNUMBER(E1198)),NOT(ISNUMBER(F1198)),NOT(ISNUMBER(G1198)),I1198="",J1198="",NOT(ISNUMBER(K1198)),NOT(ISNUMBER(L1198)),AND(N1198&lt;&gt;"Podnikateľská",N1198&lt;&gt;"Súkromná"),AND(N1198="Podnikateľská",H1198=""),COUNTIFS('Vodiči'!$C$6:$C$8,C1198&amp;"")&lt;&gt;1,COUNTIFS('Vozidlá'!$A$6:$A$6,B1198&amp;"",'Vozidlá'!$B$6:$B$6,"&lt;&gt;")&lt;&gt;1,COUNTIFS('Vozidlá'!$A$6:$A$6,B1198&amp;"",'Vozidlá'!$C$6:$C$6,"&lt;&gt;")&lt;&gt;1,COUNTIFS('Vozidlá'!$A$6:$A$6,B1198&amp;"",'Vozidlá'!$D$6:$D$6,"&lt;&gt;")&lt;&gt;1,COUNTIFS('Vozidlá'!$A$6:$A$6,B1198&amp;"",'Vozidlá'!$E$6:$E$6,"&lt;&gt;")&lt;&gt;1,COUNTIFS('Vozidlá'!$A$6:$A$6,B1198&amp;"",'Vozidlá'!$K$6:$K$6,"&lt;&gt;")&lt;&gt;1,COUNTIFS('Vozidlá'!$A$6:$A$6,B1198&amp;"",'Vozidlá'!$L$6:$L$6,"&lt;&gt;")&lt;&gt;1),"CHYBA",""))</f>
        <v/>
      </c>
      <c r="S1198" s="14">
        <f>IF(V1198=0,"",IF(N1198="Podnikateľská",IF(H1198="","",IF(OR(LEN(TRIM(SUBSTITUTE(SUBSTITUTE(H1198,".",""),",","")))&lt;12,ISNUMBER(MATCH(TRIM(SUBSTITUTE(SUBSTITUTE(H1198,".",""),",","")),'Zoznamy'!$G$2:$G$41,0))),"PREVERIŤ","")),IF(AND(N1198="Súkromná",IFERROR(INDEX('Vozidlá'!$O$6:$O$6,MATCH(B1198,'Vozidlá'!$A$6:$A$6,0))="áno",FALSE)),"PREVERIŤ","")))</f>
        <v/>
      </c>
      <c r="T1198" s="14">
        <f>IF(OR(D1198="",E1198="",F1198="",G1198=""),"",IFERROR(IF(OR(F1198+G1198&lt;D1198+E1198,D1198&lt;DATE(2027,1,1),D1198&gt;=DATE(2028,1,1)),"CHYBA",""),"CHYBA"))</f>
        <v/>
      </c>
      <c r="U1198" s="14">
        <f>IF(OR(V1198=0,A1198=""),"",IF(COUNTIFS($A$6:$A$1505,A1198&amp;"",$B$6:$B$1505,B1198&amp;"")&gt;1,"CHYBA",IF(X1198="","",IF(X1198=0,"",IFERROR(IF(INDEX($A$1:$A$1505,X1198)="","",IF(A1198=INDEX($A$1:$A$1505,X1198)+1,"","PREVERIŤ")),"PREVERIŤ")))))</f>
        <v/>
      </c>
      <c r="V1198" s="14">
        <f>IF(OR(A1198&lt;&gt;"",B1198&lt;&gt;"",C1198&lt;&gt;"",D1198&lt;&gt;"",E1198&lt;&gt;"",F1198&lt;&gt;"",G1198&lt;&gt;"",H1198&lt;&gt;"",I1198&lt;&gt;"",J1198&lt;&gt;"",K1198&lt;&gt;"",L1198&lt;&gt;"",N1198&lt;&gt;"",O1198&lt;&gt;""),1,0)</f>
        <v/>
      </c>
      <c r="W1198" s="14">
        <f>IF(OR(V1198=0,B1198=""),"",COUNTIFS($B$6:B1198,B1198&amp;""))</f>
        <v/>
      </c>
      <c r="X1198" s="14">
        <f>IF(OR(V1198=0,B1198=""),"",IF(W1198=1,0,SUMIFS($Y$5:Y1197,$B$5:B1197,B1198&amp;"",$W$5:W1197,W1198-1)))</f>
        <v/>
      </c>
      <c r="Y1198" s="14">
        <f>IF(V1198=0,"",ROW($A1198))</f>
        <v/>
      </c>
    </row>
    <row r="1199">
      <c r="A1199" s="10" t="n"/>
      <c r="B1199" s="10" t="n"/>
      <c r="C1199" s="10" t="n"/>
      <c r="D1199" s="12" t="n"/>
      <c r="E1199" s="18" t="n"/>
      <c r="F1199" s="12" t="n"/>
      <c r="G1199" s="18" t="n"/>
      <c r="H1199" s="10" t="n"/>
      <c r="I1199" s="10" t="n"/>
      <c r="J1199" s="10" t="n"/>
      <c r="K1199" s="13" t="n"/>
      <c r="L1199" s="13" t="n"/>
      <c r="M1199" s="19">
        <f>IF(OR(K1199="",L1199=""),"",IF(AND(ISNUMBER(K1199),ISNUMBER(L1199)),L1199-K1199,"CHYBA"))</f>
        <v/>
      </c>
      <c r="N1199" s="10" t="n"/>
      <c r="O1199" s="10" t="n"/>
      <c r="P1199" s="14">
        <f>IF(M1199="","",IF(ISNUMBER(M1199),IF(M1199&lt;=0,"CHYBA",""),"CHYBA"))</f>
        <v/>
      </c>
      <c r="Q1199" s="14">
        <f>IF(OR(V1199=0,B1199="",K1199=""),"",IFERROR(IF(X1199=0,IF(AND(COUNTIFS('Vozidlá'!$A$6:$A$6,B1199&amp;"",'Vozidlá'!$L$6:$L$6,"&lt;&gt;")=1,ROUND(K1199,1)=ROUND(INDEX('Vozidlá'!$L$6:$L$6,MATCH(B1199,'Vozidlá'!$A$6:$A$6,0)),1)),"","CHYBA"),IF(AND(INDEX($L$1:$L$1505,X1199)&lt;&gt;"",ROUND(K1199,1)=ROUND(INDEX($L$1:$L$1505,X1199),1)),"","CHYBA")),"CHYBA"))</f>
        <v/>
      </c>
      <c r="R1199" s="14">
        <f>IF(V1199=0,"",IF(OR(NOT(ISNUMBER(A1199)),B1199="",C1199="",NOT(ISNUMBER(D1199)),NOT(ISNUMBER(E1199)),NOT(ISNUMBER(F1199)),NOT(ISNUMBER(G1199)),I1199="",J1199="",NOT(ISNUMBER(K1199)),NOT(ISNUMBER(L1199)),AND(N1199&lt;&gt;"Podnikateľská",N1199&lt;&gt;"Súkromná"),AND(N1199="Podnikateľská",H1199=""),COUNTIFS('Vodiči'!$C$6:$C$8,C1199&amp;"")&lt;&gt;1,COUNTIFS('Vozidlá'!$A$6:$A$6,B1199&amp;"",'Vozidlá'!$B$6:$B$6,"&lt;&gt;")&lt;&gt;1,COUNTIFS('Vozidlá'!$A$6:$A$6,B1199&amp;"",'Vozidlá'!$C$6:$C$6,"&lt;&gt;")&lt;&gt;1,COUNTIFS('Vozidlá'!$A$6:$A$6,B1199&amp;"",'Vozidlá'!$D$6:$D$6,"&lt;&gt;")&lt;&gt;1,COUNTIFS('Vozidlá'!$A$6:$A$6,B1199&amp;"",'Vozidlá'!$E$6:$E$6,"&lt;&gt;")&lt;&gt;1,COUNTIFS('Vozidlá'!$A$6:$A$6,B1199&amp;"",'Vozidlá'!$K$6:$K$6,"&lt;&gt;")&lt;&gt;1,COUNTIFS('Vozidlá'!$A$6:$A$6,B1199&amp;"",'Vozidlá'!$L$6:$L$6,"&lt;&gt;")&lt;&gt;1),"CHYBA",""))</f>
        <v/>
      </c>
      <c r="S1199" s="14">
        <f>IF(V1199=0,"",IF(N1199="Podnikateľská",IF(H1199="","",IF(OR(LEN(TRIM(SUBSTITUTE(SUBSTITUTE(H1199,".",""),",","")))&lt;12,ISNUMBER(MATCH(TRIM(SUBSTITUTE(SUBSTITUTE(H1199,".",""),",","")),'Zoznamy'!$G$2:$G$41,0))),"PREVERIŤ","")),IF(AND(N1199="Súkromná",IFERROR(INDEX('Vozidlá'!$O$6:$O$6,MATCH(B1199,'Vozidlá'!$A$6:$A$6,0))="áno",FALSE)),"PREVERIŤ","")))</f>
        <v/>
      </c>
      <c r="T1199" s="14">
        <f>IF(OR(D1199="",E1199="",F1199="",G1199=""),"",IFERROR(IF(OR(F1199+G1199&lt;D1199+E1199,D1199&lt;DATE(2027,1,1),D1199&gt;=DATE(2028,1,1)),"CHYBA",""),"CHYBA"))</f>
        <v/>
      </c>
      <c r="U1199" s="14">
        <f>IF(OR(V1199=0,A1199=""),"",IF(COUNTIFS($A$6:$A$1505,A1199&amp;"",$B$6:$B$1505,B1199&amp;"")&gt;1,"CHYBA",IF(X1199="","",IF(X1199=0,"",IFERROR(IF(INDEX($A$1:$A$1505,X1199)="","",IF(A1199=INDEX($A$1:$A$1505,X1199)+1,"","PREVERIŤ")),"PREVERIŤ")))))</f>
        <v/>
      </c>
      <c r="V1199" s="14">
        <f>IF(OR(A1199&lt;&gt;"",B1199&lt;&gt;"",C1199&lt;&gt;"",D1199&lt;&gt;"",E1199&lt;&gt;"",F1199&lt;&gt;"",G1199&lt;&gt;"",H1199&lt;&gt;"",I1199&lt;&gt;"",J1199&lt;&gt;"",K1199&lt;&gt;"",L1199&lt;&gt;"",N1199&lt;&gt;"",O1199&lt;&gt;""),1,0)</f>
        <v/>
      </c>
      <c r="W1199" s="14">
        <f>IF(OR(V1199=0,B1199=""),"",COUNTIFS($B$6:B1199,B1199&amp;""))</f>
        <v/>
      </c>
      <c r="X1199" s="14">
        <f>IF(OR(V1199=0,B1199=""),"",IF(W1199=1,0,SUMIFS($Y$5:Y1198,$B$5:B1198,B1199&amp;"",$W$5:W1198,W1199-1)))</f>
        <v/>
      </c>
      <c r="Y1199" s="14">
        <f>IF(V1199=0,"",ROW($A1199))</f>
        <v/>
      </c>
    </row>
    <row r="1200">
      <c r="A1200" s="10" t="n"/>
      <c r="B1200" s="10" t="n"/>
      <c r="C1200" s="10" t="n"/>
      <c r="D1200" s="12" t="n"/>
      <c r="E1200" s="18" t="n"/>
      <c r="F1200" s="12" t="n"/>
      <c r="G1200" s="18" t="n"/>
      <c r="H1200" s="10" t="n"/>
      <c r="I1200" s="10" t="n"/>
      <c r="J1200" s="10" t="n"/>
      <c r="K1200" s="13" t="n"/>
      <c r="L1200" s="13" t="n"/>
      <c r="M1200" s="19">
        <f>IF(OR(K1200="",L1200=""),"",IF(AND(ISNUMBER(K1200),ISNUMBER(L1200)),L1200-K1200,"CHYBA"))</f>
        <v/>
      </c>
      <c r="N1200" s="10" t="n"/>
      <c r="O1200" s="10" t="n"/>
      <c r="P1200" s="14">
        <f>IF(M1200="","",IF(ISNUMBER(M1200),IF(M1200&lt;=0,"CHYBA",""),"CHYBA"))</f>
        <v/>
      </c>
      <c r="Q1200" s="14">
        <f>IF(OR(V1200=0,B1200="",K1200=""),"",IFERROR(IF(X1200=0,IF(AND(COUNTIFS('Vozidlá'!$A$6:$A$6,B1200&amp;"",'Vozidlá'!$L$6:$L$6,"&lt;&gt;")=1,ROUND(K1200,1)=ROUND(INDEX('Vozidlá'!$L$6:$L$6,MATCH(B1200,'Vozidlá'!$A$6:$A$6,0)),1)),"","CHYBA"),IF(AND(INDEX($L$1:$L$1505,X1200)&lt;&gt;"",ROUND(K1200,1)=ROUND(INDEX($L$1:$L$1505,X1200),1)),"","CHYBA")),"CHYBA"))</f>
        <v/>
      </c>
      <c r="R1200" s="14">
        <f>IF(V1200=0,"",IF(OR(NOT(ISNUMBER(A1200)),B1200="",C1200="",NOT(ISNUMBER(D1200)),NOT(ISNUMBER(E1200)),NOT(ISNUMBER(F1200)),NOT(ISNUMBER(G1200)),I1200="",J1200="",NOT(ISNUMBER(K1200)),NOT(ISNUMBER(L1200)),AND(N1200&lt;&gt;"Podnikateľská",N1200&lt;&gt;"Súkromná"),AND(N1200="Podnikateľská",H1200=""),COUNTIFS('Vodiči'!$C$6:$C$8,C1200&amp;"")&lt;&gt;1,COUNTIFS('Vozidlá'!$A$6:$A$6,B1200&amp;"",'Vozidlá'!$B$6:$B$6,"&lt;&gt;")&lt;&gt;1,COUNTIFS('Vozidlá'!$A$6:$A$6,B1200&amp;"",'Vozidlá'!$C$6:$C$6,"&lt;&gt;")&lt;&gt;1,COUNTIFS('Vozidlá'!$A$6:$A$6,B1200&amp;"",'Vozidlá'!$D$6:$D$6,"&lt;&gt;")&lt;&gt;1,COUNTIFS('Vozidlá'!$A$6:$A$6,B1200&amp;"",'Vozidlá'!$E$6:$E$6,"&lt;&gt;")&lt;&gt;1,COUNTIFS('Vozidlá'!$A$6:$A$6,B1200&amp;"",'Vozidlá'!$K$6:$K$6,"&lt;&gt;")&lt;&gt;1,COUNTIFS('Vozidlá'!$A$6:$A$6,B1200&amp;"",'Vozidlá'!$L$6:$L$6,"&lt;&gt;")&lt;&gt;1),"CHYBA",""))</f>
        <v/>
      </c>
      <c r="S1200" s="14">
        <f>IF(V1200=0,"",IF(N1200="Podnikateľská",IF(H1200="","",IF(OR(LEN(TRIM(SUBSTITUTE(SUBSTITUTE(H1200,".",""),",","")))&lt;12,ISNUMBER(MATCH(TRIM(SUBSTITUTE(SUBSTITUTE(H1200,".",""),",","")),'Zoznamy'!$G$2:$G$41,0))),"PREVERIŤ","")),IF(AND(N1200="Súkromná",IFERROR(INDEX('Vozidlá'!$O$6:$O$6,MATCH(B1200,'Vozidlá'!$A$6:$A$6,0))="áno",FALSE)),"PREVERIŤ","")))</f>
        <v/>
      </c>
      <c r="T1200" s="14">
        <f>IF(OR(D1200="",E1200="",F1200="",G1200=""),"",IFERROR(IF(OR(F1200+G1200&lt;D1200+E1200,D1200&lt;DATE(2027,1,1),D1200&gt;=DATE(2028,1,1)),"CHYBA",""),"CHYBA"))</f>
        <v/>
      </c>
      <c r="U1200" s="14">
        <f>IF(OR(V1200=0,A1200=""),"",IF(COUNTIFS($A$6:$A$1505,A1200&amp;"",$B$6:$B$1505,B1200&amp;"")&gt;1,"CHYBA",IF(X1200="","",IF(X1200=0,"",IFERROR(IF(INDEX($A$1:$A$1505,X1200)="","",IF(A1200=INDEX($A$1:$A$1505,X1200)+1,"","PREVERIŤ")),"PREVERIŤ")))))</f>
        <v/>
      </c>
      <c r="V1200" s="14">
        <f>IF(OR(A1200&lt;&gt;"",B1200&lt;&gt;"",C1200&lt;&gt;"",D1200&lt;&gt;"",E1200&lt;&gt;"",F1200&lt;&gt;"",G1200&lt;&gt;"",H1200&lt;&gt;"",I1200&lt;&gt;"",J1200&lt;&gt;"",K1200&lt;&gt;"",L1200&lt;&gt;"",N1200&lt;&gt;"",O1200&lt;&gt;""),1,0)</f>
        <v/>
      </c>
      <c r="W1200" s="14">
        <f>IF(OR(V1200=0,B1200=""),"",COUNTIFS($B$6:B1200,B1200&amp;""))</f>
        <v/>
      </c>
      <c r="X1200" s="14">
        <f>IF(OR(V1200=0,B1200=""),"",IF(W1200=1,0,SUMIFS($Y$5:Y1199,$B$5:B1199,B1200&amp;"",$W$5:W1199,W1200-1)))</f>
        <v/>
      </c>
      <c r="Y1200" s="14">
        <f>IF(V1200=0,"",ROW($A1200))</f>
        <v/>
      </c>
    </row>
    <row r="1201">
      <c r="A1201" s="10" t="n"/>
      <c r="B1201" s="10" t="n"/>
      <c r="C1201" s="10" t="n"/>
      <c r="D1201" s="12" t="n"/>
      <c r="E1201" s="18" t="n"/>
      <c r="F1201" s="12" t="n"/>
      <c r="G1201" s="18" t="n"/>
      <c r="H1201" s="10" t="n"/>
      <c r="I1201" s="10" t="n"/>
      <c r="J1201" s="10" t="n"/>
      <c r="K1201" s="13" t="n"/>
      <c r="L1201" s="13" t="n"/>
      <c r="M1201" s="19">
        <f>IF(OR(K1201="",L1201=""),"",IF(AND(ISNUMBER(K1201),ISNUMBER(L1201)),L1201-K1201,"CHYBA"))</f>
        <v/>
      </c>
      <c r="N1201" s="10" t="n"/>
      <c r="O1201" s="10" t="n"/>
      <c r="P1201" s="14">
        <f>IF(M1201="","",IF(ISNUMBER(M1201),IF(M1201&lt;=0,"CHYBA",""),"CHYBA"))</f>
        <v/>
      </c>
      <c r="Q1201" s="14">
        <f>IF(OR(V1201=0,B1201="",K1201=""),"",IFERROR(IF(X1201=0,IF(AND(COUNTIFS('Vozidlá'!$A$6:$A$6,B1201&amp;"",'Vozidlá'!$L$6:$L$6,"&lt;&gt;")=1,ROUND(K1201,1)=ROUND(INDEX('Vozidlá'!$L$6:$L$6,MATCH(B1201,'Vozidlá'!$A$6:$A$6,0)),1)),"","CHYBA"),IF(AND(INDEX($L$1:$L$1505,X1201)&lt;&gt;"",ROUND(K1201,1)=ROUND(INDEX($L$1:$L$1505,X1201),1)),"","CHYBA")),"CHYBA"))</f>
        <v/>
      </c>
      <c r="R1201" s="14">
        <f>IF(V1201=0,"",IF(OR(NOT(ISNUMBER(A1201)),B1201="",C1201="",NOT(ISNUMBER(D1201)),NOT(ISNUMBER(E1201)),NOT(ISNUMBER(F1201)),NOT(ISNUMBER(G1201)),I1201="",J1201="",NOT(ISNUMBER(K1201)),NOT(ISNUMBER(L1201)),AND(N1201&lt;&gt;"Podnikateľská",N1201&lt;&gt;"Súkromná"),AND(N1201="Podnikateľská",H1201=""),COUNTIFS('Vodiči'!$C$6:$C$8,C1201&amp;"")&lt;&gt;1,COUNTIFS('Vozidlá'!$A$6:$A$6,B1201&amp;"",'Vozidlá'!$B$6:$B$6,"&lt;&gt;")&lt;&gt;1,COUNTIFS('Vozidlá'!$A$6:$A$6,B1201&amp;"",'Vozidlá'!$C$6:$C$6,"&lt;&gt;")&lt;&gt;1,COUNTIFS('Vozidlá'!$A$6:$A$6,B1201&amp;"",'Vozidlá'!$D$6:$D$6,"&lt;&gt;")&lt;&gt;1,COUNTIFS('Vozidlá'!$A$6:$A$6,B1201&amp;"",'Vozidlá'!$E$6:$E$6,"&lt;&gt;")&lt;&gt;1,COUNTIFS('Vozidlá'!$A$6:$A$6,B1201&amp;"",'Vozidlá'!$K$6:$K$6,"&lt;&gt;")&lt;&gt;1,COUNTIFS('Vozidlá'!$A$6:$A$6,B1201&amp;"",'Vozidlá'!$L$6:$L$6,"&lt;&gt;")&lt;&gt;1),"CHYBA",""))</f>
        <v/>
      </c>
      <c r="S1201" s="14">
        <f>IF(V1201=0,"",IF(N1201="Podnikateľská",IF(H1201="","",IF(OR(LEN(TRIM(SUBSTITUTE(SUBSTITUTE(H1201,".",""),",","")))&lt;12,ISNUMBER(MATCH(TRIM(SUBSTITUTE(SUBSTITUTE(H1201,".",""),",","")),'Zoznamy'!$G$2:$G$41,0))),"PREVERIŤ","")),IF(AND(N1201="Súkromná",IFERROR(INDEX('Vozidlá'!$O$6:$O$6,MATCH(B1201,'Vozidlá'!$A$6:$A$6,0))="áno",FALSE)),"PREVERIŤ","")))</f>
        <v/>
      </c>
      <c r="T1201" s="14">
        <f>IF(OR(D1201="",E1201="",F1201="",G1201=""),"",IFERROR(IF(OR(F1201+G1201&lt;D1201+E1201,D1201&lt;DATE(2027,1,1),D1201&gt;=DATE(2028,1,1)),"CHYBA",""),"CHYBA"))</f>
        <v/>
      </c>
      <c r="U1201" s="14">
        <f>IF(OR(V1201=0,A1201=""),"",IF(COUNTIFS($A$6:$A$1505,A1201&amp;"",$B$6:$B$1505,B1201&amp;"")&gt;1,"CHYBA",IF(X1201="","",IF(X1201=0,"",IFERROR(IF(INDEX($A$1:$A$1505,X1201)="","",IF(A1201=INDEX($A$1:$A$1505,X1201)+1,"","PREVERIŤ")),"PREVERIŤ")))))</f>
        <v/>
      </c>
      <c r="V1201" s="14">
        <f>IF(OR(A1201&lt;&gt;"",B1201&lt;&gt;"",C1201&lt;&gt;"",D1201&lt;&gt;"",E1201&lt;&gt;"",F1201&lt;&gt;"",G1201&lt;&gt;"",H1201&lt;&gt;"",I1201&lt;&gt;"",J1201&lt;&gt;"",K1201&lt;&gt;"",L1201&lt;&gt;"",N1201&lt;&gt;"",O1201&lt;&gt;""),1,0)</f>
        <v/>
      </c>
      <c r="W1201" s="14">
        <f>IF(OR(V1201=0,B1201=""),"",COUNTIFS($B$6:B1201,B1201&amp;""))</f>
        <v/>
      </c>
      <c r="X1201" s="14">
        <f>IF(OR(V1201=0,B1201=""),"",IF(W1201=1,0,SUMIFS($Y$5:Y1200,$B$5:B1200,B1201&amp;"",$W$5:W1200,W1201-1)))</f>
        <v/>
      </c>
      <c r="Y1201" s="14">
        <f>IF(V1201=0,"",ROW($A1201))</f>
        <v/>
      </c>
    </row>
    <row r="1202">
      <c r="A1202" s="10" t="n"/>
      <c r="B1202" s="10" t="n"/>
      <c r="C1202" s="10" t="n"/>
      <c r="D1202" s="12" t="n"/>
      <c r="E1202" s="18" t="n"/>
      <c r="F1202" s="12" t="n"/>
      <c r="G1202" s="18" t="n"/>
      <c r="H1202" s="10" t="n"/>
      <c r="I1202" s="10" t="n"/>
      <c r="J1202" s="10" t="n"/>
      <c r="K1202" s="13" t="n"/>
      <c r="L1202" s="13" t="n"/>
      <c r="M1202" s="19">
        <f>IF(OR(K1202="",L1202=""),"",IF(AND(ISNUMBER(K1202),ISNUMBER(L1202)),L1202-K1202,"CHYBA"))</f>
        <v/>
      </c>
      <c r="N1202" s="10" t="n"/>
      <c r="O1202" s="10" t="n"/>
      <c r="P1202" s="14">
        <f>IF(M1202="","",IF(ISNUMBER(M1202),IF(M1202&lt;=0,"CHYBA",""),"CHYBA"))</f>
        <v/>
      </c>
      <c r="Q1202" s="14">
        <f>IF(OR(V1202=0,B1202="",K1202=""),"",IFERROR(IF(X1202=0,IF(AND(COUNTIFS('Vozidlá'!$A$6:$A$6,B1202&amp;"",'Vozidlá'!$L$6:$L$6,"&lt;&gt;")=1,ROUND(K1202,1)=ROUND(INDEX('Vozidlá'!$L$6:$L$6,MATCH(B1202,'Vozidlá'!$A$6:$A$6,0)),1)),"","CHYBA"),IF(AND(INDEX($L$1:$L$1505,X1202)&lt;&gt;"",ROUND(K1202,1)=ROUND(INDEX($L$1:$L$1505,X1202),1)),"","CHYBA")),"CHYBA"))</f>
        <v/>
      </c>
      <c r="R1202" s="14">
        <f>IF(V1202=0,"",IF(OR(NOT(ISNUMBER(A1202)),B1202="",C1202="",NOT(ISNUMBER(D1202)),NOT(ISNUMBER(E1202)),NOT(ISNUMBER(F1202)),NOT(ISNUMBER(G1202)),I1202="",J1202="",NOT(ISNUMBER(K1202)),NOT(ISNUMBER(L1202)),AND(N1202&lt;&gt;"Podnikateľská",N1202&lt;&gt;"Súkromná"),AND(N1202="Podnikateľská",H1202=""),COUNTIFS('Vodiči'!$C$6:$C$8,C1202&amp;"")&lt;&gt;1,COUNTIFS('Vozidlá'!$A$6:$A$6,B1202&amp;"",'Vozidlá'!$B$6:$B$6,"&lt;&gt;")&lt;&gt;1,COUNTIFS('Vozidlá'!$A$6:$A$6,B1202&amp;"",'Vozidlá'!$C$6:$C$6,"&lt;&gt;")&lt;&gt;1,COUNTIFS('Vozidlá'!$A$6:$A$6,B1202&amp;"",'Vozidlá'!$D$6:$D$6,"&lt;&gt;")&lt;&gt;1,COUNTIFS('Vozidlá'!$A$6:$A$6,B1202&amp;"",'Vozidlá'!$E$6:$E$6,"&lt;&gt;")&lt;&gt;1,COUNTIFS('Vozidlá'!$A$6:$A$6,B1202&amp;"",'Vozidlá'!$K$6:$K$6,"&lt;&gt;")&lt;&gt;1,COUNTIFS('Vozidlá'!$A$6:$A$6,B1202&amp;"",'Vozidlá'!$L$6:$L$6,"&lt;&gt;")&lt;&gt;1),"CHYBA",""))</f>
        <v/>
      </c>
      <c r="S1202" s="14">
        <f>IF(V1202=0,"",IF(N1202="Podnikateľská",IF(H1202="","",IF(OR(LEN(TRIM(SUBSTITUTE(SUBSTITUTE(H1202,".",""),",","")))&lt;12,ISNUMBER(MATCH(TRIM(SUBSTITUTE(SUBSTITUTE(H1202,".",""),",","")),'Zoznamy'!$G$2:$G$41,0))),"PREVERIŤ","")),IF(AND(N1202="Súkromná",IFERROR(INDEX('Vozidlá'!$O$6:$O$6,MATCH(B1202,'Vozidlá'!$A$6:$A$6,0))="áno",FALSE)),"PREVERIŤ","")))</f>
        <v/>
      </c>
      <c r="T1202" s="14">
        <f>IF(OR(D1202="",E1202="",F1202="",G1202=""),"",IFERROR(IF(OR(F1202+G1202&lt;D1202+E1202,D1202&lt;DATE(2027,1,1),D1202&gt;=DATE(2028,1,1)),"CHYBA",""),"CHYBA"))</f>
        <v/>
      </c>
      <c r="U1202" s="14">
        <f>IF(OR(V1202=0,A1202=""),"",IF(COUNTIFS($A$6:$A$1505,A1202&amp;"",$B$6:$B$1505,B1202&amp;"")&gt;1,"CHYBA",IF(X1202="","",IF(X1202=0,"",IFERROR(IF(INDEX($A$1:$A$1505,X1202)="","",IF(A1202=INDEX($A$1:$A$1505,X1202)+1,"","PREVERIŤ")),"PREVERIŤ")))))</f>
        <v/>
      </c>
      <c r="V1202" s="14">
        <f>IF(OR(A1202&lt;&gt;"",B1202&lt;&gt;"",C1202&lt;&gt;"",D1202&lt;&gt;"",E1202&lt;&gt;"",F1202&lt;&gt;"",G1202&lt;&gt;"",H1202&lt;&gt;"",I1202&lt;&gt;"",J1202&lt;&gt;"",K1202&lt;&gt;"",L1202&lt;&gt;"",N1202&lt;&gt;"",O1202&lt;&gt;""),1,0)</f>
        <v/>
      </c>
      <c r="W1202" s="14">
        <f>IF(OR(V1202=0,B1202=""),"",COUNTIFS($B$6:B1202,B1202&amp;""))</f>
        <v/>
      </c>
      <c r="X1202" s="14">
        <f>IF(OR(V1202=0,B1202=""),"",IF(W1202=1,0,SUMIFS($Y$5:Y1201,$B$5:B1201,B1202&amp;"",$W$5:W1201,W1202-1)))</f>
        <v/>
      </c>
      <c r="Y1202" s="14">
        <f>IF(V1202=0,"",ROW($A1202))</f>
        <v/>
      </c>
    </row>
    <row r="1203">
      <c r="A1203" s="10" t="n"/>
      <c r="B1203" s="10" t="n"/>
      <c r="C1203" s="10" t="n"/>
      <c r="D1203" s="12" t="n"/>
      <c r="E1203" s="18" t="n"/>
      <c r="F1203" s="12" t="n"/>
      <c r="G1203" s="18" t="n"/>
      <c r="H1203" s="10" t="n"/>
      <c r="I1203" s="10" t="n"/>
      <c r="J1203" s="10" t="n"/>
      <c r="K1203" s="13" t="n"/>
      <c r="L1203" s="13" t="n"/>
      <c r="M1203" s="19">
        <f>IF(OR(K1203="",L1203=""),"",IF(AND(ISNUMBER(K1203),ISNUMBER(L1203)),L1203-K1203,"CHYBA"))</f>
        <v/>
      </c>
      <c r="N1203" s="10" t="n"/>
      <c r="O1203" s="10" t="n"/>
      <c r="P1203" s="14">
        <f>IF(M1203="","",IF(ISNUMBER(M1203),IF(M1203&lt;=0,"CHYBA",""),"CHYBA"))</f>
        <v/>
      </c>
      <c r="Q1203" s="14">
        <f>IF(OR(V1203=0,B1203="",K1203=""),"",IFERROR(IF(X1203=0,IF(AND(COUNTIFS('Vozidlá'!$A$6:$A$6,B1203&amp;"",'Vozidlá'!$L$6:$L$6,"&lt;&gt;")=1,ROUND(K1203,1)=ROUND(INDEX('Vozidlá'!$L$6:$L$6,MATCH(B1203,'Vozidlá'!$A$6:$A$6,0)),1)),"","CHYBA"),IF(AND(INDEX($L$1:$L$1505,X1203)&lt;&gt;"",ROUND(K1203,1)=ROUND(INDEX($L$1:$L$1505,X1203),1)),"","CHYBA")),"CHYBA"))</f>
        <v/>
      </c>
      <c r="R1203" s="14">
        <f>IF(V1203=0,"",IF(OR(NOT(ISNUMBER(A1203)),B1203="",C1203="",NOT(ISNUMBER(D1203)),NOT(ISNUMBER(E1203)),NOT(ISNUMBER(F1203)),NOT(ISNUMBER(G1203)),I1203="",J1203="",NOT(ISNUMBER(K1203)),NOT(ISNUMBER(L1203)),AND(N1203&lt;&gt;"Podnikateľská",N1203&lt;&gt;"Súkromná"),AND(N1203="Podnikateľská",H1203=""),COUNTIFS('Vodiči'!$C$6:$C$8,C1203&amp;"")&lt;&gt;1,COUNTIFS('Vozidlá'!$A$6:$A$6,B1203&amp;"",'Vozidlá'!$B$6:$B$6,"&lt;&gt;")&lt;&gt;1,COUNTIFS('Vozidlá'!$A$6:$A$6,B1203&amp;"",'Vozidlá'!$C$6:$C$6,"&lt;&gt;")&lt;&gt;1,COUNTIFS('Vozidlá'!$A$6:$A$6,B1203&amp;"",'Vozidlá'!$D$6:$D$6,"&lt;&gt;")&lt;&gt;1,COUNTIFS('Vozidlá'!$A$6:$A$6,B1203&amp;"",'Vozidlá'!$E$6:$E$6,"&lt;&gt;")&lt;&gt;1,COUNTIFS('Vozidlá'!$A$6:$A$6,B1203&amp;"",'Vozidlá'!$K$6:$K$6,"&lt;&gt;")&lt;&gt;1,COUNTIFS('Vozidlá'!$A$6:$A$6,B1203&amp;"",'Vozidlá'!$L$6:$L$6,"&lt;&gt;")&lt;&gt;1),"CHYBA",""))</f>
        <v/>
      </c>
      <c r="S1203" s="14">
        <f>IF(V1203=0,"",IF(N1203="Podnikateľská",IF(H1203="","",IF(OR(LEN(TRIM(SUBSTITUTE(SUBSTITUTE(H1203,".",""),",","")))&lt;12,ISNUMBER(MATCH(TRIM(SUBSTITUTE(SUBSTITUTE(H1203,".",""),",","")),'Zoznamy'!$G$2:$G$41,0))),"PREVERIŤ","")),IF(AND(N1203="Súkromná",IFERROR(INDEX('Vozidlá'!$O$6:$O$6,MATCH(B1203,'Vozidlá'!$A$6:$A$6,0))="áno",FALSE)),"PREVERIŤ","")))</f>
        <v/>
      </c>
      <c r="T1203" s="14">
        <f>IF(OR(D1203="",E1203="",F1203="",G1203=""),"",IFERROR(IF(OR(F1203+G1203&lt;D1203+E1203,D1203&lt;DATE(2027,1,1),D1203&gt;=DATE(2028,1,1)),"CHYBA",""),"CHYBA"))</f>
        <v/>
      </c>
      <c r="U1203" s="14">
        <f>IF(OR(V1203=0,A1203=""),"",IF(COUNTIFS($A$6:$A$1505,A1203&amp;"",$B$6:$B$1505,B1203&amp;"")&gt;1,"CHYBA",IF(X1203="","",IF(X1203=0,"",IFERROR(IF(INDEX($A$1:$A$1505,X1203)="","",IF(A1203=INDEX($A$1:$A$1505,X1203)+1,"","PREVERIŤ")),"PREVERIŤ")))))</f>
        <v/>
      </c>
      <c r="V1203" s="14">
        <f>IF(OR(A1203&lt;&gt;"",B1203&lt;&gt;"",C1203&lt;&gt;"",D1203&lt;&gt;"",E1203&lt;&gt;"",F1203&lt;&gt;"",G1203&lt;&gt;"",H1203&lt;&gt;"",I1203&lt;&gt;"",J1203&lt;&gt;"",K1203&lt;&gt;"",L1203&lt;&gt;"",N1203&lt;&gt;"",O1203&lt;&gt;""),1,0)</f>
        <v/>
      </c>
      <c r="W1203" s="14">
        <f>IF(OR(V1203=0,B1203=""),"",COUNTIFS($B$6:B1203,B1203&amp;""))</f>
        <v/>
      </c>
      <c r="X1203" s="14">
        <f>IF(OR(V1203=0,B1203=""),"",IF(W1203=1,0,SUMIFS($Y$5:Y1202,$B$5:B1202,B1203&amp;"",$W$5:W1202,W1203-1)))</f>
        <v/>
      </c>
      <c r="Y1203" s="14">
        <f>IF(V1203=0,"",ROW($A1203))</f>
        <v/>
      </c>
    </row>
    <row r="1204">
      <c r="A1204" s="10" t="n"/>
      <c r="B1204" s="10" t="n"/>
      <c r="C1204" s="10" t="n"/>
      <c r="D1204" s="12" t="n"/>
      <c r="E1204" s="18" t="n"/>
      <c r="F1204" s="12" t="n"/>
      <c r="G1204" s="18" t="n"/>
      <c r="H1204" s="10" t="n"/>
      <c r="I1204" s="10" t="n"/>
      <c r="J1204" s="10" t="n"/>
      <c r="K1204" s="13" t="n"/>
      <c r="L1204" s="13" t="n"/>
      <c r="M1204" s="19">
        <f>IF(OR(K1204="",L1204=""),"",IF(AND(ISNUMBER(K1204),ISNUMBER(L1204)),L1204-K1204,"CHYBA"))</f>
        <v/>
      </c>
      <c r="N1204" s="10" t="n"/>
      <c r="O1204" s="10" t="n"/>
      <c r="P1204" s="14">
        <f>IF(M1204="","",IF(ISNUMBER(M1204),IF(M1204&lt;=0,"CHYBA",""),"CHYBA"))</f>
        <v/>
      </c>
      <c r="Q1204" s="14">
        <f>IF(OR(V1204=0,B1204="",K1204=""),"",IFERROR(IF(X1204=0,IF(AND(COUNTIFS('Vozidlá'!$A$6:$A$6,B1204&amp;"",'Vozidlá'!$L$6:$L$6,"&lt;&gt;")=1,ROUND(K1204,1)=ROUND(INDEX('Vozidlá'!$L$6:$L$6,MATCH(B1204,'Vozidlá'!$A$6:$A$6,0)),1)),"","CHYBA"),IF(AND(INDEX($L$1:$L$1505,X1204)&lt;&gt;"",ROUND(K1204,1)=ROUND(INDEX($L$1:$L$1505,X1204),1)),"","CHYBA")),"CHYBA"))</f>
        <v/>
      </c>
      <c r="R1204" s="14">
        <f>IF(V1204=0,"",IF(OR(NOT(ISNUMBER(A1204)),B1204="",C1204="",NOT(ISNUMBER(D1204)),NOT(ISNUMBER(E1204)),NOT(ISNUMBER(F1204)),NOT(ISNUMBER(G1204)),I1204="",J1204="",NOT(ISNUMBER(K1204)),NOT(ISNUMBER(L1204)),AND(N1204&lt;&gt;"Podnikateľská",N1204&lt;&gt;"Súkromná"),AND(N1204="Podnikateľská",H1204=""),COUNTIFS('Vodiči'!$C$6:$C$8,C1204&amp;"")&lt;&gt;1,COUNTIFS('Vozidlá'!$A$6:$A$6,B1204&amp;"",'Vozidlá'!$B$6:$B$6,"&lt;&gt;")&lt;&gt;1,COUNTIFS('Vozidlá'!$A$6:$A$6,B1204&amp;"",'Vozidlá'!$C$6:$C$6,"&lt;&gt;")&lt;&gt;1,COUNTIFS('Vozidlá'!$A$6:$A$6,B1204&amp;"",'Vozidlá'!$D$6:$D$6,"&lt;&gt;")&lt;&gt;1,COUNTIFS('Vozidlá'!$A$6:$A$6,B1204&amp;"",'Vozidlá'!$E$6:$E$6,"&lt;&gt;")&lt;&gt;1,COUNTIFS('Vozidlá'!$A$6:$A$6,B1204&amp;"",'Vozidlá'!$K$6:$K$6,"&lt;&gt;")&lt;&gt;1,COUNTIFS('Vozidlá'!$A$6:$A$6,B1204&amp;"",'Vozidlá'!$L$6:$L$6,"&lt;&gt;")&lt;&gt;1),"CHYBA",""))</f>
        <v/>
      </c>
      <c r="S1204" s="14">
        <f>IF(V1204=0,"",IF(N1204="Podnikateľská",IF(H1204="","",IF(OR(LEN(TRIM(SUBSTITUTE(SUBSTITUTE(H1204,".",""),",","")))&lt;12,ISNUMBER(MATCH(TRIM(SUBSTITUTE(SUBSTITUTE(H1204,".",""),",","")),'Zoznamy'!$G$2:$G$41,0))),"PREVERIŤ","")),IF(AND(N1204="Súkromná",IFERROR(INDEX('Vozidlá'!$O$6:$O$6,MATCH(B1204,'Vozidlá'!$A$6:$A$6,0))="áno",FALSE)),"PREVERIŤ","")))</f>
        <v/>
      </c>
      <c r="T1204" s="14">
        <f>IF(OR(D1204="",E1204="",F1204="",G1204=""),"",IFERROR(IF(OR(F1204+G1204&lt;D1204+E1204,D1204&lt;DATE(2027,1,1),D1204&gt;=DATE(2028,1,1)),"CHYBA",""),"CHYBA"))</f>
        <v/>
      </c>
      <c r="U1204" s="14">
        <f>IF(OR(V1204=0,A1204=""),"",IF(COUNTIFS($A$6:$A$1505,A1204&amp;"",$B$6:$B$1505,B1204&amp;"")&gt;1,"CHYBA",IF(X1204="","",IF(X1204=0,"",IFERROR(IF(INDEX($A$1:$A$1505,X1204)="","",IF(A1204=INDEX($A$1:$A$1505,X1204)+1,"","PREVERIŤ")),"PREVERIŤ")))))</f>
        <v/>
      </c>
      <c r="V1204" s="14">
        <f>IF(OR(A1204&lt;&gt;"",B1204&lt;&gt;"",C1204&lt;&gt;"",D1204&lt;&gt;"",E1204&lt;&gt;"",F1204&lt;&gt;"",G1204&lt;&gt;"",H1204&lt;&gt;"",I1204&lt;&gt;"",J1204&lt;&gt;"",K1204&lt;&gt;"",L1204&lt;&gt;"",N1204&lt;&gt;"",O1204&lt;&gt;""),1,0)</f>
        <v/>
      </c>
      <c r="W1204" s="14">
        <f>IF(OR(V1204=0,B1204=""),"",COUNTIFS($B$6:B1204,B1204&amp;""))</f>
        <v/>
      </c>
      <c r="X1204" s="14">
        <f>IF(OR(V1204=0,B1204=""),"",IF(W1204=1,0,SUMIFS($Y$5:Y1203,$B$5:B1203,B1204&amp;"",$W$5:W1203,W1204-1)))</f>
        <v/>
      </c>
      <c r="Y1204" s="14">
        <f>IF(V1204=0,"",ROW($A1204))</f>
        <v/>
      </c>
    </row>
    <row r="1205">
      <c r="A1205" s="10" t="n"/>
      <c r="B1205" s="10" t="n"/>
      <c r="C1205" s="10" t="n"/>
      <c r="D1205" s="12" t="n"/>
      <c r="E1205" s="18" t="n"/>
      <c r="F1205" s="12" t="n"/>
      <c r="G1205" s="18" t="n"/>
      <c r="H1205" s="10" t="n"/>
      <c r="I1205" s="10" t="n"/>
      <c r="J1205" s="10" t="n"/>
      <c r="K1205" s="13" t="n"/>
      <c r="L1205" s="13" t="n"/>
      <c r="M1205" s="19">
        <f>IF(OR(K1205="",L1205=""),"",IF(AND(ISNUMBER(K1205),ISNUMBER(L1205)),L1205-K1205,"CHYBA"))</f>
        <v/>
      </c>
      <c r="N1205" s="10" t="n"/>
      <c r="O1205" s="10" t="n"/>
      <c r="P1205" s="14">
        <f>IF(M1205="","",IF(ISNUMBER(M1205),IF(M1205&lt;=0,"CHYBA",""),"CHYBA"))</f>
        <v/>
      </c>
      <c r="Q1205" s="14">
        <f>IF(OR(V1205=0,B1205="",K1205=""),"",IFERROR(IF(X1205=0,IF(AND(COUNTIFS('Vozidlá'!$A$6:$A$6,B1205&amp;"",'Vozidlá'!$L$6:$L$6,"&lt;&gt;")=1,ROUND(K1205,1)=ROUND(INDEX('Vozidlá'!$L$6:$L$6,MATCH(B1205,'Vozidlá'!$A$6:$A$6,0)),1)),"","CHYBA"),IF(AND(INDEX($L$1:$L$1505,X1205)&lt;&gt;"",ROUND(K1205,1)=ROUND(INDEX($L$1:$L$1505,X1205),1)),"","CHYBA")),"CHYBA"))</f>
        <v/>
      </c>
      <c r="R1205" s="14">
        <f>IF(V1205=0,"",IF(OR(NOT(ISNUMBER(A1205)),B1205="",C1205="",NOT(ISNUMBER(D1205)),NOT(ISNUMBER(E1205)),NOT(ISNUMBER(F1205)),NOT(ISNUMBER(G1205)),I1205="",J1205="",NOT(ISNUMBER(K1205)),NOT(ISNUMBER(L1205)),AND(N1205&lt;&gt;"Podnikateľská",N1205&lt;&gt;"Súkromná"),AND(N1205="Podnikateľská",H1205=""),COUNTIFS('Vodiči'!$C$6:$C$8,C1205&amp;"")&lt;&gt;1,COUNTIFS('Vozidlá'!$A$6:$A$6,B1205&amp;"",'Vozidlá'!$B$6:$B$6,"&lt;&gt;")&lt;&gt;1,COUNTIFS('Vozidlá'!$A$6:$A$6,B1205&amp;"",'Vozidlá'!$C$6:$C$6,"&lt;&gt;")&lt;&gt;1,COUNTIFS('Vozidlá'!$A$6:$A$6,B1205&amp;"",'Vozidlá'!$D$6:$D$6,"&lt;&gt;")&lt;&gt;1,COUNTIFS('Vozidlá'!$A$6:$A$6,B1205&amp;"",'Vozidlá'!$E$6:$E$6,"&lt;&gt;")&lt;&gt;1,COUNTIFS('Vozidlá'!$A$6:$A$6,B1205&amp;"",'Vozidlá'!$K$6:$K$6,"&lt;&gt;")&lt;&gt;1,COUNTIFS('Vozidlá'!$A$6:$A$6,B1205&amp;"",'Vozidlá'!$L$6:$L$6,"&lt;&gt;")&lt;&gt;1),"CHYBA",""))</f>
        <v/>
      </c>
      <c r="S1205" s="14">
        <f>IF(V1205=0,"",IF(N1205="Podnikateľská",IF(H1205="","",IF(OR(LEN(TRIM(SUBSTITUTE(SUBSTITUTE(H1205,".",""),",","")))&lt;12,ISNUMBER(MATCH(TRIM(SUBSTITUTE(SUBSTITUTE(H1205,".",""),",","")),'Zoznamy'!$G$2:$G$41,0))),"PREVERIŤ","")),IF(AND(N1205="Súkromná",IFERROR(INDEX('Vozidlá'!$O$6:$O$6,MATCH(B1205,'Vozidlá'!$A$6:$A$6,0))="áno",FALSE)),"PREVERIŤ","")))</f>
        <v/>
      </c>
      <c r="T1205" s="14">
        <f>IF(OR(D1205="",E1205="",F1205="",G1205=""),"",IFERROR(IF(OR(F1205+G1205&lt;D1205+E1205,D1205&lt;DATE(2027,1,1),D1205&gt;=DATE(2028,1,1)),"CHYBA",""),"CHYBA"))</f>
        <v/>
      </c>
      <c r="U1205" s="14">
        <f>IF(OR(V1205=0,A1205=""),"",IF(COUNTIFS($A$6:$A$1505,A1205&amp;"",$B$6:$B$1505,B1205&amp;"")&gt;1,"CHYBA",IF(X1205="","",IF(X1205=0,"",IFERROR(IF(INDEX($A$1:$A$1505,X1205)="","",IF(A1205=INDEX($A$1:$A$1505,X1205)+1,"","PREVERIŤ")),"PREVERIŤ")))))</f>
        <v/>
      </c>
      <c r="V1205" s="14">
        <f>IF(OR(A1205&lt;&gt;"",B1205&lt;&gt;"",C1205&lt;&gt;"",D1205&lt;&gt;"",E1205&lt;&gt;"",F1205&lt;&gt;"",G1205&lt;&gt;"",H1205&lt;&gt;"",I1205&lt;&gt;"",J1205&lt;&gt;"",K1205&lt;&gt;"",L1205&lt;&gt;"",N1205&lt;&gt;"",O1205&lt;&gt;""),1,0)</f>
        <v/>
      </c>
      <c r="W1205" s="14">
        <f>IF(OR(V1205=0,B1205=""),"",COUNTIFS($B$6:B1205,B1205&amp;""))</f>
        <v/>
      </c>
      <c r="X1205" s="14">
        <f>IF(OR(V1205=0,B1205=""),"",IF(W1205=1,0,SUMIFS($Y$5:Y1204,$B$5:B1204,B1205&amp;"",$W$5:W1204,W1205-1)))</f>
        <v/>
      </c>
      <c r="Y1205" s="14">
        <f>IF(V1205=0,"",ROW($A1205))</f>
        <v/>
      </c>
    </row>
    <row r="1206">
      <c r="A1206" s="10" t="n"/>
      <c r="B1206" s="10" t="n"/>
      <c r="C1206" s="10" t="n"/>
      <c r="D1206" s="12" t="n"/>
      <c r="E1206" s="18" t="n"/>
      <c r="F1206" s="12" t="n"/>
      <c r="G1206" s="18" t="n"/>
      <c r="H1206" s="10" t="n"/>
      <c r="I1206" s="10" t="n"/>
      <c r="J1206" s="10" t="n"/>
      <c r="K1206" s="13" t="n"/>
      <c r="L1206" s="13" t="n"/>
      <c r="M1206" s="19">
        <f>IF(OR(K1206="",L1206=""),"",IF(AND(ISNUMBER(K1206),ISNUMBER(L1206)),L1206-K1206,"CHYBA"))</f>
        <v/>
      </c>
      <c r="N1206" s="10" t="n"/>
      <c r="O1206" s="10" t="n"/>
      <c r="P1206" s="14">
        <f>IF(M1206="","",IF(ISNUMBER(M1206),IF(M1206&lt;=0,"CHYBA",""),"CHYBA"))</f>
        <v/>
      </c>
      <c r="Q1206" s="14">
        <f>IF(OR(V1206=0,B1206="",K1206=""),"",IFERROR(IF(X1206=0,IF(AND(COUNTIFS('Vozidlá'!$A$6:$A$6,B1206&amp;"",'Vozidlá'!$L$6:$L$6,"&lt;&gt;")=1,ROUND(K1206,1)=ROUND(INDEX('Vozidlá'!$L$6:$L$6,MATCH(B1206,'Vozidlá'!$A$6:$A$6,0)),1)),"","CHYBA"),IF(AND(INDEX($L$1:$L$1505,X1206)&lt;&gt;"",ROUND(K1206,1)=ROUND(INDEX($L$1:$L$1505,X1206),1)),"","CHYBA")),"CHYBA"))</f>
        <v/>
      </c>
      <c r="R1206" s="14">
        <f>IF(V1206=0,"",IF(OR(NOT(ISNUMBER(A1206)),B1206="",C1206="",NOT(ISNUMBER(D1206)),NOT(ISNUMBER(E1206)),NOT(ISNUMBER(F1206)),NOT(ISNUMBER(G1206)),I1206="",J1206="",NOT(ISNUMBER(K1206)),NOT(ISNUMBER(L1206)),AND(N1206&lt;&gt;"Podnikateľská",N1206&lt;&gt;"Súkromná"),AND(N1206="Podnikateľská",H1206=""),COUNTIFS('Vodiči'!$C$6:$C$8,C1206&amp;"")&lt;&gt;1,COUNTIFS('Vozidlá'!$A$6:$A$6,B1206&amp;"",'Vozidlá'!$B$6:$B$6,"&lt;&gt;")&lt;&gt;1,COUNTIFS('Vozidlá'!$A$6:$A$6,B1206&amp;"",'Vozidlá'!$C$6:$C$6,"&lt;&gt;")&lt;&gt;1,COUNTIFS('Vozidlá'!$A$6:$A$6,B1206&amp;"",'Vozidlá'!$D$6:$D$6,"&lt;&gt;")&lt;&gt;1,COUNTIFS('Vozidlá'!$A$6:$A$6,B1206&amp;"",'Vozidlá'!$E$6:$E$6,"&lt;&gt;")&lt;&gt;1,COUNTIFS('Vozidlá'!$A$6:$A$6,B1206&amp;"",'Vozidlá'!$K$6:$K$6,"&lt;&gt;")&lt;&gt;1,COUNTIFS('Vozidlá'!$A$6:$A$6,B1206&amp;"",'Vozidlá'!$L$6:$L$6,"&lt;&gt;")&lt;&gt;1),"CHYBA",""))</f>
        <v/>
      </c>
      <c r="S1206" s="14">
        <f>IF(V1206=0,"",IF(N1206="Podnikateľská",IF(H1206="","",IF(OR(LEN(TRIM(SUBSTITUTE(SUBSTITUTE(H1206,".",""),",","")))&lt;12,ISNUMBER(MATCH(TRIM(SUBSTITUTE(SUBSTITUTE(H1206,".",""),",","")),'Zoznamy'!$G$2:$G$41,0))),"PREVERIŤ","")),IF(AND(N1206="Súkromná",IFERROR(INDEX('Vozidlá'!$O$6:$O$6,MATCH(B1206,'Vozidlá'!$A$6:$A$6,0))="áno",FALSE)),"PREVERIŤ","")))</f>
        <v/>
      </c>
      <c r="T1206" s="14">
        <f>IF(OR(D1206="",E1206="",F1206="",G1206=""),"",IFERROR(IF(OR(F1206+G1206&lt;D1206+E1206,D1206&lt;DATE(2027,1,1),D1206&gt;=DATE(2028,1,1)),"CHYBA",""),"CHYBA"))</f>
        <v/>
      </c>
      <c r="U1206" s="14">
        <f>IF(OR(V1206=0,A1206=""),"",IF(COUNTIFS($A$6:$A$1505,A1206&amp;"",$B$6:$B$1505,B1206&amp;"")&gt;1,"CHYBA",IF(X1206="","",IF(X1206=0,"",IFERROR(IF(INDEX($A$1:$A$1505,X1206)="","",IF(A1206=INDEX($A$1:$A$1505,X1206)+1,"","PREVERIŤ")),"PREVERIŤ")))))</f>
        <v/>
      </c>
      <c r="V1206" s="14">
        <f>IF(OR(A1206&lt;&gt;"",B1206&lt;&gt;"",C1206&lt;&gt;"",D1206&lt;&gt;"",E1206&lt;&gt;"",F1206&lt;&gt;"",G1206&lt;&gt;"",H1206&lt;&gt;"",I1206&lt;&gt;"",J1206&lt;&gt;"",K1206&lt;&gt;"",L1206&lt;&gt;"",N1206&lt;&gt;"",O1206&lt;&gt;""),1,0)</f>
        <v/>
      </c>
      <c r="W1206" s="14">
        <f>IF(OR(V1206=0,B1206=""),"",COUNTIFS($B$6:B1206,B1206&amp;""))</f>
        <v/>
      </c>
      <c r="X1206" s="14">
        <f>IF(OR(V1206=0,B1206=""),"",IF(W1206=1,0,SUMIFS($Y$5:Y1205,$B$5:B1205,B1206&amp;"",$W$5:W1205,W1206-1)))</f>
        <v/>
      </c>
      <c r="Y1206" s="14">
        <f>IF(V1206=0,"",ROW($A1206))</f>
        <v/>
      </c>
    </row>
    <row r="1207">
      <c r="A1207" s="10" t="n"/>
      <c r="B1207" s="10" t="n"/>
      <c r="C1207" s="10" t="n"/>
      <c r="D1207" s="12" t="n"/>
      <c r="E1207" s="18" t="n"/>
      <c r="F1207" s="12" t="n"/>
      <c r="G1207" s="18" t="n"/>
      <c r="H1207" s="10" t="n"/>
      <c r="I1207" s="10" t="n"/>
      <c r="J1207" s="10" t="n"/>
      <c r="K1207" s="13" t="n"/>
      <c r="L1207" s="13" t="n"/>
      <c r="M1207" s="19">
        <f>IF(OR(K1207="",L1207=""),"",IF(AND(ISNUMBER(K1207),ISNUMBER(L1207)),L1207-K1207,"CHYBA"))</f>
        <v/>
      </c>
      <c r="N1207" s="10" t="n"/>
      <c r="O1207" s="10" t="n"/>
      <c r="P1207" s="14">
        <f>IF(M1207="","",IF(ISNUMBER(M1207),IF(M1207&lt;=0,"CHYBA",""),"CHYBA"))</f>
        <v/>
      </c>
      <c r="Q1207" s="14">
        <f>IF(OR(V1207=0,B1207="",K1207=""),"",IFERROR(IF(X1207=0,IF(AND(COUNTIFS('Vozidlá'!$A$6:$A$6,B1207&amp;"",'Vozidlá'!$L$6:$L$6,"&lt;&gt;")=1,ROUND(K1207,1)=ROUND(INDEX('Vozidlá'!$L$6:$L$6,MATCH(B1207,'Vozidlá'!$A$6:$A$6,0)),1)),"","CHYBA"),IF(AND(INDEX($L$1:$L$1505,X1207)&lt;&gt;"",ROUND(K1207,1)=ROUND(INDEX($L$1:$L$1505,X1207),1)),"","CHYBA")),"CHYBA"))</f>
        <v/>
      </c>
      <c r="R1207" s="14">
        <f>IF(V1207=0,"",IF(OR(NOT(ISNUMBER(A1207)),B1207="",C1207="",NOT(ISNUMBER(D1207)),NOT(ISNUMBER(E1207)),NOT(ISNUMBER(F1207)),NOT(ISNUMBER(G1207)),I1207="",J1207="",NOT(ISNUMBER(K1207)),NOT(ISNUMBER(L1207)),AND(N1207&lt;&gt;"Podnikateľská",N1207&lt;&gt;"Súkromná"),AND(N1207="Podnikateľská",H1207=""),COUNTIFS('Vodiči'!$C$6:$C$8,C1207&amp;"")&lt;&gt;1,COUNTIFS('Vozidlá'!$A$6:$A$6,B1207&amp;"",'Vozidlá'!$B$6:$B$6,"&lt;&gt;")&lt;&gt;1,COUNTIFS('Vozidlá'!$A$6:$A$6,B1207&amp;"",'Vozidlá'!$C$6:$C$6,"&lt;&gt;")&lt;&gt;1,COUNTIFS('Vozidlá'!$A$6:$A$6,B1207&amp;"",'Vozidlá'!$D$6:$D$6,"&lt;&gt;")&lt;&gt;1,COUNTIFS('Vozidlá'!$A$6:$A$6,B1207&amp;"",'Vozidlá'!$E$6:$E$6,"&lt;&gt;")&lt;&gt;1,COUNTIFS('Vozidlá'!$A$6:$A$6,B1207&amp;"",'Vozidlá'!$K$6:$K$6,"&lt;&gt;")&lt;&gt;1,COUNTIFS('Vozidlá'!$A$6:$A$6,B1207&amp;"",'Vozidlá'!$L$6:$L$6,"&lt;&gt;")&lt;&gt;1),"CHYBA",""))</f>
        <v/>
      </c>
      <c r="S1207" s="14">
        <f>IF(V1207=0,"",IF(N1207="Podnikateľská",IF(H1207="","",IF(OR(LEN(TRIM(SUBSTITUTE(SUBSTITUTE(H1207,".",""),",","")))&lt;12,ISNUMBER(MATCH(TRIM(SUBSTITUTE(SUBSTITUTE(H1207,".",""),",","")),'Zoznamy'!$G$2:$G$41,0))),"PREVERIŤ","")),IF(AND(N1207="Súkromná",IFERROR(INDEX('Vozidlá'!$O$6:$O$6,MATCH(B1207,'Vozidlá'!$A$6:$A$6,0))="áno",FALSE)),"PREVERIŤ","")))</f>
        <v/>
      </c>
      <c r="T1207" s="14">
        <f>IF(OR(D1207="",E1207="",F1207="",G1207=""),"",IFERROR(IF(OR(F1207+G1207&lt;D1207+E1207,D1207&lt;DATE(2027,1,1),D1207&gt;=DATE(2028,1,1)),"CHYBA",""),"CHYBA"))</f>
        <v/>
      </c>
      <c r="U1207" s="14">
        <f>IF(OR(V1207=0,A1207=""),"",IF(COUNTIFS($A$6:$A$1505,A1207&amp;"",$B$6:$B$1505,B1207&amp;"")&gt;1,"CHYBA",IF(X1207="","",IF(X1207=0,"",IFERROR(IF(INDEX($A$1:$A$1505,X1207)="","",IF(A1207=INDEX($A$1:$A$1505,X1207)+1,"","PREVERIŤ")),"PREVERIŤ")))))</f>
        <v/>
      </c>
      <c r="V1207" s="14">
        <f>IF(OR(A1207&lt;&gt;"",B1207&lt;&gt;"",C1207&lt;&gt;"",D1207&lt;&gt;"",E1207&lt;&gt;"",F1207&lt;&gt;"",G1207&lt;&gt;"",H1207&lt;&gt;"",I1207&lt;&gt;"",J1207&lt;&gt;"",K1207&lt;&gt;"",L1207&lt;&gt;"",N1207&lt;&gt;"",O1207&lt;&gt;""),1,0)</f>
        <v/>
      </c>
      <c r="W1207" s="14">
        <f>IF(OR(V1207=0,B1207=""),"",COUNTIFS($B$6:B1207,B1207&amp;""))</f>
        <v/>
      </c>
      <c r="X1207" s="14">
        <f>IF(OR(V1207=0,B1207=""),"",IF(W1207=1,0,SUMIFS($Y$5:Y1206,$B$5:B1206,B1207&amp;"",$W$5:W1206,W1207-1)))</f>
        <v/>
      </c>
      <c r="Y1207" s="14">
        <f>IF(V1207=0,"",ROW($A1207))</f>
        <v/>
      </c>
    </row>
    <row r="1208">
      <c r="A1208" s="10" t="n"/>
      <c r="B1208" s="10" t="n"/>
      <c r="C1208" s="10" t="n"/>
      <c r="D1208" s="12" t="n"/>
      <c r="E1208" s="18" t="n"/>
      <c r="F1208" s="12" t="n"/>
      <c r="G1208" s="18" t="n"/>
      <c r="H1208" s="10" t="n"/>
      <c r="I1208" s="10" t="n"/>
      <c r="J1208" s="10" t="n"/>
      <c r="K1208" s="13" t="n"/>
      <c r="L1208" s="13" t="n"/>
      <c r="M1208" s="19">
        <f>IF(OR(K1208="",L1208=""),"",IF(AND(ISNUMBER(K1208),ISNUMBER(L1208)),L1208-K1208,"CHYBA"))</f>
        <v/>
      </c>
      <c r="N1208" s="10" t="n"/>
      <c r="O1208" s="10" t="n"/>
      <c r="P1208" s="14">
        <f>IF(M1208="","",IF(ISNUMBER(M1208),IF(M1208&lt;=0,"CHYBA",""),"CHYBA"))</f>
        <v/>
      </c>
      <c r="Q1208" s="14">
        <f>IF(OR(V1208=0,B1208="",K1208=""),"",IFERROR(IF(X1208=0,IF(AND(COUNTIFS('Vozidlá'!$A$6:$A$6,B1208&amp;"",'Vozidlá'!$L$6:$L$6,"&lt;&gt;")=1,ROUND(K1208,1)=ROUND(INDEX('Vozidlá'!$L$6:$L$6,MATCH(B1208,'Vozidlá'!$A$6:$A$6,0)),1)),"","CHYBA"),IF(AND(INDEX($L$1:$L$1505,X1208)&lt;&gt;"",ROUND(K1208,1)=ROUND(INDEX($L$1:$L$1505,X1208),1)),"","CHYBA")),"CHYBA"))</f>
        <v/>
      </c>
      <c r="R1208" s="14">
        <f>IF(V1208=0,"",IF(OR(NOT(ISNUMBER(A1208)),B1208="",C1208="",NOT(ISNUMBER(D1208)),NOT(ISNUMBER(E1208)),NOT(ISNUMBER(F1208)),NOT(ISNUMBER(G1208)),I1208="",J1208="",NOT(ISNUMBER(K1208)),NOT(ISNUMBER(L1208)),AND(N1208&lt;&gt;"Podnikateľská",N1208&lt;&gt;"Súkromná"),AND(N1208="Podnikateľská",H1208=""),COUNTIFS('Vodiči'!$C$6:$C$8,C1208&amp;"")&lt;&gt;1,COUNTIFS('Vozidlá'!$A$6:$A$6,B1208&amp;"",'Vozidlá'!$B$6:$B$6,"&lt;&gt;")&lt;&gt;1,COUNTIFS('Vozidlá'!$A$6:$A$6,B1208&amp;"",'Vozidlá'!$C$6:$C$6,"&lt;&gt;")&lt;&gt;1,COUNTIFS('Vozidlá'!$A$6:$A$6,B1208&amp;"",'Vozidlá'!$D$6:$D$6,"&lt;&gt;")&lt;&gt;1,COUNTIFS('Vozidlá'!$A$6:$A$6,B1208&amp;"",'Vozidlá'!$E$6:$E$6,"&lt;&gt;")&lt;&gt;1,COUNTIFS('Vozidlá'!$A$6:$A$6,B1208&amp;"",'Vozidlá'!$K$6:$K$6,"&lt;&gt;")&lt;&gt;1,COUNTIFS('Vozidlá'!$A$6:$A$6,B1208&amp;"",'Vozidlá'!$L$6:$L$6,"&lt;&gt;")&lt;&gt;1),"CHYBA",""))</f>
        <v/>
      </c>
      <c r="S1208" s="14">
        <f>IF(V1208=0,"",IF(N1208="Podnikateľská",IF(H1208="","",IF(OR(LEN(TRIM(SUBSTITUTE(SUBSTITUTE(H1208,".",""),",","")))&lt;12,ISNUMBER(MATCH(TRIM(SUBSTITUTE(SUBSTITUTE(H1208,".",""),",","")),'Zoznamy'!$G$2:$G$41,0))),"PREVERIŤ","")),IF(AND(N1208="Súkromná",IFERROR(INDEX('Vozidlá'!$O$6:$O$6,MATCH(B1208,'Vozidlá'!$A$6:$A$6,0))="áno",FALSE)),"PREVERIŤ","")))</f>
        <v/>
      </c>
      <c r="T1208" s="14">
        <f>IF(OR(D1208="",E1208="",F1208="",G1208=""),"",IFERROR(IF(OR(F1208+G1208&lt;D1208+E1208,D1208&lt;DATE(2027,1,1),D1208&gt;=DATE(2028,1,1)),"CHYBA",""),"CHYBA"))</f>
        <v/>
      </c>
      <c r="U1208" s="14">
        <f>IF(OR(V1208=0,A1208=""),"",IF(COUNTIFS($A$6:$A$1505,A1208&amp;"",$B$6:$B$1505,B1208&amp;"")&gt;1,"CHYBA",IF(X1208="","",IF(X1208=0,"",IFERROR(IF(INDEX($A$1:$A$1505,X1208)="","",IF(A1208=INDEX($A$1:$A$1505,X1208)+1,"","PREVERIŤ")),"PREVERIŤ")))))</f>
        <v/>
      </c>
      <c r="V1208" s="14">
        <f>IF(OR(A1208&lt;&gt;"",B1208&lt;&gt;"",C1208&lt;&gt;"",D1208&lt;&gt;"",E1208&lt;&gt;"",F1208&lt;&gt;"",G1208&lt;&gt;"",H1208&lt;&gt;"",I1208&lt;&gt;"",J1208&lt;&gt;"",K1208&lt;&gt;"",L1208&lt;&gt;"",N1208&lt;&gt;"",O1208&lt;&gt;""),1,0)</f>
        <v/>
      </c>
      <c r="W1208" s="14">
        <f>IF(OR(V1208=0,B1208=""),"",COUNTIFS($B$6:B1208,B1208&amp;""))</f>
        <v/>
      </c>
      <c r="X1208" s="14">
        <f>IF(OR(V1208=0,B1208=""),"",IF(W1208=1,0,SUMIFS($Y$5:Y1207,$B$5:B1207,B1208&amp;"",$W$5:W1207,W1208-1)))</f>
        <v/>
      </c>
      <c r="Y1208" s="14">
        <f>IF(V1208=0,"",ROW($A1208))</f>
        <v/>
      </c>
    </row>
    <row r="1209">
      <c r="A1209" s="10" t="n"/>
      <c r="B1209" s="10" t="n"/>
      <c r="C1209" s="10" t="n"/>
      <c r="D1209" s="12" t="n"/>
      <c r="E1209" s="18" t="n"/>
      <c r="F1209" s="12" t="n"/>
      <c r="G1209" s="18" t="n"/>
      <c r="H1209" s="10" t="n"/>
      <c r="I1209" s="10" t="n"/>
      <c r="J1209" s="10" t="n"/>
      <c r="K1209" s="13" t="n"/>
      <c r="L1209" s="13" t="n"/>
      <c r="M1209" s="19">
        <f>IF(OR(K1209="",L1209=""),"",IF(AND(ISNUMBER(K1209),ISNUMBER(L1209)),L1209-K1209,"CHYBA"))</f>
        <v/>
      </c>
      <c r="N1209" s="10" t="n"/>
      <c r="O1209" s="10" t="n"/>
      <c r="P1209" s="14">
        <f>IF(M1209="","",IF(ISNUMBER(M1209),IF(M1209&lt;=0,"CHYBA",""),"CHYBA"))</f>
        <v/>
      </c>
      <c r="Q1209" s="14">
        <f>IF(OR(V1209=0,B1209="",K1209=""),"",IFERROR(IF(X1209=0,IF(AND(COUNTIFS('Vozidlá'!$A$6:$A$6,B1209&amp;"",'Vozidlá'!$L$6:$L$6,"&lt;&gt;")=1,ROUND(K1209,1)=ROUND(INDEX('Vozidlá'!$L$6:$L$6,MATCH(B1209,'Vozidlá'!$A$6:$A$6,0)),1)),"","CHYBA"),IF(AND(INDEX($L$1:$L$1505,X1209)&lt;&gt;"",ROUND(K1209,1)=ROUND(INDEX($L$1:$L$1505,X1209),1)),"","CHYBA")),"CHYBA"))</f>
        <v/>
      </c>
      <c r="R1209" s="14">
        <f>IF(V1209=0,"",IF(OR(NOT(ISNUMBER(A1209)),B1209="",C1209="",NOT(ISNUMBER(D1209)),NOT(ISNUMBER(E1209)),NOT(ISNUMBER(F1209)),NOT(ISNUMBER(G1209)),I1209="",J1209="",NOT(ISNUMBER(K1209)),NOT(ISNUMBER(L1209)),AND(N1209&lt;&gt;"Podnikateľská",N1209&lt;&gt;"Súkromná"),AND(N1209="Podnikateľská",H1209=""),COUNTIFS('Vodiči'!$C$6:$C$8,C1209&amp;"")&lt;&gt;1,COUNTIFS('Vozidlá'!$A$6:$A$6,B1209&amp;"",'Vozidlá'!$B$6:$B$6,"&lt;&gt;")&lt;&gt;1,COUNTIFS('Vozidlá'!$A$6:$A$6,B1209&amp;"",'Vozidlá'!$C$6:$C$6,"&lt;&gt;")&lt;&gt;1,COUNTIFS('Vozidlá'!$A$6:$A$6,B1209&amp;"",'Vozidlá'!$D$6:$D$6,"&lt;&gt;")&lt;&gt;1,COUNTIFS('Vozidlá'!$A$6:$A$6,B1209&amp;"",'Vozidlá'!$E$6:$E$6,"&lt;&gt;")&lt;&gt;1,COUNTIFS('Vozidlá'!$A$6:$A$6,B1209&amp;"",'Vozidlá'!$K$6:$K$6,"&lt;&gt;")&lt;&gt;1,COUNTIFS('Vozidlá'!$A$6:$A$6,B1209&amp;"",'Vozidlá'!$L$6:$L$6,"&lt;&gt;")&lt;&gt;1),"CHYBA",""))</f>
        <v/>
      </c>
      <c r="S1209" s="14">
        <f>IF(V1209=0,"",IF(N1209="Podnikateľská",IF(H1209="","",IF(OR(LEN(TRIM(SUBSTITUTE(SUBSTITUTE(H1209,".",""),",","")))&lt;12,ISNUMBER(MATCH(TRIM(SUBSTITUTE(SUBSTITUTE(H1209,".",""),",","")),'Zoznamy'!$G$2:$G$41,0))),"PREVERIŤ","")),IF(AND(N1209="Súkromná",IFERROR(INDEX('Vozidlá'!$O$6:$O$6,MATCH(B1209,'Vozidlá'!$A$6:$A$6,0))="áno",FALSE)),"PREVERIŤ","")))</f>
        <v/>
      </c>
      <c r="T1209" s="14">
        <f>IF(OR(D1209="",E1209="",F1209="",G1209=""),"",IFERROR(IF(OR(F1209+G1209&lt;D1209+E1209,D1209&lt;DATE(2027,1,1),D1209&gt;=DATE(2028,1,1)),"CHYBA",""),"CHYBA"))</f>
        <v/>
      </c>
      <c r="U1209" s="14">
        <f>IF(OR(V1209=0,A1209=""),"",IF(COUNTIFS($A$6:$A$1505,A1209&amp;"",$B$6:$B$1505,B1209&amp;"")&gt;1,"CHYBA",IF(X1209="","",IF(X1209=0,"",IFERROR(IF(INDEX($A$1:$A$1505,X1209)="","",IF(A1209=INDEX($A$1:$A$1505,X1209)+1,"","PREVERIŤ")),"PREVERIŤ")))))</f>
        <v/>
      </c>
      <c r="V1209" s="14">
        <f>IF(OR(A1209&lt;&gt;"",B1209&lt;&gt;"",C1209&lt;&gt;"",D1209&lt;&gt;"",E1209&lt;&gt;"",F1209&lt;&gt;"",G1209&lt;&gt;"",H1209&lt;&gt;"",I1209&lt;&gt;"",J1209&lt;&gt;"",K1209&lt;&gt;"",L1209&lt;&gt;"",N1209&lt;&gt;"",O1209&lt;&gt;""),1,0)</f>
        <v/>
      </c>
      <c r="W1209" s="14">
        <f>IF(OR(V1209=0,B1209=""),"",COUNTIFS($B$6:B1209,B1209&amp;""))</f>
        <v/>
      </c>
      <c r="X1209" s="14">
        <f>IF(OR(V1209=0,B1209=""),"",IF(W1209=1,0,SUMIFS($Y$5:Y1208,$B$5:B1208,B1209&amp;"",$W$5:W1208,W1209-1)))</f>
        <v/>
      </c>
      <c r="Y1209" s="14">
        <f>IF(V1209=0,"",ROW($A1209))</f>
        <v/>
      </c>
    </row>
    <row r="1210">
      <c r="A1210" s="10" t="n"/>
      <c r="B1210" s="10" t="n"/>
      <c r="C1210" s="10" t="n"/>
      <c r="D1210" s="12" t="n"/>
      <c r="E1210" s="18" t="n"/>
      <c r="F1210" s="12" t="n"/>
      <c r="G1210" s="18" t="n"/>
      <c r="H1210" s="10" t="n"/>
      <c r="I1210" s="10" t="n"/>
      <c r="J1210" s="10" t="n"/>
      <c r="K1210" s="13" t="n"/>
      <c r="L1210" s="13" t="n"/>
      <c r="M1210" s="19">
        <f>IF(OR(K1210="",L1210=""),"",IF(AND(ISNUMBER(K1210),ISNUMBER(L1210)),L1210-K1210,"CHYBA"))</f>
        <v/>
      </c>
      <c r="N1210" s="10" t="n"/>
      <c r="O1210" s="10" t="n"/>
      <c r="P1210" s="14">
        <f>IF(M1210="","",IF(ISNUMBER(M1210),IF(M1210&lt;=0,"CHYBA",""),"CHYBA"))</f>
        <v/>
      </c>
      <c r="Q1210" s="14">
        <f>IF(OR(V1210=0,B1210="",K1210=""),"",IFERROR(IF(X1210=0,IF(AND(COUNTIFS('Vozidlá'!$A$6:$A$6,B1210&amp;"",'Vozidlá'!$L$6:$L$6,"&lt;&gt;")=1,ROUND(K1210,1)=ROUND(INDEX('Vozidlá'!$L$6:$L$6,MATCH(B1210,'Vozidlá'!$A$6:$A$6,0)),1)),"","CHYBA"),IF(AND(INDEX($L$1:$L$1505,X1210)&lt;&gt;"",ROUND(K1210,1)=ROUND(INDEX($L$1:$L$1505,X1210),1)),"","CHYBA")),"CHYBA"))</f>
        <v/>
      </c>
      <c r="R1210" s="14">
        <f>IF(V1210=0,"",IF(OR(NOT(ISNUMBER(A1210)),B1210="",C1210="",NOT(ISNUMBER(D1210)),NOT(ISNUMBER(E1210)),NOT(ISNUMBER(F1210)),NOT(ISNUMBER(G1210)),I1210="",J1210="",NOT(ISNUMBER(K1210)),NOT(ISNUMBER(L1210)),AND(N1210&lt;&gt;"Podnikateľská",N1210&lt;&gt;"Súkromná"),AND(N1210="Podnikateľská",H1210=""),COUNTIFS('Vodiči'!$C$6:$C$8,C1210&amp;"")&lt;&gt;1,COUNTIFS('Vozidlá'!$A$6:$A$6,B1210&amp;"",'Vozidlá'!$B$6:$B$6,"&lt;&gt;")&lt;&gt;1,COUNTIFS('Vozidlá'!$A$6:$A$6,B1210&amp;"",'Vozidlá'!$C$6:$C$6,"&lt;&gt;")&lt;&gt;1,COUNTIFS('Vozidlá'!$A$6:$A$6,B1210&amp;"",'Vozidlá'!$D$6:$D$6,"&lt;&gt;")&lt;&gt;1,COUNTIFS('Vozidlá'!$A$6:$A$6,B1210&amp;"",'Vozidlá'!$E$6:$E$6,"&lt;&gt;")&lt;&gt;1,COUNTIFS('Vozidlá'!$A$6:$A$6,B1210&amp;"",'Vozidlá'!$K$6:$K$6,"&lt;&gt;")&lt;&gt;1,COUNTIFS('Vozidlá'!$A$6:$A$6,B1210&amp;"",'Vozidlá'!$L$6:$L$6,"&lt;&gt;")&lt;&gt;1),"CHYBA",""))</f>
        <v/>
      </c>
      <c r="S1210" s="14">
        <f>IF(V1210=0,"",IF(N1210="Podnikateľská",IF(H1210="","",IF(OR(LEN(TRIM(SUBSTITUTE(SUBSTITUTE(H1210,".",""),",","")))&lt;12,ISNUMBER(MATCH(TRIM(SUBSTITUTE(SUBSTITUTE(H1210,".",""),",","")),'Zoznamy'!$G$2:$G$41,0))),"PREVERIŤ","")),IF(AND(N1210="Súkromná",IFERROR(INDEX('Vozidlá'!$O$6:$O$6,MATCH(B1210,'Vozidlá'!$A$6:$A$6,0))="áno",FALSE)),"PREVERIŤ","")))</f>
        <v/>
      </c>
      <c r="T1210" s="14">
        <f>IF(OR(D1210="",E1210="",F1210="",G1210=""),"",IFERROR(IF(OR(F1210+G1210&lt;D1210+E1210,D1210&lt;DATE(2027,1,1),D1210&gt;=DATE(2028,1,1)),"CHYBA",""),"CHYBA"))</f>
        <v/>
      </c>
      <c r="U1210" s="14">
        <f>IF(OR(V1210=0,A1210=""),"",IF(COUNTIFS($A$6:$A$1505,A1210&amp;"",$B$6:$B$1505,B1210&amp;"")&gt;1,"CHYBA",IF(X1210="","",IF(X1210=0,"",IFERROR(IF(INDEX($A$1:$A$1505,X1210)="","",IF(A1210=INDEX($A$1:$A$1505,X1210)+1,"","PREVERIŤ")),"PREVERIŤ")))))</f>
        <v/>
      </c>
      <c r="V1210" s="14">
        <f>IF(OR(A1210&lt;&gt;"",B1210&lt;&gt;"",C1210&lt;&gt;"",D1210&lt;&gt;"",E1210&lt;&gt;"",F1210&lt;&gt;"",G1210&lt;&gt;"",H1210&lt;&gt;"",I1210&lt;&gt;"",J1210&lt;&gt;"",K1210&lt;&gt;"",L1210&lt;&gt;"",N1210&lt;&gt;"",O1210&lt;&gt;""),1,0)</f>
        <v/>
      </c>
      <c r="W1210" s="14">
        <f>IF(OR(V1210=0,B1210=""),"",COUNTIFS($B$6:B1210,B1210&amp;""))</f>
        <v/>
      </c>
      <c r="X1210" s="14">
        <f>IF(OR(V1210=0,B1210=""),"",IF(W1210=1,0,SUMIFS($Y$5:Y1209,$B$5:B1209,B1210&amp;"",$W$5:W1209,W1210-1)))</f>
        <v/>
      </c>
      <c r="Y1210" s="14">
        <f>IF(V1210=0,"",ROW($A1210))</f>
        <v/>
      </c>
    </row>
    <row r="1211">
      <c r="A1211" s="10" t="n"/>
      <c r="B1211" s="10" t="n"/>
      <c r="C1211" s="10" t="n"/>
      <c r="D1211" s="12" t="n"/>
      <c r="E1211" s="18" t="n"/>
      <c r="F1211" s="12" t="n"/>
      <c r="G1211" s="18" t="n"/>
      <c r="H1211" s="10" t="n"/>
      <c r="I1211" s="10" t="n"/>
      <c r="J1211" s="10" t="n"/>
      <c r="K1211" s="13" t="n"/>
      <c r="L1211" s="13" t="n"/>
      <c r="M1211" s="19">
        <f>IF(OR(K1211="",L1211=""),"",IF(AND(ISNUMBER(K1211),ISNUMBER(L1211)),L1211-K1211,"CHYBA"))</f>
        <v/>
      </c>
      <c r="N1211" s="10" t="n"/>
      <c r="O1211" s="10" t="n"/>
      <c r="P1211" s="14">
        <f>IF(M1211="","",IF(ISNUMBER(M1211),IF(M1211&lt;=0,"CHYBA",""),"CHYBA"))</f>
        <v/>
      </c>
      <c r="Q1211" s="14">
        <f>IF(OR(V1211=0,B1211="",K1211=""),"",IFERROR(IF(X1211=0,IF(AND(COUNTIFS('Vozidlá'!$A$6:$A$6,B1211&amp;"",'Vozidlá'!$L$6:$L$6,"&lt;&gt;")=1,ROUND(K1211,1)=ROUND(INDEX('Vozidlá'!$L$6:$L$6,MATCH(B1211,'Vozidlá'!$A$6:$A$6,0)),1)),"","CHYBA"),IF(AND(INDEX($L$1:$L$1505,X1211)&lt;&gt;"",ROUND(K1211,1)=ROUND(INDEX($L$1:$L$1505,X1211),1)),"","CHYBA")),"CHYBA"))</f>
        <v/>
      </c>
      <c r="R1211" s="14">
        <f>IF(V1211=0,"",IF(OR(NOT(ISNUMBER(A1211)),B1211="",C1211="",NOT(ISNUMBER(D1211)),NOT(ISNUMBER(E1211)),NOT(ISNUMBER(F1211)),NOT(ISNUMBER(G1211)),I1211="",J1211="",NOT(ISNUMBER(K1211)),NOT(ISNUMBER(L1211)),AND(N1211&lt;&gt;"Podnikateľská",N1211&lt;&gt;"Súkromná"),AND(N1211="Podnikateľská",H1211=""),COUNTIFS('Vodiči'!$C$6:$C$8,C1211&amp;"")&lt;&gt;1,COUNTIFS('Vozidlá'!$A$6:$A$6,B1211&amp;"",'Vozidlá'!$B$6:$B$6,"&lt;&gt;")&lt;&gt;1,COUNTIFS('Vozidlá'!$A$6:$A$6,B1211&amp;"",'Vozidlá'!$C$6:$C$6,"&lt;&gt;")&lt;&gt;1,COUNTIFS('Vozidlá'!$A$6:$A$6,B1211&amp;"",'Vozidlá'!$D$6:$D$6,"&lt;&gt;")&lt;&gt;1,COUNTIFS('Vozidlá'!$A$6:$A$6,B1211&amp;"",'Vozidlá'!$E$6:$E$6,"&lt;&gt;")&lt;&gt;1,COUNTIFS('Vozidlá'!$A$6:$A$6,B1211&amp;"",'Vozidlá'!$K$6:$K$6,"&lt;&gt;")&lt;&gt;1,COUNTIFS('Vozidlá'!$A$6:$A$6,B1211&amp;"",'Vozidlá'!$L$6:$L$6,"&lt;&gt;")&lt;&gt;1),"CHYBA",""))</f>
        <v/>
      </c>
      <c r="S1211" s="14">
        <f>IF(V1211=0,"",IF(N1211="Podnikateľská",IF(H1211="","",IF(OR(LEN(TRIM(SUBSTITUTE(SUBSTITUTE(H1211,".",""),",","")))&lt;12,ISNUMBER(MATCH(TRIM(SUBSTITUTE(SUBSTITUTE(H1211,".",""),",","")),'Zoznamy'!$G$2:$G$41,0))),"PREVERIŤ","")),IF(AND(N1211="Súkromná",IFERROR(INDEX('Vozidlá'!$O$6:$O$6,MATCH(B1211,'Vozidlá'!$A$6:$A$6,0))="áno",FALSE)),"PREVERIŤ","")))</f>
        <v/>
      </c>
      <c r="T1211" s="14">
        <f>IF(OR(D1211="",E1211="",F1211="",G1211=""),"",IFERROR(IF(OR(F1211+G1211&lt;D1211+E1211,D1211&lt;DATE(2027,1,1),D1211&gt;=DATE(2028,1,1)),"CHYBA",""),"CHYBA"))</f>
        <v/>
      </c>
      <c r="U1211" s="14">
        <f>IF(OR(V1211=0,A1211=""),"",IF(COUNTIFS($A$6:$A$1505,A1211&amp;"",$B$6:$B$1505,B1211&amp;"")&gt;1,"CHYBA",IF(X1211="","",IF(X1211=0,"",IFERROR(IF(INDEX($A$1:$A$1505,X1211)="","",IF(A1211=INDEX($A$1:$A$1505,X1211)+1,"","PREVERIŤ")),"PREVERIŤ")))))</f>
        <v/>
      </c>
      <c r="V1211" s="14">
        <f>IF(OR(A1211&lt;&gt;"",B1211&lt;&gt;"",C1211&lt;&gt;"",D1211&lt;&gt;"",E1211&lt;&gt;"",F1211&lt;&gt;"",G1211&lt;&gt;"",H1211&lt;&gt;"",I1211&lt;&gt;"",J1211&lt;&gt;"",K1211&lt;&gt;"",L1211&lt;&gt;"",N1211&lt;&gt;"",O1211&lt;&gt;""),1,0)</f>
        <v/>
      </c>
      <c r="W1211" s="14">
        <f>IF(OR(V1211=0,B1211=""),"",COUNTIFS($B$6:B1211,B1211&amp;""))</f>
        <v/>
      </c>
      <c r="X1211" s="14">
        <f>IF(OR(V1211=0,B1211=""),"",IF(W1211=1,0,SUMIFS($Y$5:Y1210,$B$5:B1210,B1211&amp;"",$W$5:W1210,W1211-1)))</f>
        <v/>
      </c>
      <c r="Y1211" s="14">
        <f>IF(V1211=0,"",ROW($A1211))</f>
        <v/>
      </c>
    </row>
    <row r="1212">
      <c r="A1212" s="10" t="n"/>
      <c r="B1212" s="10" t="n"/>
      <c r="C1212" s="10" t="n"/>
      <c r="D1212" s="12" t="n"/>
      <c r="E1212" s="18" t="n"/>
      <c r="F1212" s="12" t="n"/>
      <c r="G1212" s="18" t="n"/>
      <c r="H1212" s="10" t="n"/>
      <c r="I1212" s="10" t="n"/>
      <c r="J1212" s="10" t="n"/>
      <c r="K1212" s="13" t="n"/>
      <c r="L1212" s="13" t="n"/>
      <c r="M1212" s="19">
        <f>IF(OR(K1212="",L1212=""),"",IF(AND(ISNUMBER(K1212),ISNUMBER(L1212)),L1212-K1212,"CHYBA"))</f>
        <v/>
      </c>
      <c r="N1212" s="10" t="n"/>
      <c r="O1212" s="10" t="n"/>
      <c r="P1212" s="14">
        <f>IF(M1212="","",IF(ISNUMBER(M1212),IF(M1212&lt;=0,"CHYBA",""),"CHYBA"))</f>
        <v/>
      </c>
      <c r="Q1212" s="14">
        <f>IF(OR(V1212=0,B1212="",K1212=""),"",IFERROR(IF(X1212=0,IF(AND(COUNTIFS('Vozidlá'!$A$6:$A$6,B1212&amp;"",'Vozidlá'!$L$6:$L$6,"&lt;&gt;")=1,ROUND(K1212,1)=ROUND(INDEX('Vozidlá'!$L$6:$L$6,MATCH(B1212,'Vozidlá'!$A$6:$A$6,0)),1)),"","CHYBA"),IF(AND(INDEX($L$1:$L$1505,X1212)&lt;&gt;"",ROUND(K1212,1)=ROUND(INDEX($L$1:$L$1505,X1212),1)),"","CHYBA")),"CHYBA"))</f>
        <v/>
      </c>
      <c r="R1212" s="14">
        <f>IF(V1212=0,"",IF(OR(NOT(ISNUMBER(A1212)),B1212="",C1212="",NOT(ISNUMBER(D1212)),NOT(ISNUMBER(E1212)),NOT(ISNUMBER(F1212)),NOT(ISNUMBER(G1212)),I1212="",J1212="",NOT(ISNUMBER(K1212)),NOT(ISNUMBER(L1212)),AND(N1212&lt;&gt;"Podnikateľská",N1212&lt;&gt;"Súkromná"),AND(N1212="Podnikateľská",H1212=""),COUNTIFS('Vodiči'!$C$6:$C$8,C1212&amp;"")&lt;&gt;1,COUNTIFS('Vozidlá'!$A$6:$A$6,B1212&amp;"",'Vozidlá'!$B$6:$B$6,"&lt;&gt;")&lt;&gt;1,COUNTIFS('Vozidlá'!$A$6:$A$6,B1212&amp;"",'Vozidlá'!$C$6:$C$6,"&lt;&gt;")&lt;&gt;1,COUNTIFS('Vozidlá'!$A$6:$A$6,B1212&amp;"",'Vozidlá'!$D$6:$D$6,"&lt;&gt;")&lt;&gt;1,COUNTIFS('Vozidlá'!$A$6:$A$6,B1212&amp;"",'Vozidlá'!$E$6:$E$6,"&lt;&gt;")&lt;&gt;1,COUNTIFS('Vozidlá'!$A$6:$A$6,B1212&amp;"",'Vozidlá'!$K$6:$K$6,"&lt;&gt;")&lt;&gt;1,COUNTIFS('Vozidlá'!$A$6:$A$6,B1212&amp;"",'Vozidlá'!$L$6:$L$6,"&lt;&gt;")&lt;&gt;1),"CHYBA",""))</f>
        <v/>
      </c>
      <c r="S1212" s="14">
        <f>IF(V1212=0,"",IF(N1212="Podnikateľská",IF(H1212="","",IF(OR(LEN(TRIM(SUBSTITUTE(SUBSTITUTE(H1212,".",""),",","")))&lt;12,ISNUMBER(MATCH(TRIM(SUBSTITUTE(SUBSTITUTE(H1212,".",""),",","")),'Zoznamy'!$G$2:$G$41,0))),"PREVERIŤ","")),IF(AND(N1212="Súkromná",IFERROR(INDEX('Vozidlá'!$O$6:$O$6,MATCH(B1212,'Vozidlá'!$A$6:$A$6,0))="áno",FALSE)),"PREVERIŤ","")))</f>
        <v/>
      </c>
      <c r="T1212" s="14">
        <f>IF(OR(D1212="",E1212="",F1212="",G1212=""),"",IFERROR(IF(OR(F1212+G1212&lt;D1212+E1212,D1212&lt;DATE(2027,1,1),D1212&gt;=DATE(2028,1,1)),"CHYBA",""),"CHYBA"))</f>
        <v/>
      </c>
      <c r="U1212" s="14">
        <f>IF(OR(V1212=0,A1212=""),"",IF(COUNTIFS($A$6:$A$1505,A1212&amp;"",$B$6:$B$1505,B1212&amp;"")&gt;1,"CHYBA",IF(X1212="","",IF(X1212=0,"",IFERROR(IF(INDEX($A$1:$A$1505,X1212)="","",IF(A1212=INDEX($A$1:$A$1505,X1212)+1,"","PREVERIŤ")),"PREVERIŤ")))))</f>
        <v/>
      </c>
      <c r="V1212" s="14">
        <f>IF(OR(A1212&lt;&gt;"",B1212&lt;&gt;"",C1212&lt;&gt;"",D1212&lt;&gt;"",E1212&lt;&gt;"",F1212&lt;&gt;"",G1212&lt;&gt;"",H1212&lt;&gt;"",I1212&lt;&gt;"",J1212&lt;&gt;"",K1212&lt;&gt;"",L1212&lt;&gt;"",N1212&lt;&gt;"",O1212&lt;&gt;""),1,0)</f>
        <v/>
      </c>
      <c r="W1212" s="14">
        <f>IF(OR(V1212=0,B1212=""),"",COUNTIFS($B$6:B1212,B1212&amp;""))</f>
        <v/>
      </c>
      <c r="X1212" s="14">
        <f>IF(OR(V1212=0,B1212=""),"",IF(W1212=1,0,SUMIFS($Y$5:Y1211,$B$5:B1211,B1212&amp;"",$W$5:W1211,W1212-1)))</f>
        <v/>
      </c>
      <c r="Y1212" s="14">
        <f>IF(V1212=0,"",ROW($A1212))</f>
        <v/>
      </c>
    </row>
    <row r="1213">
      <c r="A1213" s="10" t="n"/>
      <c r="B1213" s="10" t="n"/>
      <c r="C1213" s="10" t="n"/>
      <c r="D1213" s="12" t="n"/>
      <c r="E1213" s="18" t="n"/>
      <c r="F1213" s="12" t="n"/>
      <c r="G1213" s="18" t="n"/>
      <c r="H1213" s="10" t="n"/>
      <c r="I1213" s="10" t="n"/>
      <c r="J1213" s="10" t="n"/>
      <c r="K1213" s="13" t="n"/>
      <c r="L1213" s="13" t="n"/>
      <c r="M1213" s="19">
        <f>IF(OR(K1213="",L1213=""),"",IF(AND(ISNUMBER(K1213),ISNUMBER(L1213)),L1213-K1213,"CHYBA"))</f>
        <v/>
      </c>
      <c r="N1213" s="10" t="n"/>
      <c r="O1213" s="10" t="n"/>
      <c r="P1213" s="14">
        <f>IF(M1213="","",IF(ISNUMBER(M1213),IF(M1213&lt;=0,"CHYBA",""),"CHYBA"))</f>
        <v/>
      </c>
      <c r="Q1213" s="14">
        <f>IF(OR(V1213=0,B1213="",K1213=""),"",IFERROR(IF(X1213=0,IF(AND(COUNTIFS('Vozidlá'!$A$6:$A$6,B1213&amp;"",'Vozidlá'!$L$6:$L$6,"&lt;&gt;")=1,ROUND(K1213,1)=ROUND(INDEX('Vozidlá'!$L$6:$L$6,MATCH(B1213,'Vozidlá'!$A$6:$A$6,0)),1)),"","CHYBA"),IF(AND(INDEX($L$1:$L$1505,X1213)&lt;&gt;"",ROUND(K1213,1)=ROUND(INDEX($L$1:$L$1505,X1213),1)),"","CHYBA")),"CHYBA"))</f>
        <v/>
      </c>
      <c r="R1213" s="14">
        <f>IF(V1213=0,"",IF(OR(NOT(ISNUMBER(A1213)),B1213="",C1213="",NOT(ISNUMBER(D1213)),NOT(ISNUMBER(E1213)),NOT(ISNUMBER(F1213)),NOT(ISNUMBER(G1213)),I1213="",J1213="",NOT(ISNUMBER(K1213)),NOT(ISNUMBER(L1213)),AND(N1213&lt;&gt;"Podnikateľská",N1213&lt;&gt;"Súkromná"),AND(N1213="Podnikateľská",H1213=""),COUNTIFS('Vodiči'!$C$6:$C$8,C1213&amp;"")&lt;&gt;1,COUNTIFS('Vozidlá'!$A$6:$A$6,B1213&amp;"",'Vozidlá'!$B$6:$B$6,"&lt;&gt;")&lt;&gt;1,COUNTIFS('Vozidlá'!$A$6:$A$6,B1213&amp;"",'Vozidlá'!$C$6:$C$6,"&lt;&gt;")&lt;&gt;1,COUNTIFS('Vozidlá'!$A$6:$A$6,B1213&amp;"",'Vozidlá'!$D$6:$D$6,"&lt;&gt;")&lt;&gt;1,COUNTIFS('Vozidlá'!$A$6:$A$6,B1213&amp;"",'Vozidlá'!$E$6:$E$6,"&lt;&gt;")&lt;&gt;1,COUNTIFS('Vozidlá'!$A$6:$A$6,B1213&amp;"",'Vozidlá'!$K$6:$K$6,"&lt;&gt;")&lt;&gt;1,COUNTIFS('Vozidlá'!$A$6:$A$6,B1213&amp;"",'Vozidlá'!$L$6:$L$6,"&lt;&gt;")&lt;&gt;1),"CHYBA",""))</f>
        <v/>
      </c>
      <c r="S1213" s="14">
        <f>IF(V1213=0,"",IF(N1213="Podnikateľská",IF(H1213="","",IF(OR(LEN(TRIM(SUBSTITUTE(SUBSTITUTE(H1213,".",""),",","")))&lt;12,ISNUMBER(MATCH(TRIM(SUBSTITUTE(SUBSTITUTE(H1213,".",""),",","")),'Zoznamy'!$G$2:$G$41,0))),"PREVERIŤ","")),IF(AND(N1213="Súkromná",IFERROR(INDEX('Vozidlá'!$O$6:$O$6,MATCH(B1213,'Vozidlá'!$A$6:$A$6,0))="áno",FALSE)),"PREVERIŤ","")))</f>
        <v/>
      </c>
      <c r="T1213" s="14">
        <f>IF(OR(D1213="",E1213="",F1213="",G1213=""),"",IFERROR(IF(OR(F1213+G1213&lt;D1213+E1213,D1213&lt;DATE(2027,1,1),D1213&gt;=DATE(2028,1,1)),"CHYBA",""),"CHYBA"))</f>
        <v/>
      </c>
      <c r="U1213" s="14">
        <f>IF(OR(V1213=0,A1213=""),"",IF(COUNTIFS($A$6:$A$1505,A1213&amp;"",$B$6:$B$1505,B1213&amp;"")&gt;1,"CHYBA",IF(X1213="","",IF(X1213=0,"",IFERROR(IF(INDEX($A$1:$A$1505,X1213)="","",IF(A1213=INDEX($A$1:$A$1505,X1213)+1,"","PREVERIŤ")),"PREVERIŤ")))))</f>
        <v/>
      </c>
      <c r="V1213" s="14">
        <f>IF(OR(A1213&lt;&gt;"",B1213&lt;&gt;"",C1213&lt;&gt;"",D1213&lt;&gt;"",E1213&lt;&gt;"",F1213&lt;&gt;"",G1213&lt;&gt;"",H1213&lt;&gt;"",I1213&lt;&gt;"",J1213&lt;&gt;"",K1213&lt;&gt;"",L1213&lt;&gt;"",N1213&lt;&gt;"",O1213&lt;&gt;""),1,0)</f>
        <v/>
      </c>
      <c r="W1213" s="14">
        <f>IF(OR(V1213=0,B1213=""),"",COUNTIFS($B$6:B1213,B1213&amp;""))</f>
        <v/>
      </c>
      <c r="X1213" s="14">
        <f>IF(OR(V1213=0,B1213=""),"",IF(W1213=1,0,SUMIFS($Y$5:Y1212,$B$5:B1212,B1213&amp;"",$W$5:W1212,W1213-1)))</f>
        <v/>
      </c>
      <c r="Y1213" s="14">
        <f>IF(V1213=0,"",ROW($A1213))</f>
        <v/>
      </c>
    </row>
    <row r="1214">
      <c r="A1214" s="10" t="n"/>
      <c r="B1214" s="10" t="n"/>
      <c r="C1214" s="10" t="n"/>
      <c r="D1214" s="12" t="n"/>
      <c r="E1214" s="18" t="n"/>
      <c r="F1214" s="12" t="n"/>
      <c r="G1214" s="18" t="n"/>
      <c r="H1214" s="10" t="n"/>
      <c r="I1214" s="10" t="n"/>
      <c r="J1214" s="10" t="n"/>
      <c r="K1214" s="13" t="n"/>
      <c r="L1214" s="13" t="n"/>
      <c r="M1214" s="19">
        <f>IF(OR(K1214="",L1214=""),"",IF(AND(ISNUMBER(K1214),ISNUMBER(L1214)),L1214-K1214,"CHYBA"))</f>
        <v/>
      </c>
      <c r="N1214" s="10" t="n"/>
      <c r="O1214" s="10" t="n"/>
      <c r="P1214" s="14">
        <f>IF(M1214="","",IF(ISNUMBER(M1214),IF(M1214&lt;=0,"CHYBA",""),"CHYBA"))</f>
        <v/>
      </c>
      <c r="Q1214" s="14">
        <f>IF(OR(V1214=0,B1214="",K1214=""),"",IFERROR(IF(X1214=0,IF(AND(COUNTIFS('Vozidlá'!$A$6:$A$6,B1214&amp;"",'Vozidlá'!$L$6:$L$6,"&lt;&gt;")=1,ROUND(K1214,1)=ROUND(INDEX('Vozidlá'!$L$6:$L$6,MATCH(B1214,'Vozidlá'!$A$6:$A$6,0)),1)),"","CHYBA"),IF(AND(INDEX($L$1:$L$1505,X1214)&lt;&gt;"",ROUND(K1214,1)=ROUND(INDEX($L$1:$L$1505,X1214),1)),"","CHYBA")),"CHYBA"))</f>
        <v/>
      </c>
      <c r="R1214" s="14">
        <f>IF(V1214=0,"",IF(OR(NOT(ISNUMBER(A1214)),B1214="",C1214="",NOT(ISNUMBER(D1214)),NOT(ISNUMBER(E1214)),NOT(ISNUMBER(F1214)),NOT(ISNUMBER(G1214)),I1214="",J1214="",NOT(ISNUMBER(K1214)),NOT(ISNUMBER(L1214)),AND(N1214&lt;&gt;"Podnikateľská",N1214&lt;&gt;"Súkromná"),AND(N1214="Podnikateľská",H1214=""),COUNTIFS('Vodiči'!$C$6:$C$8,C1214&amp;"")&lt;&gt;1,COUNTIFS('Vozidlá'!$A$6:$A$6,B1214&amp;"",'Vozidlá'!$B$6:$B$6,"&lt;&gt;")&lt;&gt;1,COUNTIFS('Vozidlá'!$A$6:$A$6,B1214&amp;"",'Vozidlá'!$C$6:$C$6,"&lt;&gt;")&lt;&gt;1,COUNTIFS('Vozidlá'!$A$6:$A$6,B1214&amp;"",'Vozidlá'!$D$6:$D$6,"&lt;&gt;")&lt;&gt;1,COUNTIFS('Vozidlá'!$A$6:$A$6,B1214&amp;"",'Vozidlá'!$E$6:$E$6,"&lt;&gt;")&lt;&gt;1,COUNTIFS('Vozidlá'!$A$6:$A$6,B1214&amp;"",'Vozidlá'!$K$6:$K$6,"&lt;&gt;")&lt;&gt;1,COUNTIFS('Vozidlá'!$A$6:$A$6,B1214&amp;"",'Vozidlá'!$L$6:$L$6,"&lt;&gt;")&lt;&gt;1),"CHYBA",""))</f>
        <v/>
      </c>
      <c r="S1214" s="14">
        <f>IF(V1214=0,"",IF(N1214="Podnikateľská",IF(H1214="","",IF(OR(LEN(TRIM(SUBSTITUTE(SUBSTITUTE(H1214,".",""),",","")))&lt;12,ISNUMBER(MATCH(TRIM(SUBSTITUTE(SUBSTITUTE(H1214,".",""),",","")),'Zoznamy'!$G$2:$G$41,0))),"PREVERIŤ","")),IF(AND(N1214="Súkromná",IFERROR(INDEX('Vozidlá'!$O$6:$O$6,MATCH(B1214,'Vozidlá'!$A$6:$A$6,0))="áno",FALSE)),"PREVERIŤ","")))</f>
        <v/>
      </c>
      <c r="T1214" s="14">
        <f>IF(OR(D1214="",E1214="",F1214="",G1214=""),"",IFERROR(IF(OR(F1214+G1214&lt;D1214+E1214,D1214&lt;DATE(2027,1,1),D1214&gt;=DATE(2028,1,1)),"CHYBA",""),"CHYBA"))</f>
        <v/>
      </c>
      <c r="U1214" s="14">
        <f>IF(OR(V1214=0,A1214=""),"",IF(COUNTIFS($A$6:$A$1505,A1214&amp;"",$B$6:$B$1505,B1214&amp;"")&gt;1,"CHYBA",IF(X1214="","",IF(X1214=0,"",IFERROR(IF(INDEX($A$1:$A$1505,X1214)="","",IF(A1214=INDEX($A$1:$A$1505,X1214)+1,"","PREVERIŤ")),"PREVERIŤ")))))</f>
        <v/>
      </c>
      <c r="V1214" s="14">
        <f>IF(OR(A1214&lt;&gt;"",B1214&lt;&gt;"",C1214&lt;&gt;"",D1214&lt;&gt;"",E1214&lt;&gt;"",F1214&lt;&gt;"",G1214&lt;&gt;"",H1214&lt;&gt;"",I1214&lt;&gt;"",J1214&lt;&gt;"",K1214&lt;&gt;"",L1214&lt;&gt;"",N1214&lt;&gt;"",O1214&lt;&gt;""),1,0)</f>
        <v/>
      </c>
      <c r="W1214" s="14">
        <f>IF(OR(V1214=0,B1214=""),"",COUNTIFS($B$6:B1214,B1214&amp;""))</f>
        <v/>
      </c>
      <c r="X1214" s="14">
        <f>IF(OR(V1214=0,B1214=""),"",IF(W1214=1,0,SUMIFS($Y$5:Y1213,$B$5:B1213,B1214&amp;"",$W$5:W1213,W1214-1)))</f>
        <v/>
      </c>
      <c r="Y1214" s="14">
        <f>IF(V1214=0,"",ROW($A1214))</f>
        <v/>
      </c>
    </row>
    <row r="1215">
      <c r="A1215" s="10" t="n"/>
      <c r="B1215" s="10" t="n"/>
      <c r="C1215" s="10" t="n"/>
      <c r="D1215" s="12" t="n"/>
      <c r="E1215" s="18" t="n"/>
      <c r="F1215" s="12" t="n"/>
      <c r="G1215" s="18" t="n"/>
      <c r="H1215" s="10" t="n"/>
      <c r="I1215" s="10" t="n"/>
      <c r="J1215" s="10" t="n"/>
      <c r="K1215" s="13" t="n"/>
      <c r="L1215" s="13" t="n"/>
      <c r="M1215" s="19">
        <f>IF(OR(K1215="",L1215=""),"",IF(AND(ISNUMBER(K1215),ISNUMBER(L1215)),L1215-K1215,"CHYBA"))</f>
        <v/>
      </c>
      <c r="N1215" s="10" t="n"/>
      <c r="O1215" s="10" t="n"/>
      <c r="P1215" s="14">
        <f>IF(M1215="","",IF(ISNUMBER(M1215),IF(M1215&lt;=0,"CHYBA",""),"CHYBA"))</f>
        <v/>
      </c>
      <c r="Q1215" s="14">
        <f>IF(OR(V1215=0,B1215="",K1215=""),"",IFERROR(IF(X1215=0,IF(AND(COUNTIFS('Vozidlá'!$A$6:$A$6,B1215&amp;"",'Vozidlá'!$L$6:$L$6,"&lt;&gt;")=1,ROUND(K1215,1)=ROUND(INDEX('Vozidlá'!$L$6:$L$6,MATCH(B1215,'Vozidlá'!$A$6:$A$6,0)),1)),"","CHYBA"),IF(AND(INDEX($L$1:$L$1505,X1215)&lt;&gt;"",ROUND(K1215,1)=ROUND(INDEX($L$1:$L$1505,X1215),1)),"","CHYBA")),"CHYBA"))</f>
        <v/>
      </c>
      <c r="R1215" s="14">
        <f>IF(V1215=0,"",IF(OR(NOT(ISNUMBER(A1215)),B1215="",C1215="",NOT(ISNUMBER(D1215)),NOT(ISNUMBER(E1215)),NOT(ISNUMBER(F1215)),NOT(ISNUMBER(G1215)),I1215="",J1215="",NOT(ISNUMBER(K1215)),NOT(ISNUMBER(L1215)),AND(N1215&lt;&gt;"Podnikateľská",N1215&lt;&gt;"Súkromná"),AND(N1215="Podnikateľská",H1215=""),COUNTIFS('Vodiči'!$C$6:$C$8,C1215&amp;"")&lt;&gt;1,COUNTIFS('Vozidlá'!$A$6:$A$6,B1215&amp;"",'Vozidlá'!$B$6:$B$6,"&lt;&gt;")&lt;&gt;1,COUNTIFS('Vozidlá'!$A$6:$A$6,B1215&amp;"",'Vozidlá'!$C$6:$C$6,"&lt;&gt;")&lt;&gt;1,COUNTIFS('Vozidlá'!$A$6:$A$6,B1215&amp;"",'Vozidlá'!$D$6:$D$6,"&lt;&gt;")&lt;&gt;1,COUNTIFS('Vozidlá'!$A$6:$A$6,B1215&amp;"",'Vozidlá'!$E$6:$E$6,"&lt;&gt;")&lt;&gt;1,COUNTIFS('Vozidlá'!$A$6:$A$6,B1215&amp;"",'Vozidlá'!$K$6:$K$6,"&lt;&gt;")&lt;&gt;1,COUNTIFS('Vozidlá'!$A$6:$A$6,B1215&amp;"",'Vozidlá'!$L$6:$L$6,"&lt;&gt;")&lt;&gt;1),"CHYBA",""))</f>
        <v/>
      </c>
      <c r="S1215" s="14">
        <f>IF(V1215=0,"",IF(N1215="Podnikateľská",IF(H1215="","",IF(OR(LEN(TRIM(SUBSTITUTE(SUBSTITUTE(H1215,".",""),",","")))&lt;12,ISNUMBER(MATCH(TRIM(SUBSTITUTE(SUBSTITUTE(H1215,".",""),",","")),'Zoznamy'!$G$2:$G$41,0))),"PREVERIŤ","")),IF(AND(N1215="Súkromná",IFERROR(INDEX('Vozidlá'!$O$6:$O$6,MATCH(B1215,'Vozidlá'!$A$6:$A$6,0))="áno",FALSE)),"PREVERIŤ","")))</f>
        <v/>
      </c>
      <c r="T1215" s="14">
        <f>IF(OR(D1215="",E1215="",F1215="",G1215=""),"",IFERROR(IF(OR(F1215+G1215&lt;D1215+E1215,D1215&lt;DATE(2027,1,1),D1215&gt;=DATE(2028,1,1)),"CHYBA",""),"CHYBA"))</f>
        <v/>
      </c>
      <c r="U1215" s="14">
        <f>IF(OR(V1215=0,A1215=""),"",IF(COUNTIFS($A$6:$A$1505,A1215&amp;"",$B$6:$B$1505,B1215&amp;"")&gt;1,"CHYBA",IF(X1215="","",IF(X1215=0,"",IFERROR(IF(INDEX($A$1:$A$1505,X1215)="","",IF(A1215=INDEX($A$1:$A$1505,X1215)+1,"","PREVERIŤ")),"PREVERIŤ")))))</f>
        <v/>
      </c>
      <c r="V1215" s="14">
        <f>IF(OR(A1215&lt;&gt;"",B1215&lt;&gt;"",C1215&lt;&gt;"",D1215&lt;&gt;"",E1215&lt;&gt;"",F1215&lt;&gt;"",G1215&lt;&gt;"",H1215&lt;&gt;"",I1215&lt;&gt;"",J1215&lt;&gt;"",K1215&lt;&gt;"",L1215&lt;&gt;"",N1215&lt;&gt;"",O1215&lt;&gt;""),1,0)</f>
        <v/>
      </c>
      <c r="W1215" s="14">
        <f>IF(OR(V1215=0,B1215=""),"",COUNTIFS($B$6:B1215,B1215&amp;""))</f>
        <v/>
      </c>
      <c r="X1215" s="14">
        <f>IF(OR(V1215=0,B1215=""),"",IF(W1215=1,0,SUMIFS($Y$5:Y1214,$B$5:B1214,B1215&amp;"",$W$5:W1214,W1215-1)))</f>
        <v/>
      </c>
      <c r="Y1215" s="14">
        <f>IF(V1215=0,"",ROW($A1215))</f>
        <v/>
      </c>
    </row>
    <row r="1216">
      <c r="A1216" s="10" t="n"/>
      <c r="B1216" s="10" t="n"/>
      <c r="C1216" s="10" t="n"/>
      <c r="D1216" s="12" t="n"/>
      <c r="E1216" s="18" t="n"/>
      <c r="F1216" s="12" t="n"/>
      <c r="G1216" s="18" t="n"/>
      <c r="H1216" s="10" t="n"/>
      <c r="I1216" s="10" t="n"/>
      <c r="J1216" s="10" t="n"/>
      <c r="K1216" s="13" t="n"/>
      <c r="L1216" s="13" t="n"/>
      <c r="M1216" s="19">
        <f>IF(OR(K1216="",L1216=""),"",IF(AND(ISNUMBER(K1216),ISNUMBER(L1216)),L1216-K1216,"CHYBA"))</f>
        <v/>
      </c>
      <c r="N1216" s="10" t="n"/>
      <c r="O1216" s="10" t="n"/>
      <c r="P1216" s="14">
        <f>IF(M1216="","",IF(ISNUMBER(M1216),IF(M1216&lt;=0,"CHYBA",""),"CHYBA"))</f>
        <v/>
      </c>
      <c r="Q1216" s="14">
        <f>IF(OR(V1216=0,B1216="",K1216=""),"",IFERROR(IF(X1216=0,IF(AND(COUNTIFS('Vozidlá'!$A$6:$A$6,B1216&amp;"",'Vozidlá'!$L$6:$L$6,"&lt;&gt;")=1,ROUND(K1216,1)=ROUND(INDEX('Vozidlá'!$L$6:$L$6,MATCH(B1216,'Vozidlá'!$A$6:$A$6,0)),1)),"","CHYBA"),IF(AND(INDEX($L$1:$L$1505,X1216)&lt;&gt;"",ROUND(K1216,1)=ROUND(INDEX($L$1:$L$1505,X1216),1)),"","CHYBA")),"CHYBA"))</f>
        <v/>
      </c>
      <c r="R1216" s="14">
        <f>IF(V1216=0,"",IF(OR(NOT(ISNUMBER(A1216)),B1216="",C1216="",NOT(ISNUMBER(D1216)),NOT(ISNUMBER(E1216)),NOT(ISNUMBER(F1216)),NOT(ISNUMBER(G1216)),I1216="",J1216="",NOT(ISNUMBER(K1216)),NOT(ISNUMBER(L1216)),AND(N1216&lt;&gt;"Podnikateľská",N1216&lt;&gt;"Súkromná"),AND(N1216="Podnikateľská",H1216=""),COUNTIFS('Vodiči'!$C$6:$C$8,C1216&amp;"")&lt;&gt;1,COUNTIFS('Vozidlá'!$A$6:$A$6,B1216&amp;"",'Vozidlá'!$B$6:$B$6,"&lt;&gt;")&lt;&gt;1,COUNTIFS('Vozidlá'!$A$6:$A$6,B1216&amp;"",'Vozidlá'!$C$6:$C$6,"&lt;&gt;")&lt;&gt;1,COUNTIFS('Vozidlá'!$A$6:$A$6,B1216&amp;"",'Vozidlá'!$D$6:$D$6,"&lt;&gt;")&lt;&gt;1,COUNTIFS('Vozidlá'!$A$6:$A$6,B1216&amp;"",'Vozidlá'!$E$6:$E$6,"&lt;&gt;")&lt;&gt;1,COUNTIFS('Vozidlá'!$A$6:$A$6,B1216&amp;"",'Vozidlá'!$K$6:$K$6,"&lt;&gt;")&lt;&gt;1,COUNTIFS('Vozidlá'!$A$6:$A$6,B1216&amp;"",'Vozidlá'!$L$6:$L$6,"&lt;&gt;")&lt;&gt;1),"CHYBA",""))</f>
        <v/>
      </c>
      <c r="S1216" s="14">
        <f>IF(V1216=0,"",IF(N1216="Podnikateľská",IF(H1216="","",IF(OR(LEN(TRIM(SUBSTITUTE(SUBSTITUTE(H1216,".",""),",","")))&lt;12,ISNUMBER(MATCH(TRIM(SUBSTITUTE(SUBSTITUTE(H1216,".",""),",","")),'Zoznamy'!$G$2:$G$41,0))),"PREVERIŤ","")),IF(AND(N1216="Súkromná",IFERROR(INDEX('Vozidlá'!$O$6:$O$6,MATCH(B1216,'Vozidlá'!$A$6:$A$6,0))="áno",FALSE)),"PREVERIŤ","")))</f>
        <v/>
      </c>
      <c r="T1216" s="14">
        <f>IF(OR(D1216="",E1216="",F1216="",G1216=""),"",IFERROR(IF(OR(F1216+G1216&lt;D1216+E1216,D1216&lt;DATE(2027,1,1),D1216&gt;=DATE(2028,1,1)),"CHYBA",""),"CHYBA"))</f>
        <v/>
      </c>
      <c r="U1216" s="14">
        <f>IF(OR(V1216=0,A1216=""),"",IF(COUNTIFS($A$6:$A$1505,A1216&amp;"",$B$6:$B$1505,B1216&amp;"")&gt;1,"CHYBA",IF(X1216="","",IF(X1216=0,"",IFERROR(IF(INDEX($A$1:$A$1505,X1216)="","",IF(A1216=INDEX($A$1:$A$1505,X1216)+1,"","PREVERIŤ")),"PREVERIŤ")))))</f>
        <v/>
      </c>
      <c r="V1216" s="14">
        <f>IF(OR(A1216&lt;&gt;"",B1216&lt;&gt;"",C1216&lt;&gt;"",D1216&lt;&gt;"",E1216&lt;&gt;"",F1216&lt;&gt;"",G1216&lt;&gt;"",H1216&lt;&gt;"",I1216&lt;&gt;"",J1216&lt;&gt;"",K1216&lt;&gt;"",L1216&lt;&gt;"",N1216&lt;&gt;"",O1216&lt;&gt;""),1,0)</f>
        <v/>
      </c>
      <c r="W1216" s="14">
        <f>IF(OR(V1216=0,B1216=""),"",COUNTIFS($B$6:B1216,B1216&amp;""))</f>
        <v/>
      </c>
      <c r="X1216" s="14">
        <f>IF(OR(V1216=0,B1216=""),"",IF(W1216=1,0,SUMIFS($Y$5:Y1215,$B$5:B1215,B1216&amp;"",$W$5:W1215,W1216-1)))</f>
        <v/>
      </c>
      <c r="Y1216" s="14">
        <f>IF(V1216=0,"",ROW($A1216))</f>
        <v/>
      </c>
    </row>
    <row r="1217">
      <c r="A1217" s="10" t="n"/>
      <c r="B1217" s="10" t="n"/>
      <c r="C1217" s="10" t="n"/>
      <c r="D1217" s="12" t="n"/>
      <c r="E1217" s="18" t="n"/>
      <c r="F1217" s="12" t="n"/>
      <c r="G1217" s="18" t="n"/>
      <c r="H1217" s="10" t="n"/>
      <c r="I1217" s="10" t="n"/>
      <c r="J1217" s="10" t="n"/>
      <c r="K1217" s="13" t="n"/>
      <c r="L1217" s="13" t="n"/>
      <c r="M1217" s="19">
        <f>IF(OR(K1217="",L1217=""),"",IF(AND(ISNUMBER(K1217),ISNUMBER(L1217)),L1217-K1217,"CHYBA"))</f>
        <v/>
      </c>
      <c r="N1217" s="10" t="n"/>
      <c r="O1217" s="10" t="n"/>
      <c r="P1217" s="14">
        <f>IF(M1217="","",IF(ISNUMBER(M1217),IF(M1217&lt;=0,"CHYBA",""),"CHYBA"))</f>
        <v/>
      </c>
      <c r="Q1217" s="14">
        <f>IF(OR(V1217=0,B1217="",K1217=""),"",IFERROR(IF(X1217=0,IF(AND(COUNTIFS('Vozidlá'!$A$6:$A$6,B1217&amp;"",'Vozidlá'!$L$6:$L$6,"&lt;&gt;")=1,ROUND(K1217,1)=ROUND(INDEX('Vozidlá'!$L$6:$L$6,MATCH(B1217,'Vozidlá'!$A$6:$A$6,0)),1)),"","CHYBA"),IF(AND(INDEX($L$1:$L$1505,X1217)&lt;&gt;"",ROUND(K1217,1)=ROUND(INDEX($L$1:$L$1505,X1217),1)),"","CHYBA")),"CHYBA"))</f>
        <v/>
      </c>
      <c r="R1217" s="14">
        <f>IF(V1217=0,"",IF(OR(NOT(ISNUMBER(A1217)),B1217="",C1217="",NOT(ISNUMBER(D1217)),NOT(ISNUMBER(E1217)),NOT(ISNUMBER(F1217)),NOT(ISNUMBER(G1217)),I1217="",J1217="",NOT(ISNUMBER(K1217)),NOT(ISNUMBER(L1217)),AND(N1217&lt;&gt;"Podnikateľská",N1217&lt;&gt;"Súkromná"),AND(N1217="Podnikateľská",H1217=""),COUNTIFS('Vodiči'!$C$6:$C$8,C1217&amp;"")&lt;&gt;1,COUNTIFS('Vozidlá'!$A$6:$A$6,B1217&amp;"",'Vozidlá'!$B$6:$B$6,"&lt;&gt;")&lt;&gt;1,COUNTIFS('Vozidlá'!$A$6:$A$6,B1217&amp;"",'Vozidlá'!$C$6:$C$6,"&lt;&gt;")&lt;&gt;1,COUNTIFS('Vozidlá'!$A$6:$A$6,B1217&amp;"",'Vozidlá'!$D$6:$D$6,"&lt;&gt;")&lt;&gt;1,COUNTIFS('Vozidlá'!$A$6:$A$6,B1217&amp;"",'Vozidlá'!$E$6:$E$6,"&lt;&gt;")&lt;&gt;1,COUNTIFS('Vozidlá'!$A$6:$A$6,B1217&amp;"",'Vozidlá'!$K$6:$K$6,"&lt;&gt;")&lt;&gt;1,COUNTIFS('Vozidlá'!$A$6:$A$6,B1217&amp;"",'Vozidlá'!$L$6:$L$6,"&lt;&gt;")&lt;&gt;1),"CHYBA",""))</f>
        <v/>
      </c>
      <c r="S1217" s="14">
        <f>IF(V1217=0,"",IF(N1217="Podnikateľská",IF(H1217="","",IF(OR(LEN(TRIM(SUBSTITUTE(SUBSTITUTE(H1217,".",""),",","")))&lt;12,ISNUMBER(MATCH(TRIM(SUBSTITUTE(SUBSTITUTE(H1217,".",""),",","")),'Zoznamy'!$G$2:$G$41,0))),"PREVERIŤ","")),IF(AND(N1217="Súkromná",IFERROR(INDEX('Vozidlá'!$O$6:$O$6,MATCH(B1217,'Vozidlá'!$A$6:$A$6,0))="áno",FALSE)),"PREVERIŤ","")))</f>
        <v/>
      </c>
      <c r="T1217" s="14">
        <f>IF(OR(D1217="",E1217="",F1217="",G1217=""),"",IFERROR(IF(OR(F1217+G1217&lt;D1217+E1217,D1217&lt;DATE(2027,1,1),D1217&gt;=DATE(2028,1,1)),"CHYBA",""),"CHYBA"))</f>
        <v/>
      </c>
      <c r="U1217" s="14">
        <f>IF(OR(V1217=0,A1217=""),"",IF(COUNTIFS($A$6:$A$1505,A1217&amp;"",$B$6:$B$1505,B1217&amp;"")&gt;1,"CHYBA",IF(X1217="","",IF(X1217=0,"",IFERROR(IF(INDEX($A$1:$A$1505,X1217)="","",IF(A1217=INDEX($A$1:$A$1505,X1217)+1,"","PREVERIŤ")),"PREVERIŤ")))))</f>
        <v/>
      </c>
      <c r="V1217" s="14">
        <f>IF(OR(A1217&lt;&gt;"",B1217&lt;&gt;"",C1217&lt;&gt;"",D1217&lt;&gt;"",E1217&lt;&gt;"",F1217&lt;&gt;"",G1217&lt;&gt;"",H1217&lt;&gt;"",I1217&lt;&gt;"",J1217&lt;&gt;"",K1217&lt;&gt;"",L1217&lt;&gt;"",N1217&lt;&gt;"",O1217&lt;&gt;""),1,0)</f>
        <v/>
      </c>
      <c r="W1217" s="14">
        <f>IF(OR(V1217=0,B1217=""),"",COUNTIFS($B$6:B1217,B1217&amp;""))</f>
        <v/>
      </c>
      <c r="X1217" s="14">
        <f>IF(OR(V1217=0,B1217=""),"",IF(W1217=1,0,SUMIFS($Y$5:Y1216,$B$5:B1216,B1217&amp;"",$W$5:W1216,W1217-1)))</f>
        <v/>
      </c>
      <c r="Y1217" s="14">
        <f>IF(V1217=0,"",ROW($A1217))</f>
        <v/>
      </c>
    </row>
    <row r="1218">
      <c r="A1218" s="10" t="n"/>
      <c r="B1218" s="10" t="n"/>
      <c r="C1218" s="10" t="n"/>
      <c r="D1218" s="12" t="n"/>
      <c r="E1218" s="18" t="n"/>
      <c r="F1218" s="12" t="n"/>
      <c r="G1218" s="18" t="n"/>
      <c r="H1218" s="10" t="n"/>
      <c r="I1218" s="10" t="n"/>
      <c r="J1218" s="10" t="n"/>
      <c r="K1218" s="13" t="n"/>
      <c r="L1218" s="13" t="n"/>
      <c r="M1218" s="19">
        <f>IF(OR(K1218="",L1218=""),"",IF(AND(ISNUMBER(K1218),ISNUMBER(L1218)),L1218-K1218,"CHYBA"))</f>
        <v/>
      </c>
      <c r="N1218" s="10" t="n"/>
      <c r="O1218" s="10" t="n"/>
      <c r="P1218" s="14">
        <f>IF(M1218="","",IF(ISNUMBER(M1218),IF(M1218&lt;=0,"CHYBA",""),"CHYBA"))</f>
        <v/>
      </c>
      <c r="Q1218" s="14">
        <f>IF(OR(V1218=0,B1218="",K1218=""),"",IFERROR(IF(X1218=0,IF(AND(COUNTIFS('Vozidlá'!$A$6:$A$6,B1218&amp;"",'Vozidlá'!$L$6:$L$6,"&lt;&gt;")=1,ROUND(K1218,1)=ROUND(INDEX('Vozidlá'!$L$6:$L$6,MATCH(B1218,'Vozidlá'!$A$6:$A$6,0)),1)),"","CHYBA"),IF(AND(INDEX($L$1:$L$1505,X1218)&lt;&gt;"",ROUND(K1218,1)=ROUND(INDEX($L$1:$L$1505,X1218),1)),"","CHYBA")),"CHYBA"))</f>
        <v/>
      </c>
      <c r="R1218" s="14">
        <f>IF(V1218=0,"",IF(OR(NOT(ISNUMBER(A1218)),B1218="",C1218="",NOT(ISNUMBER(D1218)),NOT(ISNUMBER(E1218)),NOT(ISNUMBER(F1218)),NOT(ISNUMBER(G1218)),I1218="",J1218="",NOT(ISNUMBER(K1218)),NOT(ISNUMBER(L1218)),AND(N1218&lt;&gt;"Podnikateľská",N1218&lt;&gt;"Súkromná"),AND(N1218="Podnikateľská",H1218=""),COUNTIFS('Vodiči'!$C$6:$C$8,C1218&amp;"")&lt;&gt;1,COUNTIFS('Vozidlá'!$A$6:$A$6,B1218&amp;"",'Vozidlá'!$B$6:$B$6,"&lt;&gt;")&lt;&gt;1,COUNTIFS('Vozidlá'!$A$6:$A$6,B1218&amp;"",'Vozidlá'!$C$6:$C$6,"&lt;&gt;")&lt;&gt;1,COUNTIFS('Vozidlá'!$A$6:$A$6,B1218&amp;"",'Vozidlá'!$D$6:$D$6,"&lt;&gt;")&lt;&gt;1,COUNTIFS('Vozidlá'!$A$6:$A$6,B1218&amp;"",'Vozidlá'!$E$6:$E$6,"&lt;&gt;")&lt;&gt;1,COUNTIFS('Vozidlá'!$A$6:$A$6,B1218&amp;"",'Vozidlá'!$K$6:$K$6,"&lt;&gt;")&lt;&gt;1,COUNTIFS('Vozidlá'!$A$6:$A$6,B1218&amp;"",'Vozidlá'!$L$6:$L$6,"&lt;&gt;")&lt;&gt;1),"CHYBA",""))</f>
        <v/>
      </c>
      <c r="S1218" s="14">
        <f>IF(V1218=0,"",IF(N1218="Podnikateľská",IF(H1218="","",IF(OR(LEN(TRIM(SUBSTITUTE(SUBSTITUTE(H1218,".",""),",","")))&lt;12,ISNUMBER(MATCH(TRIM(SUBSTITUTE(SUBSTITUTE(H1218,".",""),",","")),'Zoznamy'!$G$2:$G$41,0))),"PREVERIŤ","")),IF(AND(N1218="Súkromná",IFERROR(INDEX('Vozidlá'!$O$6:$O$6,MATCH(B1218,'Vozidlá'!$A$6:$A$6,0))="áno",FALSE)),"PREVERIŤ","")))</f>
        <v/>
      </c>
      <c r="T1218" s="14">
        <f>IF(OR(D1218="",E1218="",F1218="",G1218=""),"",IFERROR(IF(OR(F1218+G1218&lt;D1218+E1218,D1218&lt;DATE(2027,1,1),D1218&gt;=DATE(2028,1,1)),"CHYBA",""),"CHYBA"))</f>
        <v/>
      </c>
      <c r="U1218" s="14">
        <f>IF(OR(V1218=0,A1218=""),"",IF(COUNTIFS($A$6:$A$1505,A1218&amp;"",$B$6:$B$1505,B1218&amp;"")&gt;1,"CHYBA",IF(X1218="","",IF(X1218=0,"",IFERROR(IF(INDEX($A$1:$A$1505,X1218)="","",IF(A1218=INDEX($A$1:$A$1505,X1218)+1,"","PREVERIŤ")),"PREVERIŤ")))))</f>
        <v/>
      </c>
      <c r="V1218" s="14">
        <f>IF(OR(A1218&lt;&gt;"",B1218&lt;&gt;"",C1218&lt;&gt;"",D1218&lt;&gt;"",E1218&lt;&gt;"",F1218&lt;&gt;"",G1218&lt;&gt;"",H1218&lt;&gt;"",I1218&lt;&gt;"",J1218&lt;&gt;"",K1218&lt;&gt;"",L1218&lt;&gt;"",N1218&lt;&gt;"",O1218&lt;&gt;""),1,0)</f>
        <v/>
      </c>
      <c r="W1218" s="14">
        <f>IF(OR(V1218=0,B1218=""),"",COUNTIFS($B$6:B1218,B1218&amp;""))</f>
        <v/>
      </c>
      <c r="X1218" s="14">
        <f>IF(OR(V1218=0,B1218=""),"",IF(W1218=1,0,SUMIFS($Y$5:Y1217,$B$5:B1217,B1218&amp;"",$W$5:W1217,W1218-1)))</f>
        <v/>
      </c>
      <c r="Y1218" s="14">
        <f>IF(V1218=0,"",ROW($A1218))</f>
        <v/>
      </c>
    </row>
    <row r="1219">
      <c r="A1219" s="10" t="n"/>
      <c r="B1219" s="10" t="n"/>
      <c r="C1219" s="10" t="n"/>
      <c r="D1219" s="12" t="n"/>
      <c r="E1219" s="18" t="n"/>
      <c r="F1219" s="12" t="n"/>
      <c r="G1219" s="18" t="n"/>
      <c r="H1219" s="10" t="n"/>
      <c r="I1219" s="10" t="n"/>
      <c r="J1219" s="10" t="n"/>
      <c r="K1219" s="13" t="n"/>
      <c r="L1219" s="13" t="n"/>
      <c r="M1219" s="19">
        <f>IF(OR(K1219="",L1219=""),"",IF(AND(ISNUMBER(K1219),ISNUMBER(L1219)),L1219-K1219,"CHYBA"))</f>
        <v/>
      </c>
      <c r="N1219" s="10" t="n"/>
      <c r="O1219" s="10" t="n"/>
      <c r="P1219" s="14">
        <f>IF(M1219="","",IF(ISNUMBER(M1219),IF(M1219&lt;=0,"CHYBA",""),"CHYBA"))</f>
        <v/>
      </c>
      <c r="Q1219" s="14">
        <f>IF(OR(V1219=0,B1219="",K1219=""),"",IFERROR(IF(X1219=0,IF(AND(COUNTIFS('Vozidlá'!$A$6:$A$6,B1219&amp;"",'Vozidlá'!$L$6:$L$6,"&lt;&gt;")=1,ROUND(K1219,1)=ROUND(INDEX('Vozidlá'!$L$6:$L$6,MATCH(B1219,'Vozidlá'!$A$6:$A$6,0)),1)),"","CHYBA"),IF(AND(INDEX($L$1:$L$1505,X1219)&lt;&gt;"",ROUND(K1219,1)=ROUND(INDEX($L$1:$L$1505,X1219),1)),"","CHYBA")),"CHYBA"))</f>
        <v/>
      </c>
      <c r="R1219" s="14">
        <f>IF(V1219=0,"",IF(OR(NOT(ISNUMBER(A1219)),B1219="",C1219="",NOT(ISNUMBER(D1219)),NOT(ISNUMBER(E1219)),NOT(ISNUMBER(F1219)),NOT(ISNUMBER(G1219)),I1219="",J1219="",NOT(ISNUMBER(K1219)),NOT(ISNUMBER(L1219)),AND(N1219&lt;&gt;"Podnikateľská",N1219&lt;&gt;"Súkromná"),AND(N1219="Podnikateľská",H1219=""),COUNTIFS('Vodiči'!$C$6:$C$8,C1219&amp;"")&lt;&gt;1,COUNTIFS('Vozidlá'!$A$6:$A$6,B1219&amp;"",'Vozidlá'!$B$6:$B$6,"&lt;&gt;")&lt;&gt;1,COUNTIFS('Vozidlá'!$A$6:$A$6,B1219&amp;"",'Vozidlá'!$C$6:$C$6,"&lt;&gt;")&lt;&gt;1,COUNTIFS('Vozidlá'!$A$6:$A$6,B1219&amp;"",'Vozidlá'!$D$6:$D$6,"&lt;&gt;")&lt;&gt;1,COUNTIFS('Vozidlá'!$A$6:$A$6,B1219&amp;"",'Vozidlá'!$E$6:$E$6,"&lt;&gt;")&lt;&gt;1,COUNTIFS('Vozidlá'!$A$6:$A$6,B1219&amp;"",'Vozidlá'!$K$6:$K$6,"&lt;&gt;")&lt;&gt;1,COUNTIFS('Vozidlá'!$A$6:$A$6,B1219&amp;"",'Vozidlá'!$L$6:$L$6,"&lt;&gt;")&lt;&gt;1),"CHYBA",""))</f>
        <v/>
      </c>
      <c r="S1219" s="14">
        <f>IF(V1219=0,"",IF(N1219="Podnikateľská",IF(H1219="","",IF(OR(LEN(TRIM(SUBSTITUTE(SUBSTITUTE(H1219,".",""),",","")))&lt;12,ISNUMBER(MATCH(TRIM(SUBSTITUTE(SUBSTITUTE(H1219,".",""),",","")),'Zoznamy'!$G$2:$G$41,0))),"PREVERIŤ","")),IF(AND(N1219="Súkromná",IFERROR(INDEX('Vozidlá'!$O$6:$O$6,MATCH(B1219,'Vozidlá'!$A$6:$A$6,0))="áno",FALSE)),"PREVERIŤ","")))</f>
        <v/>
      </c>
      <c r="T1219" s="14">
        <f>IF(OR(D1219="",E1219="",F1219="",G1219=""),"",IFERROR(IF(OR(F1219+G1219&lt;D1219+E1219,D1219&lt;DATE(2027,1,1),D1219&gt;=DATE(2028,1,1)),"CHYBA",""),"CHYBA"))</f>
        <v/>
      </c>
      <c r="U1219" s="14">
        <f>IF(OR(V1219=0,A1219=""),"",IF(COUNTIFS($A$6:$A$1505,A1219&amp;"",$B$6:$B$1505,B1219&amp;"")&gt;1,"CHYBA",IF(X1219="","",IF(X1219=0,"",IFERROR(IF(INDEX($A$1:$A$1505,X1219)="","",IF(A1219=INDEX($A$1:$A$1505,X1219)+1,"","PREVERIŤ")),"PREVERIŤ")))))</f>
        <v/>
      </c>
      <c r="V1219" s="14">
        <f>IF(OR(A1219&lt;&gt;"",B1219&lt;&gt;"",C1219&lt;&gt;"",D1219&lt;&gt;"",E1219&lt;&gt;"",F1219&lt;&gt;"",G1219&lt;&gt;"",H1219&lt;&gt;"",I1219&lt;&gt;"",J1219&lt;&gt;"",K1219&lt;&gt;"",L1219&lt;&gt;"",N1219&lt;&gt;"",O1219&lt;&gt;""),1,0)</f>
        <v/>
      </c>
      <c r="W1219" s="14">
        <f>IF(OR(V1219=0,B1219=""),"",COUNTIFS($B$6:B1219,B1219&amp;""))</f>
        <v/>
      </c>
      <c r="X1219" s="14">
        <f>IF(OR(V1219=0,B1219=""),"",IF(W1219=1,0,SUMIFS($Y$5:Y1218,$B$5:B1218,B1219&amp;"",$W$5:W1218,W1219-1)))</f>
        <v/>
      </c>
      <c r="Y1219" s="14">
        <f>IF(V1219=0,"",ROW($A1219))</f>
        <v/>
      </c>
    </row>
    <row r="1220">
      <c r="A1220" s="10" t="n"/>
      <c r="B1220" s="10" t="n"/>
      <c r="C1220" s="10" t="n"/>
      <c r="D1220" s="12" t="n"/>
      <c r="E1220" s="18" t="n"/>
      <c r="F1220" s="12" t="n"/>
      <c r="G1220" s="18" t="n"/>
      <c r="H1220" s="10" t="n"/>
      <c r="I1220" s="10" t="n"/>
      <c r="J1220" s="10" t="n"/>
      <c r="K1220" s="13" t="n"/>
      <c r="L1220" s="13" t="n"/>
      <c r="M1220" s="19">
        <f>IF(OR(K1220="",L1220=""),"",IF(AND(ISNUMBER(K1220),ISNUMBER(L1220)),L1220-K1220,"CHYBA"))</f>
        <v/>
      </c>
      <c r="N1220" s="10" t="n"/>
      <c r="O1220" s="10" t="n"/>
      <c r="P1220" s="14">
        <f>IF(M1220="","",IF(ISNUMBER(M1220),IF(M1220&lt;=0,"CHYBA",""),"CHYBA"))</f>
        <v/>
      </c>
      <c r="Q1220" s="14">
        <f>IF(OR(V1220=0,B1220="",K1220=""),"",IFERROR(IF(X1220=0,IF(AND(COUNTIFS('Vozidlá'!$A$6:$A$6,B1220&amp;"",'Vozidlá'!$L$6:$L$6,"&lt;&gt;")=1,ROUND(K1220,1)=ROUND(INDEX('Vozidlá'!$L$6:$L$6,MATCH(B1220,'Vozidlá'!$A$6:$A$6,0)),1)),"","CHYBA"),IF(AND(INDEX($L$1:$L$1505,X1220)&lt;&gt;"",ROUND(K1220,1)=ROUND(INDEX($L$1:$L$1505,X1220),1)),"","CHYBA")),"CHYBA"))</f>
        <v/>
      </c>
      <c r="R1220" s="14">
        <f>IF(V1220=0,"",IF(OR(NOT(ISNUMBER(A1220)),B1220="",C1220="",NOT(ISNUMBER(D1220)),NOT(ISNUMBER(E1220)),NOT(ISNUMBER(F1220)),NOT(ISNUMBER(G1220)),I1220="",J1220="",NOT(ISNUMBER(K1220)),NOT(ISNUMBER(L1220)),AND(N1220&lt;&gt;"Podnikateľská",N1220&lt;&gt;"Súkromná"),AND(N1220="Podnikateľská",H1220=""),COUNTIFS('Vodiči'!$C$6:$C$8,C1220&amp;"")&lt;&gt;1,COUNTIFS('Vozidlá'!$A$6:$A$6,B1220&amp;"",'Vozidlá'!$B$6:$B$6,"&lt;&gt;")&lt;&gt;1,COUNTIFS('Vozidlá'!$A$6:$A$6,B1220&amp;"",'Vozidlá'!$C$6:$C$6,"&lt;&gt;")&lt;&gt;1,COUNTIFS('Vozidlá'!$A$6:$A$6,B1220&amp;"",'Vozidlá'!$D$6:$D$6,"&lt;&gt;")&lt;&gt;1,COUNTIFS('Vozidlá'!$A$6:$A$6,B1220&amp;"",'Vozidlá'!$E$6:$E$6,"&lt;&gt;")&lt;&gt;1,COUNTIFS('Vozidlá'!$A$6:$A$6,B1220&amp;"",'Vozidlá'!$K$6:$K$6,"&lt;&gt;")&lt;&gt;1,COUNTIFS('Vozidlá'!$A$6:$A$6,B1220&amp;"",'Vozidlá'!$L$6:$L$6,"&lt;&gt;")&lt;&gt;1),"CHYBA",""))</f>
        <v/>
      </c>
      <c r="S1220" s="14">
        <f>IF(V1220=0,"",IF(N1220="Podnikateľská",IF(H1220="","",IF(OR(LEN(TRIM(SUBSTITUTE(SUBSTITUTE(H1220,".",""),",","")))&lt;12,ISNUMBER(MATCH(TRIM(SUBSTITUTE(SUBSTITUTE(H1220,".",""),",","")),'Zoznamy'!$G$2:$G$41,0))),"PREVERIŤ","")),IF(AND(N1220="Súkromná",IFERROR(INDEX('Vozidlá'!$O$6:$O$6,MATCH(B1220,'Vozidlá'!$A$6:$A$6,0))="áno",FALSE)),"PREVERIŤ","")))</f>
        <v/>
      </c>
      <c r="T1220" s="14">
        <f>IF(OR(D1220="",E1220="",F1220="",G1220=""),"",IFERROR(IF(OR(F1220+G1220&lt;D1220+E1220,D1220&lt;DATE(2027,1,1),D1220&gt;=DATE(2028,1,1)),"CHYBA",""),"CHYBA"))</f>
        <v/>
      </c>
      <c r="U1220" s="14">
        <f>IF(OR(V1220=0,A1220=""),"",IF(COUNTIFS($A$6:$A$1505,A1220&amp;"",$B$6:$B$1505,B1220&amp;"")&gt;1,"CHYBA",IF(X1220="","",IF(X1220=0,"",IFERROR(IF(INDEX($A$1:$A$1505,X1220)="","",IF(A1220=INDEX($A$1:$A$1505,X1220)+1,"","PREVERIŤ")),"PREVERIŤ")))))</f>
        <v/>
      </c>
      <c r="V1220" s="14">
        <f>IF(OR(A1220&lt;&gt;"",B1220&lt;&gt;"",C1220&lt;&gt;"",D1220&lt;&gt;"",E1220&lt;&gt;"",F1220&lt;&gt;"",G1220&lt;&gt;"",H1220&lt;&gt;"",I1220&lt;&gt;"",J1220&lt;&gt;"",K1220&lt;&gt;"",L1220&lt;&gt;"",N1220&lt;&gt;"",O1220&lt;&gt;""),1,0)</f>
        <v/>
      </c>
      <c r="W1220" s="14">
        <f>IF(OR(V1220=0,B1220=""),"",COUNTIFS($B$6:B1220,B1220&amp;""))</f>
        <v/>
      </c>
      <c r="X1220" s="14">
        <f>IF(OR(V1220=0,B1220=""),"",IF(W1220=1,0,SUMIFS($Y$5:Y1219,$B$5:B1219,B1220&amp;"",$W$5:W1219,W1220-1)))</f>
        <v/>
      </c>
      <c r="Y1220" s="14">
        <f>IF(V1220=0,"",ROW($A1220))</f>
        <v/>
      </c>
    </row>
    <row r="1221">
      <c r="A1221" s="10" t="n"/>
      <c r="B1221" s="10" t="n"/>
      <c r="C1221" s="10" t="n"/>
      <c r="D1221" s="12" t="n"/>
      <c r="E1221" s="18" t="n"/>
      <c r="F1221" s="12" t="n"/>
      <c r="G1221" s="18" t="n"/>
      <c r="H1221" s="10" t="n"/>
      <c r="I1221" s="10" t="n"/>
      <c r="J1221" s="10" t="n"/>
      <c r="K1221" s="13" t="n"/>
      <c r="L1221" s="13" t="n"/>
      <c r="M1221" s="19">
        <f>IF(OR(K1221="",L1221=""),"",IF(AND(ISNUMBER(K1221),ISNUMBER(L1221)),L1221-K1221,"CHYBA"))</f>
        <v/>
      </c>
      <c r="N1221" s="10" t="n"/>
      <c r="O1221" s="10" t="n"/>
      <c r="P1221" s="14">
        <f>IF(M1221="","",IF(ISNUMBER(M1221),IF(M1221&lt;=0,"CHYBA",""),"CHYBA"))</f>
        <v/>
      </c>
      <c r="Q1221" s="14">
        <f>IF(OR(V1221=0,B1221="",K1221=""),"",IFERROR(IF(X1221=0,IF(AND(COUNTIFS('Vozidlá'!$A$6:$A$6,B1221&amp;"",'Vozidlá'!$L$6:$L$6,"&lt;&gt;")=1,ROUND(K1221,1)=ROUND(INDEX('Vozidlá'!$L$6:$L$6,MATCH(B1221,'Vozidlá'!$A$6:$A$6,0)),1)),"","CHYBA"),IF(AND(INDEX($L$1:$L$1505,X1221)&lt;&gt;"",ROUND(K1221,1)=ROUND(INDEX($L$1:$L$1505,X1221),1)),"","CHYBA")),"CHYBA"))</f>
        <v/>
      </c>
      <c r="R1221" s="14">
        <f>IF(V1221=0,"",IF(OR(NOT(ISNUMBER(A1221)),B1221="",C1221="",NOT(ISNUMBER(D1221)),NOT(ISNUMBER(E1221)),NOT(ISNUMBER(F1221)),NOT(ISNUMBER(G1221)),I1221="",J1221="",NOT(ISNUMBER(K1221)),NOT(ISNUMBER(L1221)),AND(N1221&lt;&gt;"Podnikateľská",N1221&lt;&gt;"Súkromná"),AND(N1221="Podnikateľská",H1221=""),COUNTIFS('Vodiči'!$C$6:$C$8,C1221&amp;"")&lt;&gt;1,COUNTIFS('Vozidlá'!$A$6:$A$6,B1221&amp;"",'Vozidlá'!$B$6:$B$6,"&lt;&gt;")&lt;&gt;1,COUNTIFS('Vozidlá'!$A$6:$A$6,B1221&amp;"",'Vozidlá'!$C$6:$C$6,"&lt;&gt;")&lt;&gt;1,COUNTIFS('Vozidlá'!$A$6:$A$6,B1221&amp;"",'Vozidlá'!$D$6:$D$6,"&lt;&gt;")&lt;&gt;1,COUNTIFS('Vozidlá'!$A$6:$A$6,B1221&amp;"",'Vozidlá'!$E$6:$E$6,"&lt;&gt;")&lt;&gt;1,COUNTIFS('Vozidlá'!$A$6:$A$6,B1221&amp;"",'Vozidlá'!$K$6:$K$6,"&lt;&gt;")&lt;&gt;1,COUNTIFS('Vozidlá'!$A$6:$A$6,B1221&amp;"",'Vozidlá'!$L$6:$L$6,"&lt;&gt;")&lt;&gt;1),"CHYBA",""))</f>
        <v/>
      </c>
      <c r="S1221" s="14">
        <f>IF(V1221=0,"",IF(N1221="Podnikateľská",IF(H1221="","",IF(OR(LEN(TRIM(SUBSTITUTE(SUBSTITUTE(H1221,".",""),",","")))&lt;12,ISNUMBER(MATCH(TRIM(SUBSTITUTE(SUBSTITUTE(H1221,".",""),",","")),'Zoznamy'!$G$2:$G$41,0))),"PREVERIŤ","")),IF(AND(N1221="Súkromná",IFERROR(INDEX('Vozidlá'!$O$6:$O$6,MATCH(B1221,'Vozidlá'!$A$6:$A$6,0))="áno",FALSE)),"PREVERIŤ","")))</f>
        <v/>
      </c>
      <c r="T1221" s="14">
        <f>IF(OR(D1221="",E1221="",F1221="",G1221=""),"",IFERROR(IF(OR(F1221+G1221&lt;D1221+E1221,D1221&lt;DATE(2027,1,1),D1221&gt;=DATE(2028,1,1)),"CHYBA",""),"CHYBA"))</f>
        <v/>
      </c>
      <c r="U1221" s="14">
        <f>IF(OR(V1221=0,A1221=""),"",IF(COUNTIFS($A$6:$A$1505,A1221&amp;"",$B$6:$B$1505,B1221&amp;"")&gt;1,"CHYBA",IF(X1221="","",IF(X1221=0,"",IFERROR(IF(INDEX($A$1:$A$1505,X1221)="","",IF(A1221=INDEX($A$1:$A$1505,X1221)+1,"","PREVERIŤ")),"PREVERIŤ")))))</f>
        <v/>
      </c>
      <c r="V1221" s="14">
        <f>IF(OR(A1221&lt;&gt;"",B1221&lt;&gt;"",C1221&lt;&gt;"",D1221&lt;&gt;"",E1221&lt;&gt;"",F1221&lt;&gt;"",G1221&lt;&gt;"",H1221&lt;&gt;"",I1221&lt;&gt;"",J1221&lt;&gt;"",K1221&lt;&gt;"",L1221&lt;&gt;"",N1221&lt;&gt;"",O1221&lt;&gt;""),1,0)</f>
        <v/>
      </c>
      <c r="W1221" s="14">
        <f>IF(OR(V1221=0,B1221=""),"",COUNTIFS($B$6:B1221,B1221&amp;""))</f>
        <v/>
      </c>
      <c r="X1221" s="14">
        <f>IF(OR(V1221=0,B1221=""),"",IF(W1221=1,0,SUMIFS($Y$5:Y1220,$B$5:B1220,B1221&amp;"",$W$5:W1220,W1221-1)))</f>
        <v/>
      </c>
      <c r="Y1221" s="14">
        <f>IF(V1221=0,"",ROW($A1221))</f>
        <v/>
      </c>
    </row>
    <row r="1222">
      <c r="A1222" s="10" t="n"/>
      <c r="B1222" s="10" t="n"/>
      <c r="C1222" s="10" t="n"/>
      <c r="D1222" s="12" t="n"/>
      <c r="E1222" s="18" t="n"/>
      <c r="F1222" s="12" t="n"/>
      <c r="G1222" s="18" t="n"/>
      <c r="H1222" s="10" t="n"/>
      <c r="I1222" s="10" t="n"/>
      <c r="J1222" s="10" t="n"/>
      <c r="K1222" s="13" t="n"/>
      <c r="L1222" s="13" t="n"/>
      <c r="M1222" s="19">
        <f>IF(OR(K1222="",L1222=""),"",IF(AND(ISNUMBER(K1222),ISNUMBER(L1222)),L1222-K1222,"CHYBA"))</f>
        <v/>
      </c>
      <c r="N1222" s="10" t="n"/>
      <c r="O1222" s="10" t="n"/>
      <c r="P1222" s="14">
        <f>IF(M1222="","",IF(ISNUMBER(M1222),IF(M1222&lt;=0,"CHYBA",""),"CHYBA"))</f>
        <v/>
      </c>
      <c r="Q1222" s="14">
        <f>IF(OR(V1222=0,B1222="",K1222=""),"",IFERROR(IF(X1222=0,IF(AND(COUNTIFS('Vozidlá'!$A$6:$A$6,B1222&amp;"",'Vozidlá'!$L$6:$L$6,"&lt;&gt;")=1,ROUND(K1222,1)=ROUND(INDEX('Vozidlá'!$L$6:$L$6,MATCH(B1222,'Vozidlá'!$A$6:$A$6,0)),1)),"","CHYBA"),IF(AND(INDEX($L$1:$L$1505,X1222)&lt;&gt;"",ROUND(K1222,1)=ROUND(INDEX($L$1:$L$1505,X1222),1)),"","CHYBA")),"CHYBA"))</f>
        <v/>
      </c>
      <c r="R1222" s="14">
        <f>IF(V1222=0,"",IF(OR(NOT(ISNUMBER(A1222)),B1222="",C1222="",NOT(ISNUMBER(D1222)),NOT(ISNUMBER(E1222)),NOT(ISNUMBER(F1222)),NOT(ISNUMBER(G1222)),I1222="",J1222="",NOT(ISNUMBER(K1222)),NOT(ISNUMBER(L1222)),AND(N1222&lt;&gt;"Podnikateľská",N1222&lt;&gt;"Súkromná"),AND(N1222="Podnikateľská",H1222=""),COUNTIFS('Vodiči'!$C$6:$C$8,C1222&amp;"")&lt;&gt;1,COUNTIFS('Vozidlá'!$A$6:$A$6,B1222&amp;"",'Vozidlá'!$B$6:$B$6,"&lt;&gt;")&lt;&gt;1,COUNTIFS('Vozidlá'!$A$6:$A$6,B1222&amp;"",'Vozidlá'!$C$6:$C$6,"&lt;&gt;")&lt;&gt;1,COUNTIFS('Vozidlá'!$A$6:$A$6,B1222&amp;"",'Vozidlá'!$D$6:$D$6,"&lt;&gt;")&lt;&gt;1,COUNTIFS('Vozidlá'!$A$6:$A$6,B1222&amp;"",'Vozidlá'!$E$6:$E$6,"&lt;&gt;")&lt;&gt;1,COUNTIFS('Vozidlá'!$A$6:$A$6,B1222&amp;"",'Vozidlá'!$K$6:$K$6,"&lt;&gt;")&lt;&gt;1,COUNTIFS('Vozidlá'!$A$6:$A$6,B1222&amp;"",'Vozidlá'!$L$6:$L$6,"&lt;&gt;")&lt;&gt;1),"CHYBA",""))</f>
        <v/>
      </c>
      <c r="S1222" s="14">
        <f>IF(V1222=0,"",IF(N1222="Podnikateľská",IF(H1222="","",IF(OR(LEN(TRIM(SUBSTITUTE(SUBSTITUTE(H1222,".",""),",","")))&lt;12,ISNUMBER(MATCH(TRIM(SUBSTITUTE(SUBSTITUTE(H1222,".",""),",","")),'Zoznamy'!$G$2:$G$41,0))),"PREVERIŤ","")),IF(AND(N1222="Súkromná",IFERROR(INDEX('Vozidlá'!$O$6:$O$6,MATCH(B1222,'Vozidlá'!$A$6:$A$6,0))="áno",FALSE)),"PREVERIŤ","")))</f>
        <v/>
      </c>
      <c r="T1222" s="14">
        <f>IF(OR(D1222="",E1222="",F1222="",G1222=""),"",IFERROR(IF(OR(F1222+G1222&lt;D1222+E1222,D1222&lt;DATE(2027,1,1),D1222&gt;=DATE(2028,1,1)),"CHYBA",""),"CHYBA"))</f>
        <v/>
      </c>
      <c r="U1222" s="14">
        <f>IF(OR(V1222=0,A1222=""),"",IF(COUNTIFS($A$6:$A$1505,A1222&amp;"",$B$6:$B$1505,B1222&amp;"")&gt;1,"CHYBA",IF(X1222="","",IF(X1222=0,"",IFERROR(IF(INDEX($A$1:$A$1505,X1222)="","",IF(A1222=INDEX($A$1:$A$1505,X1222)+1,"","PREVERIŤ")),"PREVERIŤ")))))</f>
        <v/>
      </c>
      <c r="V1222" s="14">
        <f>IF(OR(A1222&lt;&gt;"",B1222&lt;&gt;"",C1222&lt;&gt;"",D1222&lt;&gt;"",E1222&lt;&gt;"",F1222&lt;&gt;"",G1222&lt;&gt;"",H1222&lt;&gt;"",I1222&lt;&gt;"",J1222&lt;&gt;"",K1222&lt;&gt;"",L1222&lt;&gt;"",N1222&lt;&gt;"",O1222&lt;&gt;""),1,0)</f>
        <v/>
      </c>
      <c r="W1222" s="14">
        <f>IF(OR(V1222=0,B1222=""),"",COUNTIFS($B$6:B1222,B1222&amp;""))</f>
        <v/>
      </c>
      <c r="X1222" s="14">
        <f>IF(OR(V1222=0,B1222=""),"",IF(W1222=1,0,SUMIFS($Y$5:Y1221,$B$5:B1221,B1222&amp;"",$W$5:W1221,W1222-1)))</f>
        <v/>
      </c>
      <c r="Y1222" s="14">
        <f>IF(V1222=0,"",ROW($A1222))</f>
        <v/>
      </c>
    </row>
    <row r="1223">
      <c r="A1223" s="10" t="n"/>
      <c r="B1223" s="10" t="n"/>
      <c r="C1223" s="10" t="n"/>
      <c r="D1223" s="12" t="n"/>
      <c r="E1223" s="18" t="n"/>
      <c r="F1223" s="12" t="n"/>
      <c r="G1223" s="18" t="n"/>
      <c r="H1223" s="10" t="n"/>
      <c r="I1223" s="10" t="n"/>
      <c r="J1223" s="10" t="n"/>
      <c r="K1223" s="13" t="n"/>
      <c r="L1223" s="13" t="n"/>
      <c r="M1223" s="19">
        <f>IF(OR(K1223="",L1223=""),"",IF(AND(ISNUMBER(K1223),ISNUMBER(L1223)),L1223-K1223,"CHYBA"))</f>
        <v/>
      </c>
      <c r="N1223" s="10" t="n"/>
      <c r="O1223" s="10" t="n"/>
      <c r="P1223" s="14">
        <f>IF(M1223="","",IF(ISNUMBER(M1223),IF(M1223&lt;=0,"CHYBA",""),"CHYBA"))</f>
        <v/>
      </c>
      <c r="Q1223" s="14">
        <f>IF(OR(V1223=0,B1223="",K1223=""),"",IFERROR(IF(X1223=0,IF(AND(COUNTIFS('Vozidlá'!$A$6:$A$6,B1223&amp;"",'Vozidlá'!$L$6:$L$6,"&lt;&gt;")=1,ROUND(K1223,1)=ROUND(INDEX('Vozidlá'!$L$6:$L$6,MATCH(B1223,'Vozidlá'!$A$6:$A$6,0)),1)),"","CHYBA"),IF(AND(INDEX($L$1:$L$1505,X1223)&lt;&gt;"",ROUND(K1223,1)=ROUND(INDEX($L$1:$L$1505,X1223),1)),"","CHYBA")),"CHYBA"))</f>
        <v/>
      </c>
      <c r="R1223" s="14">
        <f>IF(V1223=0,"",IF(OR(NOT(ISNUMBER(A1223)),B1223="",C1223="",NOT(ISNUMBER(D1223)),NOT(ISNUMBER(E1223)),NOT(ISNUMBER(F1223)),NOT(ISNUMBER(G1223)),I1223="",J1223="",NOT(ISNUMBER(K1223)),NOT(ISNUMBER(L1223)),AND(N1223&lt;&gt;"Podnikateľská",N1223&lt;&gt;"Súkromná"),AND(N1223="Podnikateľská",H1223=""),COUNTIFS('Vodiči'!$C$6:$C$8,C1223&amp;"")&lt;&gt;1,COUNTIFS('Vozidlá'!$A$6:$A$6,B1223&amp;"",'Vozidlá'!$B$6:$B$6,"&lt;&gt;")&lt;&gt;1,COUNTIFS('Vozidlá'!$A$6:$A$6,B1223&amp;"",'Vozidlá'!$C$6:$C$6,"&lt;&gt;")&lt;&gt;1,COUNTIFS('Vozidlá'!$A$6:$A$6,B1223&amp;"",'Vozidlá'!$D$6:$D$6,"&lt;&gt;")&lt;&gt;1,COUNTIFS('Vozidlá'!$A$6:$A$6,B1223&amp;"",'Vozidlá'!$E$6:$E$6,"&lt;&gt;")&lt;&gt;1,COUNTIFS('Vozidlá'!$A$6:$A$6,B1223&amp;"",'Vozidlá'!$K$6:$K$6,"&lt;&gt;")&lt;&gt;1,COUNTIFS('Vozidlá'!$A$6:$A$6,B1223&amp;"",'Vozidlá'!$L$6:$L$6,"&lt;&gt;")&lt;&gt;1),"CHYBA",""))</f>
        <v/>
      </c>
      <c r="S1223" s="14">
        <f>IF(V1223=0,"",IF(N1223="Podnikateľská",IF(H1223="","",IF(OR(LEN(TRIM(SUBSTITUTE(SUBSTITUTE(H1223,".",""),",","")))&lt;12,ISNUMBER(MATCH(TRIM(SUBSTITUTE(SUBSTITUTE(H1223,".",""),",","")),'Zoznamy'!$G$2:$G$41,0))),"PREVERIŤ","")),IF(AND(N1223="Súkromná",IFERROR(INDEX('Vozidlá'!$O$6:$O$6,MATCH(B1223,'Vozidlá'!$A$6:$A$6,0))="áno",FALSE)),"PREVERIŤ","")))</f>
        <v/>
      </c>
      <c r="T1223" s="14">
        <f>IF(OR(D1223="",E1223="",F1223="",G1223=""),"",IFERROR(IF(OR(F1223+G1223&lt;D1223+E1223,D1223&lt;DATE(2027,1,1),D1223&gt;=DATE(2028,1,1)),"CHYBA",""),"CHYBA"))</f>
        <v/>
      </c>
      <c r="U1223" s="14">
        <f>IF(OR(V1223=0,A1223=""),"",IF(COUNTIFS($A$6:$A$1505,A1223&amp;"",$B$6:$B$1505,B1223&amp;"")&gt;1,"CHYBA",IF(X1223="","",IF(X1223=0,"",IFERROR(IF(INDEX($A$1:$A$1505,X1223)="","",IF(A1223=INDEX($A$1:$A$1505,X1223)+1,"","PREVERIŤ")),"PREVERIŤ")))))</f>
        <v/>
      </c>
      <c r="V1223" s="14">
        <f>IF(OR(A1223&lt;&gt;"",B1223&lt;&gt;"",C1223&lt;&gt;"",D1223&lt;&gt;"",E1223&lt;&gt;"",F1223&lt;&gt;"",G1223&lt;&gt;"",H1223&lt;&gt;"",I1223&lt;&gt;"",J1223&lt;&gt;"",K1223&lt;&gt;"",L1223&lt;&gt;"",N1223&lt;&gt;"",O1223&lt;&gt;""),1,0)</f>
        <v/>
      </c>
      <c r="W1223" s="14">
        <f>IF(OR(V1223=0,B1223=""),"",COUNTIFS($B$6:B1223,B1223&amp;""))</f>
        <v/>
      </c>
      <c r="X1223" s="14">
        <f>IF(OR(V1223=0,B1223=""),"",IF(W1223=1,0,SUMIFS($Y$5:Y1222,$B$5:B1222,B1223&amp;"",$W$5:W1222,W1223-1)))</f>
        <v/>
      </c>
      <c r="Y1223" s="14">
        <f>IF(V1223=0,"",ROW($A1223))</f>
        <v/>
      </c>
    </row>
    <row r="1224">
      <c r="A1224" s="10" t="n"/>
      <c r="B1224" s="10" t="n"/>
      <c r="C1224" s="10" t="n"/>
      <c r="D1224" s="12" t="n"/>
      <c r="E1224" s="18" t="n"/>
      <c r="F1224" s="12" t="n"/>
      <c r="G1224" s="18" t="n"/>
      <c r="H1224" s="10" t="n"/>
      <c r="I1224" s="10" t="n"/>
      <c r="J1224" s="10" t="n"/>
      <c r="K1224" s="13" t="n"/>
      <c r="L1224" s="13" t="n"/>
      <c r="M1224" s="19">
        <f>IF(OR(K1224="",L1224=""),"",IF(AND(ISNUMBER(K1224),ISNUMBER(L1224)),L1224-K1224,"CHYBA"))</f>
        <v/>
      </c>
      <c r="N1224" s="10" t="n"/>
      <c r="O1224" s="10" t="n"/>
      <c r="P1224" s="14">
        <f>IF(M1224="","",IF(ISNUMBER(M1224),IF(M1224&lt;=0,"CHYBA",""),"CHYBA"))</f>
        <v/>
      </c>
      <c r="Q1224" s="14">
        <f>IF(OR(V1224=0,B1224="",K1224=""),"",IFERROR(IF(X1224=0,IF(AND(COUNTIFS('Vozidlá'!$A$6:$A$6,B1224&amp;"",'Vozidlá'!$L$6:$L$6,"&lt;&gt;")=1,ROUND(K1224,1)=ROUND(INDEX('Vozidlá'!$L$6:$L$6,MATCH(B1224,'Vozidlá'!$A$6:$A$6,0)),1)),"","CHYBA"),IF(AND(INDEX($L$1:$L$1505,X1224)&lt;&gt;"",ROUND(K1224,1)=ROUND(INDEX($L$1:$L$1505,X1224),1)),"","CHYBA")),"CHYBA"))</f>
        <v/>
      </c>
      <c r="R1224" s="14">
        <f>IF(V1224=0,"",IF(OR(NOT(ISNUMBER(A1224)),B1224="",C1224="",NOT(ISNUMBER(D1224)),NOT(ISNUMBER(E1224)),NOT(ISNUMBER(F1224)),NOT(ISNUMBER(G1224)),I1224="",J1224="",NOT(ISNUMBER(K1224)),NOT(ISNUMBER(L1224)),AND(N1224&lt;&gt;"Podnikateľská",N1224&lt;&gt;"Súkromná"),AND(N1224="Podnikateľská",H1224=""),COUNTIFS('Vodiči'!$C$6:$C$8,C1224&amp;"")&lt;&gt;1,COUNTIFS('Vozidlá'!$A$6:$A$6,B1224&amp;"",'Vozidlá'!$B$6:$B$6,"&lt;&gt;")&lt;&gt;1,COUNTIFS('Vozidlá'!$A$6:$A$6,B1224&amp;"",'Vozidlá'!$C$6:$C$6,"&lt;&gt;")&lt;&gt;1,COUNTIFS('Vozidlá'!$A$6:$A$6,B1224&amp;"",'Vozidlá'!$D$6:$D$6,"&lt;&gt;")&lt;&gt;1,COUNTIFS('Vozidlá'!$A$6:$A$6,B1224&amp;"",'Vozidlá'!$E$6:$E$6,"&lt;&gt;")&lt;&gt;1,COUNTIFS('Vozidlá'!$A$6:$A$6,B1224&amp;"",'Vozidlá'!$K$6:$K$6,"&lt;&gt;")&lt;&gt;1,COUNTIFS('Vozidlá'!$A$6:$A$6,B1224&amp;"",'Vozidlá'!$L$6:$L$6,"&lt;&gt;")&lt;&gt;1),"CHYBA",""))</f>
        <v/>
      </c>
      <c r="S1224" s="14">
        <f>IF(V1224=0,"",IF(N1224="Podnikateľská",IF(H1224="","",IF(OR(LEN(TRIM(SUBSTITUTE(SUBSTITUTE(H1224,".",""),",","")))&lt;12,ISNUMBER(MATCH(TRIM(SUBSTITUTE(SUBSTITUTE(H1224,".",""),",","")),'Zoznamy'!$G$2:$G$41,0))),"PREVERIŤ","")),IF(AND(N1224="Súkromná",IFERROR(INDEX('Vozidlá'!$O$6:$O$6,MATCH(B1224,'Vozidlá'!$A$6:$A$6,0))="áno",FALSE)),"PREVERIŤ","")))</f>
        <v/>
      </c>
      <c r="T1224" s="14">
        <f>IF(OR(D1224="",E1224="",F1224="",G1224=""),"",IFERROR(IF(OR(F1224+G1224&lt;D1224+E1224,D1224&lt;DATE(2027,1,1),D1224&gt;=DATE(2028,1,1)),"CHYBA",""),"CHYBA"))</f>
        <v/>
      </c>
      <c r="U1224" s="14">
        <f>IF(OR(V1224=0,A1224=""),"",IF(COUNTIFS($A$6:$A$1505,A1224&amp;"",$B$6:$B$1505,B1224&amp;"")&gt;1,"CHYBA",IF(X1224="","",IF(X1224=0,"",IFERROR(IF(INDEX($A$1:$A$1505,X1224)="","",IF(A1224=INDEX($A$1:$A$1505,X1224)+1,"","PREVERIŤ")),"PREVERIŤ")))))</f>
        <v/>
      </c>
      <c r="V1224" s="14">
        <f>IF(OR(A1224&lt;&gt;"",B1224&lt;&gt;"",C1224&lt;&gt;"",D1224&lt;&gt;"",E1224&lt;&gt;"",F1224&lt;&gt;"",G1224&lt;&gt;"",H1224&lt;&gt;"",I1224&lt;&gt;"",J1224&lt;&gt;"",K1224&lt;&gt;"",L1224&lt;&gt;"",N1224&lt;&gt;"",O1224&lt;&gt;""),1,0)</f>
        <v/>
      </c>
      <c r="W1224" s="14">
        <f>IF(OR(V1224=0,B1224=""),"",COUNTIFS($B$6:B1224,B1224&amp;""))</f>
        <v/>
      </c>
      <c r="X1224" s="14">
        <f>IF(OR(V1224=0,B1224=""),"",IF(W1224=1,0,SUMIFS($Y$5:Y1223,$B$5:B1223,B1224&amp;"",$W$5:W1223,W1224-1)))</f>
        <v/>
      </c>
      <c r="Y1224" s="14">
        <f>IF(V1224=0,"",ROW($A1224))</f>
        <v/>
      </c>
    </row>
    <row r="1225">
      <c r="A1225" s="10" t="n"/>
      <c r="B1225" s="10" t="n"/>
      <c r="C1225" s="10" t="n"/>
      <c r="D1225" s="12" t="n"/>
      <c r="E1225" s="18" t="n"/>
      <c r="F1225" s="12" t="n"/>
      <c r="G1225" s="18" t="n"/>
      <c r="H1225" s="10" t="n"/>
      <c r="I1225" s="10" t="n"/>
      <c r="J1225" s="10" t="n"/>
      <c r="K1225" s="13" t="n"/>
      <c r="L1225" s="13" t="n"/>
      <c r="M1225" s="19">
        <f>IF(OR(K1225="",L1225=""),"",IF(AND(ISNUMBER(K1225),ISNUMBER(L1225)),L1225-K1225,"CHYBA"))</f>
        <v/>
      </c>
      <c r="N1225" s="10" t="n"/>
      <c r="O1225" s="10" t="n"/>
      <c r="P1225" s="14">
        <f>IF(M1225="","",IF(ISNUMBER(M1225),IF(M1225&lt;=0,"CHYBA",""),"CHYBA"))</f>
        <v/>
      </c>
      <c r="Q1225" s="14">
        <f>IF(OR(V1225=0,B1225="",K1225=""),"",IFERROR(IF(X1225=0,IF(AND(COUNTIFS('Vozidlá'!$A$6:$A$6,B1225&amp;"",'Vozidlá'!$L$6:$L$6,"&lt;&gt;")=1,ROUND(K1225,1)=ROUND(INDEX('Vozidlá'!$L$6:$L$6,MATCH(B1225,'Vozidlá'!$A$6:$A$6,0)),1)),"","CHYBA"),IF(AND(INDEX($L$1:$L$1505,X1225)&lt;&gt;"",ROUND(K1225,1)=ROUND(INDEX($L$1:$L$1505,X1225),1)),"","CHYBA")),"CHYBA"))</f>
        <v/>
      </c>
      <c r="R1225" s="14">
        <f>IF(V1225=0,"",IF(OR(NOT(ISNUMBER(A1225)),B1225="",C1225="",NOT(ISNUMBER(D1225)),NOT(ISNUMBER(E1225)),NOT(ISNUMBER(F1225)),NOT(ISNUMBER(G1225)),I1225="",J1225="",NOT(ISNUMBER(K1225)),NOT(ISNUMBER(L1225)),AND(N1225&lt;&gt;"Podnikateľská",N1225&lt;&gt;"Súkromná"),AND(N1225="Podnikateľská",H1225=""),COUNTIFS('Vodiči'!$C$6:$C$8,C1225&amp;"")&lt;&gt;1,COUNTIFS('Vozidlá'!$A$6:$A$6,B1225&amp;"",'Vozidlá'!$B$6:$B$6,"&lt;&gt;")&lt;&gt;1,COUNTIFS('Vozidlá'!$A$6:$A$6,B1225&amp;"",'Vozidlá'!$C$6:$C$6,"&lt;&gt;")&lt;&gt;1,COUNTIFS('Vozidlá'!$A$6:$A$6,B1225&amp;"",'Vozidlá'!$D$6:$D$6,"&lt;&gt;")&lt;&gt;1,COUNTIFS('Vozidlá'!$A$6:$A$6,B1225&amp;"",'Vozidlá'!$E$6:$E$6,"&lt;&gt;")&lt;&gt;1,COUNTIFS('Vozidlá'!$A$6:$A$6,B1225&amp;"",'Vozidlá'!$K$6:$K$6,"&lt;&gt;")&lt;&gt;1,COUNTIFS('Vozidlá'!$A$6:$A$6,B1225&amp;"",'Vozidlá'!$L$6:$L$6,"&lt;&gt;")&lt;&gt;1),"CHYBA",""))</f>
        <v/>
      </c>
      <c r="S1225" s="14">
        <f>IF(V1225=0,"",IF(N1225="Podnikateľská",IF(H1225="","",IF(OR(LEN(TRIM(SUBSTITUTE(SUBSTITUTE(H1225,".",""),",","")))&lt;12,ISNUMBER(MATCH(TRIM(SUBSTITUTE(SUBSTITUTE(H1225,".",""),",","")),'Zoznamy'!$G$2:$G$41,0))),"PREVERIŤ","")),IF(AND(N1225="Súkromná",IFERROR(INDEX('Vozidlá'!$O$6:$O$6,MATCH(B1225,'Vozidlá'!$A$6:$A$6,0))="áno",FALSE)),"PREVERIŤ","")))</f>
        <v/>
      </c>
      <c r="T1225" s="14">
        <f>IF(OR(D1225="",E1225="",F1225="",G1225=""),"",IFERROR(IF(OR(F1225+G1225&lt;D1225+E1225,D1225&lt;DATE(2027,1,1),D1225&gt;=DATE(2028,1,1)),"CHYBA",""),"CHYBA"))</f>
        <v/>
      </c>
      <c r="U1225" s="14">
        <f>IF(OR(V1225=0,A1225=""),"",IF(COUNTIFS($A$6:$A$1505,A1225&amp;"",$B$6:$B$1505,B1225&amp;"")&gt;1,"CHYBA",IF(X1225="","",IF(X1225=0,"",IFERROR(IF(INDEX($A$1:$A$1505,X1225)="","",IF(A1225=INDEX($A$1:$A$1505,X1225)+1,"","PREVERIŤ")),"PREVERIŤ")))))</f>
        <v/>
      </c>
      <c r="V1225" s="14">
        <f>IF(OR(A1225&lt;&gt;"",B1225&lt;&gt;"",C1225&lt;&gt;"",D1225&lt;&gt;"",E1225&lt;&gt;"",F1225&lt;&gt;"",G1225&lt;&gt;"",H1225&lt;&gt;"",I1225&lt;&gt;"",J1225&lt;&gt;"",K1225&lt;&gt;"",L1225&lt;&gt;"",N1225&lt;&gt;"",O1225&lt;&gt;""),1,0)</f>
        <v/>
      </c>
      <c r="W1225" s="14">
        <f>IF(OR(V1225=0,B1225=""),"",COUNTIFS($B$6:B1225,B1225&amp;""))</f>
        <v/>
      </c>
      <c r="X1225" s="14">
        <f>IF(OR(V1225=0,B1225=""),"",IF(W1225=1,0,SUMIFS($Y$5:Y1224,$B$5:B1224,B1225&amp;"",$W$5:W1224,W1225-1)))</f>
        <v/>
      </c>
      <c r="Y1225" s="14">
        <f>IF(V1225=0,"",ROW($A1225))</f>
        <v/>
      </c>
    </row>
    <row r="1226">
      <c r="A1226" s="10" t="n"/>
      <c r="B1226" s="10" t="n"/>
      <c r="C1226" s="10" t="n"/>
      <c r="D1226" s="12" t="n"/>
      <c r="E1226" s="18" t="n"/>
      <c r="F1226" s="12" t="n"/>
      <c r="G1226" s="18" t="n"/>
      <c r="H1226" s="10" t="n"/>
      <c r="I1226" s="10" t="n"/>
      <c r="J1226" s="10" t="n"/>
      <c r="K1226" s="13" t="n"/>
      <c r="L1226" s="13" t="n"/>
      <c r="M1226" s="19">
        <f>IF(OR(K1226="",L1226=""),"",IF(AND(ISNUMBER(K1226),ISNUMBER(L1226)),L1226-K1226,"CHYBA"))</f>
        <v/>
      </c>
      <c r="N1226" s="10" t="n"/>
      <c r="O1226" s="10" t="n"/>
      <c r="P1226" s="14">
        <f>IF(M1226="","",IF(ISNUMBER(M1226),IF(M1226&lt;=0,"CHYBA",""),"CHYBA"))</f>
        <v/>
      </c>
      <c r="Q1226" s="14">
        <f>IF(OR(V1226=0,B1226="",K1226=""),"",IFERROR(IF(X1226=0,IF(AND(COUNTIFS('Vozidlá'!$A$6:$A$6,B1226&amp;"",'Vozidlá'!$L$6:$L$6,"&lt;&gt;")=1,ROUND(K1226,1)=ROUND(INDEX('Vozidlá'!$L$6:$L$6,MATCH(B1226,'Vozidlá'!$A$6:$A$6,0)),1)),"","CHYBA"),IF(AND(INDEX($L$1:$L$1505,X1226)&lt;&gt;"",ROUND(K1226,1)=ROUND(INDEX($L$1:$L$1505,X1226),1)),"","CHYBA")),"CHYBA"))</f>
        <v/>
      </c>
      <c r="R1226" s="14">
        <f>IF(V1226=0,"",IF(OR(NOT(ISNUMBER(A1226)),B1226="",C1226="",NOT(ISNUMBER(D1226)),NOT(ISNUMBER(E1226)),NOT(ISNUMBER(F1226)),NOT(ISNUMBER(G1226)),I1226="",J1226="",NOT(ISNUMBER(K1226)),NOT(ISNUMBER(L1226)),AND(N1226&lt;&gt;"Podnikateľská",N1226&lt;&gt;"Súkromná"),AND(N1226="Podnikateľská",H1226=""),COUNTIFS('Vodiči'!$C$6:$C$8,C1226&amp;"")&lt;&gt;1,COUNTIFS('Vozidlá'!$A$6:$A$6,B1226&amp;"",'Vozidlá'!$B$6:$B$6,"&lt;&gt;")&lt;&gt;1,COUNTIFS('Vozidlá'!$A$6:$A$6,B1226&amp;"",'Vozidlá'!$C$6:$C$6,"&lt;&gt;")&lt;&gt;1,COUNTIFS('Vozidlá'!$A$6:$A$6,B1226&amp;"",'Vozidlá'!$D$6:$D$6,"&lt;&gt;")&lt;&gt;1,COUNTIFS('Vozidlá'!$A$6:$A$6,B1226&amp;"",'Vozidlá'!$E$6:$E$6,"&lt;&gt;")&lt;&gt;1,COUNTIFS('Vozidlá'!$A$6:$A$6,B1226&amp;"",'Vozidlá'!$K$6:$K$6,"&lt;&gt;")&lt;&gt;1,COUNTIFS('Vozidlá'!$A$6:$A$6,B1226&amp;"",'Vozidlá'!$L$6:$L$6,"&lt;&gt;")&lt;&gt;1),"CHYBA",""))</f>
        <v/>
      </c>
      <c r="S1226" s="14">
        <f>IF(V1226=0,"",IF(N1226="Podnikateľská",IF(H1226="","",IF(OR(LEN(TRIM(SUBSTITUTE(SUBSTITUTE(H1226,".",""),",","")))&lt;12,ISNUMBER(MATCH(TRIM(SUBSTITUTE(SUBSTITUTE(H1226,".",""),",","")),'Zoznamy'!$G$2:$G$41,0))),"PREVERIŤ","")),IF(AND(N1226="Súkromná",IFERROR(INDEX('Vozidlá'!$O$6:$O$6,MATCH(B1226,'Vozidlá'!$A$6:$A$6,0))="áno",FALSE)),"PREVERIŤ","")))</f>
        <v/>
      </c>
      <c r="T1226" s="14">
        <f>IF(OR(D1226="",E1226="",F1226="",G1226=""),"",IFERROR(IF(OR(F1226+G1226&lt;D1226+E1226,D1226&lt;DATE(2027,1,1),D1226&gt;=DATE(2028,1,1)),"CHYBA",""),"CHYBA"))</f>
        <v/>
      </c>
      <c r="U1226" s="14">
        <f>IF(OR(V1226=0,A1226=""),"",IF(COUNTIFS($A$6:$A$1505,A1226&amp;"",$B$6:$B$1505,B1226&amp;"")&gt;1,"CHYBA",IF(X1226="","",IF(X1226=0,"",IFERROR(IF(INDEX($A$1:$A$1505,X1226)="","",IF(A1226=INDEX($A$1:$A$1505,X1226)+1,"","PREVERIŤ")),"PREVERIŤ")))))</f>
        <v/>
      </c>
      <c r="V1226" s="14">
        <f>IF(OR(A1226&lt;&gt;"",B1226&lt;&gt;"",C1226&lt;&gt;"",D1226&lt;&gt;"",E1226&lt;&gt;"",F1226&lt;&gt;"",G1226&lt;&gt;"",H1226&lt;&gt;"",I1226&lt;&gt;"",J1226&lt;&gt;"",K1226&lt;&gt;"",L1226&lt;&gt;"",N1226&lt;&gt;"",O1226&lt;&gt;""),1,0)</f>
        <v/>
      </c>
      <c r="W1226" s="14">
        <f>IF(OR(V1226=0,B1226=""),"",COUNTIFS($B$6:B1226,B1226&amp;""))</f>
        <v/>
      </c>
      <c r="X1226" s="14">
        <f>IF(OR(V1226=0,B1226=""),"",IF(W1226=1,0,SUMIFS($Y$5:Y1225,$B$5:B1225,B1226&amp;"",$W$5:W1225,W1226-1)))</f>
        <v/>
      </c>
      <c r="Y1226" s="14">
        <f>IF(V1226=0,"",ROW($A1226))</f>
        <v/>
      </c>
    </row>
    <row r="1227">
      <c r="A1227" s="10" t="n"/>
      <c r="B1227" s="10" t="n"/>
      <c r="C1227" s="10" t="n"/>
      <c r="D1227" s="12" t="n"/>
      <c r="E1227" s="18" t="n"/>
      <c r="F1227" s="12" t="n"/>
      <c r="G1227" s="18" t="n"/>
      <c r="H1227" s="10" t="n"/>
      <c r="I1227" s="10" t="n"/>
      <c r="J1227" s="10" t="n"/>
      <c r="K1227" s="13" t="n"/>
      <c r="L1227" s="13" t="n"/>
      <c r="M1227" s="19">
        <f>IF(OR(K1227="",L1227=""),"",IF(AND(ISNUMBER(K1227),ISNUMBER(L1227)),L1227-K1227,"CHYBA"))</f>
        <v/>
      </c>
      <c r="N1227" s="10" t="n"/>
      <c r="O1227" s="10" t="n"/>
      <c r="P1227" s="14">
        <f>IF(M1227="","",IF(ISNUMBER(M1227),IF(M1227&lt;=0,"CHYBA",""),"CHYBA"))</f>
        <v/>
      </c>
      <c r="Q1227" s="14">
        <f>IF(OR(V1227=0,B1227="",K1227=""),"",IFERROR(IF(X1227=0,IF(AND(COUNTIFS('Vozidlá'!$A$6:$A$6,B1227&amp;"",'Vozidlá'!$L$6:$L$6,"&lt;&gt;")=1,ROUND(K1227,1)=ROUND(INDEX('Vozidlá'!$L$6:$L$6,MATCH(B1227,'Vozidlá'!$A$6:$A$6,0)),1)),"","CHYBA"),IF(AND(INDEX($L$1:$L$1505,X1227)&lt;&gt;"",ROUND(K1227,1)=ROUND(INDEX($L$1:$L$1505,X1227),1)),"","CHYBA")),"CHYBA"))</f>
        <v/>
      </c>
      <c r="R1227" s="14">
        <f>IF(V1227=0,"",IF(OR(NOT(ISNUMBER(A1227)),B1227="",C1227="",NOT(ISNUMBER(D1227)),NOT(ISNUMBER(E1227)),NOT(ISNUMBER(F1227)),NOT(ISNUMBER(G1227)),I1227="",J1227="",NOT(ISNUMBER(K1227)),NOT(ISNUMBER(L1227)),AND(N1227&lt;&gt;"Podnikateľská",N1227&lt;&gt;"Súkromná"),AND(N1227="Podnikateľská",H1227=""),COUNTIFS('Vodiči'!$C$6:$C$8,C1227&amp;"")&lt;&gt;1,COUNTIFS('Vozidlá'!$A$6:$A$6,B1227&amp;"",'Vozidlá'!$B$6:$B$6,"&lt;&gt;")&lt;&gt;1,COUNTIFS('Vozidlá'!$A$6:$A$6,B1227&amp;"",'Vozidlá'!$C$6:$C$6,"&lt;&gt;")&lt;&gt;1,COUNTIFS('Vozidlá'!$A$6:$A$6,B1227&amp;"",'Vozidlá'!$D$6:$D$6,"&lt;&gt;")&lt;&gt;1,COUNTIFS('Vozidlá'!$A$6:$A$6,B1227&amp;"",'Vozidlá'!$E$6:$E$6,"&lt;&gt;")&lt;&gt;1,COUNTIFS('Vozidlá'!$A$6:$A$6,B1227&amp;"",'Vozidlá'!$K$6:$K$6,"&lt;&gt;")&lt;&gt;1,COUNTIFS('Vozidlá'!$A$6:$A$6,B1227&amp;"",'Vozidlá'!$L$6:$L$6,"&lt;&gt;")&lt;&gt;1),"CHYBA",""))</f>
        <v/>
      </c>
      <c r="S1227" s="14">
        <f>IF(V1227=0,"",IF(N1227="Podnikateľská",IF(H1227="","",IF(OR(LEN(TRIM(SUBSTITUTE(SUBSTITUTE(H1227,".",""),",","")))&lt;12,ISNUMBER(MATCH(TRIM(SUBSTITUTE(SUBSTITUTE(H1227,".",""),",","")),'Zoznamy'!$G$2:$G$41,0))),"PREVERIŤ","")),IF(AND(N1227="Súkromná",IFERROR(INDEX('Vozidlá'!$O$6:$O$6,MATCH(B1227,'Vozidlá'!$A$6:$A$6,0))="áno",FALSE)),"PREVERIŤ","")))</f>
        <v/>
      </c>
      <c r="T1227" s="14">
        <f>IF(OR(D1227="",E1227="",F1227="",G1227=""),"",IFERROR(IF(OR(F1227+G1227&lt;D1227+E1227,D1227&lt;DATE(2027,1,1),D1227&gt;=DATE(2028,1,1)),"CHYBA",""),"CHYBA"))</f>
        <v/>
      </c>
      <c r="U1227" s="14">
        <f>IF(OR(V1227=0,A1227=""),"",IF(COUNTIFS($A$6:$A$1505,A1227&amp;"",$B$6:$B$1505,B1227&amp;"")&gt;1,"CHYBA",IF(X1227="","",IF(X1227=0,"",IFERROR(IF(INDEX($A$1:$A$1505,X1227)="","",IF(A1227=INDEX($A$1:$A$1505,X1227)+1,"","PREVERIŤ")),"PREVERIŤ")))))</f>
        <v/>
      </c>
      <c r="V1227" s="14">
        <f>IF(OR(A1227&lt;&gt;"",B1227&lt;&gt;"",C1227&lt;&gt;"",D1227&lt;&gt;"",E1227&lt;&gt;"",F1227&lt;&gt;"",G1227&lt;&gt;"",H1227&lt;&gt;"",I1227&lt;&gt;"",J1227&lt;&gt;"",K1227&lt;&gt;"",L1227&lt;&gt;"",N1227&lt;&gt;"",O1227&lt;&gt;""),1,0)</f>
        <v/>
      </c>
      <c r="W1227" s="14">
        <f>IF(OR(V1227=0,B1227=""),"",COUNTIFS($B$6:B1227,B1227&amp;""))</f>
        <v/>
      </c>
      <c r="X1227" s="14">
        <f>IF(OR(V1227=0,B1227=""),"",IF(W1227=1,0,SUMIFS($Y$5:Y1226,$B$5:B1226,B1227&amp;"",$W$5:W1226,W1227-1)))</f>
        <v/>
      </c>
      <c r="Y1227" s="14">
        <f>IF(V1227=0,"",ROW($A1227))</f>
        <v/>
      </c>
    </row>
    <row r="1228">
      <c r="A1228" s="10" t="n"/>
      <c r="B1228" s="10" t="n"/>
      <c r="C1228" s="10" t="n"/>
      <c r="D1228" s="12" t="n"/>
      <c r="E1228" s="18" t="n"/>
      <c r="F1228" s="12" t="n"/>
      <c r="G1228" s="18" t="n"/>
      <c r="H1228" s="10" t="n"/>
      <c r="I1228" s="10" t="n"/>
      <c r="J1228" s="10" t="n"/>
      <c r="K1228" s="13" t="n"/>
      <c r="L1228" s="13" t="n"/>
      <c r="M1228" s="19">
        <f>IF(OR(K1228="",L1228=""),"",IF(AND(ISNUMBER(K1228),ISNUMBER(L1228)),L1228-K1228,"CHYBA"))</f>
        <v/>
      </c>
      <c r="N1228" s="10" t="n"/>
      <c r="O1228" s="10" t="n"/>
      <c r="P1228" s="14">
        <f>IF(M1228="","",IF(ISNUMBER(M1228),IF(M1228&lt;=0,"CHYBA",""),"CHYBA"))</f>
        <v/>
      </c>
      <c r="Q1228" s="14">
        <f>IF(OR(V1228=0,B1228="",K1228=""),"",IFERROR(IF(X1228=0,IF(AND(COUNTIFS('Vozidlá'!$A$6:$A$6,B1228&amp;"",'Vozidlá'!$L$6:$L$6,"&lt;&gt;")=1,ROUND(K1228,1)=ROUND(INDEX('Vozidlá'!$L$6:$L$6,MATCH(B1228,'Vozidlá'!$A$6:$A$6,0)),1)),"","CHYBA"),IF(AND(INDEX($L$1:$L$1505,X1228)&lt;&gt;"",ROUND(K1228,1)=ROUND(INDEX($L$1:$L$1505,X1228),1)),"","CHYBA")),"CHYBA"))</f>
        <v/>
      </c>
      <c r="R1228" s="14">
        <f>IF(V1228=0,"",IF(OR(NOT(ISNUMBER(A1228)),B1228="",C1228="",NOT(ISNUMBER(D1228)),NOT(ISNUMBER(E1228)),NOT(ISNUMBER(F1228)),NOT(ISNUMBER(G1228)),I1228="",J1228="",NOT(ISNUMBER(K1228)),NOT(ISNUMBER(L1228)),AND(N1228&lt;&gt;"Podnikateľská",N1228&lt;&gt;"Súkromná"),AND(N1228="Podnikateľská",H1228=""),COUNTIFS('Vodiči'!$C$6:$C$8,C1228&amp;"")&lt;&gt;1,COUNTIFS('Vozidlá'!$A$6:$A$6,B1228&amp;"",'Vozidlá'!$B$6:$B$6,"&lt;&gt;")&lt;&gt;1,COUNTIFS('Vozidlá'!$A$6:$A$6,B1228&amp;"",'Vozidlá'!$C$6:$C$6,"&lt;&gt;")&lt;&gt;1,COUNTIFS('Vozidlá'!$A$6:$A$6,B1228&amp;"",'Vozidlá'!$D$6:$D$6,"&lt;&gt;")&lt;&gt;1,COUNTIFS('Vozidlá'!$A$6:$A$6,B1228&amp;"",'Vozidlá'!$E$6:$E$6,"&lt;&gt;")&lt;&gt;1,COUNTIFS('Vozidlá'!$A$6:$A$6,B1228&amp;"",'Vozidlá'!$K$6:$K$6,"&lt;&gt;")&lt;&gt;1,COUNTIFS('Vozidlá'!$A$6:$A$6,B1228&amp;"",'Vozidlá'!$L$6:$L$6,"&lt;&gt;")&lt;&gt;1),"CHYBA",""))</f>
        <v/>
      </c>
      <c r="S1228" s="14">
        <f>IF(V1228=0,"",IF(N1228="Podnikateľská",IF(H1228="","",IF(OR(LEN(TRIM(SUBSTITUTE(SUBSTITUTE(H1228,".",""),",","")))&lt;12,ISNUMBER(MATCH(TRIM(SUBSTITUTE(SUBSTITUTE(H1228,".",""),",","")),'Zoznamy'!$G$2:$G$41,0))),"PREVERIŤ","")),IF(AND(N1228="Súkromná",IFERROR(INDEX('Vozidlá'!$O$6:$O$6,MATCH(B1228,'Vozidlá'!$A$6:$A$6,0))="áno",FALSE)),"PREVERIŤ","")))</f>
        <v/>
      </c>
      <c r="T1228" s="14">
        <f>IF(OR(D1228="",E1228="",F1228="",G1228=""),"",IFERROR(IF(OR(F1228+G1228&lt;D1228+E1228,D1228&lt;DATE(2027,1,1),D1228&gt;=DATE(2028,1,1)),"CHYBA",""),"CHYBA"))</f>
        <v/>
      </c>
      <c r="U1228" s="14">
        <f>IF(OR(V1228=0,A1228=""),"",IF(COUNTIFS($A$6:$A$1505,A1228&amp;"",$B$6:$B$1505,B1228&amp;"")&gt;1,"CHYBA",IF(X1228="","",IF(X1228=0,"",IFERROR(IF(INDEX($A$1:$A$1505,X1228)="","",IF(A1228=INDEX($A$1:$A$1505,X1228)+1,"","PREVERIŤ")),"PREVERIŤ")))))</f>
        <v/>
      </c>
      <c r="V1228" s="14">
        <f>IF(OR(A1228&lt;&gt;"",B1228&lt;&gt;"",C1228&lt;&gt;"",D1228&lt;&gt;"",E1228&lt;&gt;"",F1228&lt;&gt;"",G1228&lt;&gt;"",H1228&lt;&gt;"",I1228&lt;&gt;"",J1228&lt;&gt;"",K1228&lt;&gt;"",L1228&lt;&gt;"",N1228&lt;&gt;"",O1228&lt;&gt;""),1,0)</f>
        <v/>
      </c>
      <c r="W1228" s="14">
        <f>IF(OR(V1228=0,B1228=""),"",COUNTIFS($B$6:B1228,B1228&amp;""))</f>
        <v/>
      </c>
      <c r="X1228" s="14">
        <f>IF(OR(V1228=0,B1228=""),"",IF(W1228=1,0,SUMIFS($Y$5:Y1227,$B$5:B1227,B1228&amp;"",$W$5:W1227,W1228-1)))</f>
        <v/>
      </c>
      <c r="Y1228" s="14">
        <f>IF(V1228=0,"",ROW($A1228))</f>
        <v/>
      </c>
    </row>
    <row r="1229">
      <c r="A1229" s="10" t="n"/>
      <c r="B1229" s="10" t="n"/>
      <c r="C1229" s="10" t="n"/>
      <c r="D1229" s="12" t="n"/>
      <c r="E1229" s="18" t="n"/>
      <c r="F1229" s="12" t="n"/>
      <c r="G1229" s="18" t="n"/>
      <c r="H1229" s="10" t="n"/>
      <c r="I1229" s="10" t="n"/>
      <c r="J1229" s="10" t="n"/>
      <c r="K1229" s="13" t="n"/>
      <c r="L1229" s="13" t="n"/>
      <c r="M1229" s="19">
        <f>IF(OR(K1229="",L1229=""),"",IF(AND(ISNUMBER(K1229),ISNUMBER(L1229)),L1229-K1229,"CHYBA"))</f>
        <v/>
      </c>
      <c r="N1229" s="10" t="n"/>
      <c r="O1229" s="10" t="n"/>
      <c r="P1229" s="14">
        <f>IF(M1229="","",IF(ISNUMBER(M1229),IF(M1229&lt;=0,"CHYBA",""),"CHYBA"))</f>
        <v/>
      </c>
      <c r="Q1229" s="14">
        <f>IF(OR(V1229=0,B1229="",K1229=""),"",IFERROR(IF(X1229=0,IF(AND(COUNTIFS('Vozidlá'!$A$6:$A$6,B1229&amp;"",'Vozidlá'!$L$6:$L$6,"&lt;&gt;")=1,ROUND(K1229,1)=ROUND(INDEX('Vozidlá'!$L$6:$L$6,MATCH(B1229,'Vozidlá'!$A$6:$A$6,0)),1)),"","CHYBA"),IF(AND(INDEX($L$1:$L$1505,X1229)&lt;&gt;"",ROUND(K1229,1)=ROUND(INDEX($L$1:$L$1505,X1229),1)),"","CHYBA")),"CHYBA"))</f>
        <v/>
      </c>
      <c r="R1229" s="14">
        <f>IF(V1229=0,"",IF(OR(NOT(ISNUMBER(A1229)),B1229="",C1229="",NOT(ISNUMBER(D1229)),NOT(ISNUMBER(E1229)),NOT(ISNUMBER(F1229)),NOT(ISNUMBER(G1229)),I1229="",J1229="",NOT(ISNUMBER(K1229)),NOT(ISNUMBER(L1229)),AND(N1229&lt;&gt;"Podnikateľská",N1229&lt;&gt;"Súkromná"),AND(N1229="Podnikateľská",H1229=""),COUNTIFS('Vodiči'!$C$6:$C$8,C1229&amp;"")&lt;&gt;1,COUNTIFS('Vozidlá'!$A$6:$A$6,B1229&amp;"",'Vozidlá'!$B$6:$B$6,"&lt;&gt;")&lt;&gt;1,COUNTIFS('Vozidlá'!$A$6:$A$6,B1229&amp;"",'Vozidlá'!$C$6:$C$6,"&lt;&gt;")&lt;&gt;1,COUNTIFS('Vozidlá'!$A$6:$A$6,B1229&amp;"",'Vozidlá'!$D$6:$D$6,"&lt;&gt;")&lt;&gt;1,COUNTIFS('Vozidlá'!$A$6:$A$6,B1229&amp;"",'Vozidlá'!$E$6:$E$6,"&lt;&gt;")&lt;&gt;1,COUNTIFS('Vozidlá'!$A$6:$A$6,B1229&amp;"",'Vozidlá'!$K$6:$K$6,"&lt;&gt;")&lt;&gt;1,COUNTIFS('Vozidlá'!$A$6:$A$6,B1229&amp;"",'Vozidlá'!$L$6:$L$6,"&lt;&gt;")&lt;&gt;1),"CHYBA",""))</f>
        <v/>
      </c>
      <c r="S1229" s="14">
        <f>IF(V1229=0,"",IF(N1229="Podnikateľská",IF(H1229="","",IF(OR(LEN(TRIM(SUBSTITUTE(SUBSTITUTE(H1229,".",""),",","")))&lt;12,ISNUMBER(MATCH(TRIM(SUBSTITUTE(SUBSTITUTE(H1229,".",""),",","")),'Zoznamy'!$G$2:$G$41,0))),"PREVERIŤ","")),IF(AND(N1229="Súkromná",IFERROR(INDEX('Vozidlá'!$O$6:$O$6,MATCH(B1229,'Vozidlá'!$A$6:$A$6,0))="áno",FALSE)),"PREVERIŤ","")))</f>
        <v/>
      </c>
      <c r="T1229" s="14">
        <f>IF(OR(D1229="",E1229="",F1229="",G1229=""),"",IFERROR(IF(OR(F1229+G1229&lt;D1229+E1229,D1229&lt;DATE(2027,1,1),D1229&gt;=DATE(2028,1,1)),"CHYBA",""),"CHYBA"))</f>
        <v/>
      </c>
      <c r="U1229" s="14">
        <f>IF(OR(V1229=0,A1229=""),"",IF(COUNTIFS($A$6:$A$1505,A1229&amp;"",$B$6:$B$1505,B1229&amp;"")&gt;1,"CHYBA",IF(X1229="","",IF(X1229=0,"",IFERROR(IF(INDEX($A$1:$A$1505,X1229)="","",IF(A1229=INDEX($A$1:$A$1505,X1229)+1,"","PREVERIŤ")),"PREVERIŤ")))))</f>
        <v/>
      </c>
      <c r="V1229" s="14">
        <f>IF(OR(A1229&lt;&gt;"",B1229&lt;&gt;"",C1229&lt;&gt;"",D1229&lt;&gt;"",E1229&lt;&gt;"",F1229&lt;&gt;"",G1229&lt;&gt;"",H1229&lt;&gt;"",I1229&lt;&gt;"",J1229&lt;&gt;"",K1229&lt;&gt;"",L1229&lt;&gt;"",N1229&lt;&gt;"",O1229&lt;&gt;""),1,0)</f>
        <v/>
      </c>
      <c r="W1229" s="14">
        <f>IF(OR(V1229=0,B1229=""),"",COUNTIFS($B$6:B1229,B1229&amp;""))</f>
        <v/>
      </c>
      <c r="X1229" s="14">
        <f>IF(OR(V1229=0,B1229=""),"",IF(W1229=1,0,SUMIFS($Y$5:Y1228,$B$5:B1228,B1229&amp;"",$W$5:W1228,W1229-1)))</f>
        <v/>
      </c>
      <c r="Y1229" s="14">
        <f>IF(V1229=0,"",ROW($A1229))</f>
        <v/>
      </c>
    </row>
    <row r="1230">
      <c r="A1230" s="10" t="n"/>
      <c r="B1230" s="10" t="n"/>
      <c r="C1230" s="10" t="n"/>
      <c r="D1230" s="12" t="n"/>
      <c r="E1230" s="18" t="n"/>
      <c r="F1230" s="12" t="n"/>
      <c r="G1230" s="18" t="n"/>
      <c r="H1230" s="10" t="n"/>
      <c r="I1230" s="10" t="n"/>
      <c r="J1230" s="10" t="n"/>
      <c r="K1230" s="13" t="n"/>
      <c r="L1230" s="13" t="n"/>
      <c r="M1230" s="19">
        <f>IF(OR(K1230="",L1230=""),"",IF(AND(ISNUMBER(K1230),ISNUMBER(L1230)),L1230-K1230,"CHYBA"))</f>
        <v/>
      </c>
      <c r="N1230" s="10" t="n"/>
      <c r="O1230" s="10" t="n"/>
      <c r="P1230" s="14">
        <f>IF(M1230="","",IF(ISNUMBER(M1230),IF(M1230&lt;=0,"CHYBA",""),"CHYBA"))</f>
        <v/>
      </c>
      <c r="Q1230" s="14">
        <f>IF(OR(V1230=0,B1230="",K1230=""),"",IFERROR(IF(X1230=0,IF(AND(COUNTIFS('Vozidlá'!$A$6:$A$6,B1230&amp;"",'Vozidlá'!$L$6:$L$6,"&lt;&gt;")=1,ROUND(K1230,1)=ROUND(INDEX('Vozidlá'!$L$6:$L$6,MATCH(B1230,'Vozidlá'!$A$6:$A$6,0)),1)),"","CHYBA"),IF(AND(INDEX($L$1:$L$1505,X1230)&lt;&gt;"",ROUND(K1230,1)=ROUND(INDEX($L$1:$L$1505,X1230),1)),"","CHYBA")),"CHYBA"))</f>
        <v/>
      </c>
      <c r="R1230" s="14">
        <f>IF(V1230=0,"",IF(OR(NOT(ISNUMBER(A1230)),B1230="",C1230="",NOT(ISNUMBER(D1230)),NOT(ISNUMBER(E1230)),NOT(ISNUMBER(F1230)),NOT(ISNUMBER(G1230)),I1230="",J1230="",NOT(ISNUMBER(K1230)),NOT(ISNUMBER(L1230)),AND(N1230&lt;&gt;"Podnikateľská",N1230&lt;&gt;"Súkromná"),AND(N1230="Podnikateľská",H1230=""),COUNTIFS('Vodiči'!$C$6:$C$8,C1230&amp;"")&lt;&gt;1,COUNTIFS('Vozidlá'!$A$6:$A$6,B1230&amp;"",'Vozidlá'!$B$6:$B$6,"&lt;&gt;")&lt;&gt;1,COUNTIFS('Vozidlá'!$A$6:$A$6,B1230&amp;"",'Vozidlá'!$C$6:$C$6,"&lt;&gt;")&lt;&gt;1,COUNTIFS('Vozidlá'!$A$6:$A$6,B1230&amp;"",'Vozidlá'!$D$6:$D$6,"&lt;&gt;")&lt;&gt;1,COUNTIFS('Vozidlá'!$A$6:$A$6,B1230&amp;"",'Vozidlá'!$E$6:$E$6,"&lt;&gt;")&lt;&gt;1,COUNTIFS('Vozidlá'!$A$6:$A$6,B1230&amp;"",'Vozidlá'!$K$6:$K$6,"&lt;&gt;")&lt;&gt;1,COUNTIFS('Vozidlá'!$A$6:$A$6,B1230&amp;"",'Vozidlá'!$L$6:$L$6,"&lt;&gt;")&lt;&gt;1),"CHYBA",""))</f>
        <v/>
      </c>
      <c r="S1230" s="14">
        <f>IF(V1230=0,"",IF(N1230="Podnikateľská",IF(H1230="","",IF(OR(LEN(TRIM(SUBSTITUTE(SUBSTITUTE(H1230,".",""),",","")))&lt;12,ISNUMBER(MATCH(TRIM(SUBSTITUTE(SUBSTITUTE(H1230,".",""),",","")),'Zoznamy'!$G$2:$G$41,0))),"PREVERIŤ","")),IF(AND(N1230="Súkromná",IFERROR(INDEX('Vozidlá'!$O$6:$O$6,MATCH(B1230,'Vozidlá'!$A$6:$A$6,0))="áno",FALSE)),"PREVERIŤ","")))</f>
        <v/>
      </c>
      <c r="T1230" s="14">
        <f>IF(OR(D1230="",E1230="",F1230="",G1230=""),"",IFERROR(IF(OR(F1230+G1230&lt;D1230+E1230,D1230&lt;DATE(2027,1,1),D1230&gt;=DATE(2028,1,1)),"CHYBA",""),"CHYBA"))</f>
        <v/>
      </c>
      <c r="U1230" s="14">
        <f>IF(OR(V1230=0,A1230=""),"",IF(COUNTIFS($A$6:$A$1505,A1230&amp;"",$B$6:$B$1505,B1230&amp;"")&gt;1,"CHYBA",IF(X1230="","",IF(X1230=0,"",IFERROR(IF(INDEX($A$1:$A$1505,X1230)="","",IF(A1230=INDEX($A$1:$A$1505,X1230)+1,"","PREVERIŤ")),"PREVERIŤ")))))</f>
        <v/>
      </c>
      <c r="V1230" s="14">
        <f>IF(OR(A1230&lt;&gt;"",B1230&lt;&gt;"",C1230&lt;&gt;"",D1230&lt;&gt;"",E1230&lt;&gt;"",F1230&lt;&gt;"",G1230&lt;&gt;"",H1230&lt;&gt;"",I1230&lt;&gt;"",J1230&lt;&gt;"",K1230&lt;&gt;"",L1230&lt;&gt;"",N1230&lt;&gt;"",O1230&lt;&gt;""),1,0)</f>
        <v/>
      </c>
      <c r="W1230" s="14">
        <f>IF(OR(V1230=0,B1230=""),"",COUNTIFS($B$6:B1230,B1230&amp;""))</f>
        <v/>
      </c>
      <c r="X1230" s="14">
        <f>IF(OR(V1230=0,B1230=""),"",IF(W1230=1,0,SUMIFS($Y$5:Y1229,$B$5:B1229,B1230&amp;"",$W$5:W1229,W1230-1)))</f>
        <v/>
      </c>
      <c r="Y1230" s="14">
        <f>IF(V1230=0,"",ROW($A1230))</f>
        <v/>
      </c>
    </row>
    <row r="1231">
      <c r="A1231" s="10" t="n"/>
      <c r="B1231" s="10" t="n"/>
      <c r="C1231" s="10" t="n"/>
      <c r="D1231" s="12" t="n"/>
      <c r="E1231" s="18" t="n"/>
      <c r="F1231" s="12" t="n"/>
      <c r="G1231" s="18" t="n"/>
      <c r="H1231" s="10" t="n"/>
      <c r="I1231" s="10" t="n"/>
      <c r="J1231" s="10" t="n"/>
      <c r="K1231" s="13" t="n"/>
      <c r="L1231" s="13" t="n"/>
      <c r="M1231" s="19">
        <f>IF(OR(K1231="",L1231=""),"",IF(AND(ISNUMBER(K1231),ISNUMBER(L1231)),L1231-K1231,"CHYBA"))</f>
        <v/>
      </c>
      <c r="N1231" s="10" t="n"/>
      <c r="O1231" s="10" t="n"/>
      <c r="P1231" s="14">
        <f>IF(M1231="","",IF(ISNUMBER(M1231),IF(M1231&lt;=0,"CHYBA",""),"CHYBA"))</f>
        <v/>
      </c>
      <c r="Q1231" s="14">
        <f>IF(OR(V1231=0,B1231="",K1231=""),"",IFERROR(IF(X1231=0,IF(AND(COUNTIFS('Vozidlá'!$A$6:$A$6,B1231&amp;"",'Vozidlá'!$L$6:$L$6,"&lt;&gt;")=1,ROUND(K1231,1)=ROUND(INDEX('Vozidlá'!$L$6:$L$6,MATCH(B1231,'Vozidlá'!$A$6:$A$6,0)),1)),"","CHYBA"),IF(AND(INDEX($L$1:$L$1505,X1231)&lt;&gt;"",ROUND(K1231,1)=ROUND(INDEX($L$1:$L$1505,X1231),1)),"","CHYBA")),"CHYBA"))</f>
        <v/>
      </c>
      <c r="R1231" s="14">
        <f>IF(V1231=0,"",IF(OR(NOT(ISNUMBER(A1231)),B1231="",C1231="",NOT(ISNUMBER(D1231)),NOT(ISNUMBER(E1231)),NOT(ISNUMBER(F1231)),NOT(ISNUMBER(G1231)),I1231="",J1231="",NOT(ISNUMBER(K1231)),NOT(ISNUMBER(L1231)),AND(N1231&lt;&gt;"Podnikateľská",N1231&lt;&gt;"Súkromná"),AND(N1231="Podnikateľská",H1231=""),COUNTIFS('Vodiči'!$C$6:$C$8,C1231&amp;"")&lt;&gt;1,COUNTIFS('Vozidlá'!$A$6:$A$6,B1231&amp;"",'Vozidlá'!$B$6:$B$6,"&lt;&gt;")&lt;&gt;1,COUNTIFS('Vozidlá'!$A$6:$A$6,B1231&amp;"",'Vozidlá'!$C$6:$C$6,"&lt;&gt;")&lt;&gt;1,COUNTIFS('Vozidlá'!$A$6:$A$6,B1231&amp;"",'Vozidlá'!$D$6:$D$6,"&lt;&gt;")&lt;&gt;1,COUNTIFS('Vozidlá'!$A$6:$A$6,B1231&amp;"",'Vozidlá'!$E$6:$E$6,"&lt;&gt;")&lt;&gt;1,COUNTIFS('Vozidlá'!$A$6:$A$6,B1231&amp;"",'Vozidlá'!$K$6:$K$6,"&lt;&gt;")&lt;&gt;1,COUNTIFS('Vozidlá'!$A$6:$A$6,B1231&amp;"",'Vozidlá'!$L$6:$L$6,"&lt;&gt;")&lt;&gt;1),"CHYBA",""))</f>
        <v/>
      </c>
      <c r="S1231" s="14">
        <f>IF(V1231=0,"",IF(N1231="Podnikateľská",IF(H1231="","",IF(OR(LEN(TRIM(SUBSTITUTE(SUBSTITUTE(H1231,".",""),",","")))&lt;12,ISNUMBER(MATCH(TRIM(SUBSTITUTE(SUBSTITUTE(H1231,".",""),",","")),'Zoznamy'!$G$2:$G$41,0))),"PREVERIŤ","")),IF(AND(N1231="Súkromná",IFERROR(INDEX('Vozidlá'!$O$6:$O$6,MATCH(B1231,'Vozidlá'!$A$6:$A$6,0))="áno",FALSE)),"PREVERIŤ","")))</f>
        <v/>
      </c>
      <c r="T1231" s="14">
        <f>IF(OR(D1231="",E1231="",F1231="",G1231=""),"",IFERROR(IF(OR(F1231+G1231&lt;D1231+E1231,D1231&lt;DATE(2027,1,1),D1231&gt;=DATE(2028,1,1)),"CHYBA",""),"CHYBA"))</f>
        <v/>
      </c>
      <c r="U1231" s="14">
        <f>IF(OR(V1231=0,A1231=""),"",IF(COUNTIFS($A$6:$A$1505,A1231&amp;"",$B$6:$B$1505,B1231&amp;"")&gt;1,"CHYBA",IF(X1231="","",IF(X1231=0,"",IFERROR(IF(INDEX($A$1:$A$1505,X1231)="","",IF(A1231=INDEX($A$1:$A$1505,X1231)+1,"","PREVERIŤ")),"PREVERIŤ")))))</f>
        <v/>
      </c>
      <c r="V1231" s="14">
        <f>IF(OR(A1231&lt;&gt;"",B1231&lt;&gt;"",C1231&lt;&gt;"",D1231&lt;&gt;"",E1231&lt;&gt;"",F1231&lt;&gt;"",G1231&lt;&gt;"",H1231&lt;&gt;"",I1231&lt;&gt;"",J1231&lt;&gt;"",K1231&lt;&gt;"",L1231&lt;&gt;"",N1231&lt;&gt;"",O1231&lt;&gt;""),1,0)</f>
        <v/>
      </c>
      <c r="W1231" s="14">
        <f>IF(OR(V1231=0,B1231=""),"",COUNTIFS($B$6:B1231,B1231&amp;""))</f>
        <v/>
      </c>
      <c r="X1231" s="14">
        <f>IF(OR(V1231=0,B1231=""),"",IF(W1231=1,0,SUMIFS($Y$5:Y1230,$B$5:B1230,B1231&amp;"",$W$5:W1230,W1231-1)))</f>
        <v/>
      </c>
      <c r="Y1231" s="14">
        <f>IF(V1231=0,"",ROW($A1231))</f>
        <v/>
      </c>
    </row>
    <row r="1232">
      <c r="A1232" s="10" t="n"/>
      <c r="B1232" s="10" t="n"/>
      <c r="C1232" s="10" t="n"/>
      <c r="D1232" s="12" t="n"/>
      <c r="E1232" s="18" t="n"/>
      <c r="F1232" s="12" t="n"/>
      <c r="G1232" s="18" t="n"/>
      <c r="H1232" s="10" t="n"/>
      <c r="I1232" s="10" t="n"/>
      <c r="J1232" s="10" t="n"/>
      <c r="K1232" s="13" t="n"/>
      <c r="L1232" s="13" t="n"/>
      <c r="M1232" s="19">
        <f>IF(OR(K1232="",L1232=""),"",IF(AND(ISNUMBER(K1232),ISNUMBER(L1232)),L1232-K1232,"CHYBA"))</f>
        <v/>
      </c>
      <c r="N1232" s="10" t="n"/>
      <c r="O1232" s="10" t="n"/>
      <c r="P1232" s="14">
        <f>IF(M1232="","",IF(ISNUMBER(M1232),IF(M1232&lt;=0,"CHYBA",""),"CHYBA"))</f>
        <v/>
      </c>
      <c r="Q1232" s="14">
        <f>IF(OR(V1232=0,B1232="",K1232=""),"",IFERROR(IF(X1232=0,IF(AND(COUNTIFS('Vozidlá'!$A$6:$A$6,B1232&amp;"",'Vozidlá'!$L$6:$L$6,"&lt;&gt;")=1,ROUND(K1232,1)=ROUND(INDEX('Vozidlá'!$L$6:$L$6,MATCH(B1232,'Vozidlá'!$A$6:$A$6,0)),1)),"","CHYBA"),IF(AND(INDEX($L$1:$L$1505,X1232)&lt;&gt;"",ROUND(K1232,1)=ROUND(INDEX($L$1:$L$1505,X1232),1)),"","CHYBA")),"CHYBA"))</f>
        <v/>
      </c>
      <c r="R1232" s="14">
        <f>IF(V1232=0,"",IF(OR(NOT(ISNUMBER(A1232)),B1232="",C1232="",NOT(ISNUMBER(D1232)),NOT(ISNUMBER(E1232)),NOT(ISNUMBER(F1232)),NOT(ISNUMBER(G1232)),I1232="",J1232="",NOT(ISNUMBER(K1232)),NOT(ISNUMBER(L1232)),AND(N1232&lt;&gt;"Podnikateľská",N1232&lt;&gt;"Súkromná"),AND(N1232="Podnikateľská",H1232=""),COUNTIFS('Vodiči'!$C$6:$C$8,C1232&amp;"")&lt;&gt;1,COUNTIFS('Vozidlá'!$A$6:$A$6,B1232&amp;"",'Vozidlá'!$B$6:$B$6,"&lt;&gt;")&lt;&gt;1,COUNTIFS('Vozidlá'!$A$6:$A$6,B1232&amp;"",'Vozidlá'!$C$6:$C$6,"&lt;&gt;")&lt;&gt;1,COUNTIFS('Vozidlá'!$A$6:$A$6,B1232&amp;"",'Vozidlá'!$D$6:$D$6,"&lt;&gt;")&lt;&gt;1,COUNTIFS('Vozidlá'!$A$6:$A$6,B1232&amp;"",'Vozidlá'!$E$6:$E$6,"&lt;&gt;")&lt;&gt;1,COUNTIFS('Vozidlá'!$A$6:$A$6,B1232&amp;"",'Vozidlá'!$K$6:$K$6,"&lt;&gt;")&lt;&gt;1,COUNTIFS('Vozidlá'!$A$6:$A$6,B1232&amp;"",'Vozidlá'!$L$6:$L$6,"&lt;&gt;")&lt;&gt;1),"CHYBA",""))</f>
        <v/>
      </c>
      <c r="S1232" s="14">
        <f>IF(V1232=0,"",IF(N1232="Podnikateľská",IF(H1232="","",IF(OR(LEN(TRIM(SUBSTITUTE(SUBSTITUTE(H1232,".",""),",","")))&lt;12,ISNUMBER(MATCH(TRIM(SUBSTITUTE(SUBSTITUTE(H1232,".",""),",","")),'Zoznamy'!$G$2:$G$41,0))),"PREVERIŤ","")),IF(AND(N1232="Súkromná",IFERROR(INDEX('Vozidlá'!$O$6:$O$6,MATCH(B1232,'Vozidlá'!$A$6:$A$6,0))="áno",FALSE)),"PREVERIŤ","")))</f>
        <v/>
      </c>
      <c r="T1232" s="14">
        <f>IF(OR(D1232="",E1232="",F1232="",G1232=""),"",IFERROR(IF(OR(F1232+G1232&lt;D1232+E1232,D1232&lt;DATE(2027,1,1),D1232&gt;=DATE(2028,1,1)),"CHYBA",""),"CHYBA"))</f>
        <v/>
      </c>
      <c r="U1232" s="14">
        <f>IF(OR(V1232=0,A1232=""),"",IF(COUNTIFS($A$6:$A$1505,A1232&amp;"",$B$6:$B$1505,B1232&amp;"")&gt;1,"CHYBA",IF(X1232="","",IF(X1232=0,"",IFERROR(IF(INDEX($A$1:$A$1505,X1232)="","",IF(A1232=INDEX($A$1:$A$1505,X1232)+1,"","PREVERIŤ")),"PREVERIŤ")))))</f>
        <v/>
      </c>
      <c r="V1232" s="14">
        <f>IF(OR(A1232&lt;&gt;"",B1232&lt;&gt;"",C1232&lt;&gt;"",D1232&lt;&gt;"",E1232&lt;&gt;"",F1232&lt;&gt;"",G1232&lt;&gt;"",H1232&lt;&gt;"",I1232&lt;&gt;"",J1232&lt;&gt;"",K1232&lt;&gt;"",L1232&lt;&gt;"",N1232&lt;&gt;"",O1232&lt;&gt;""),1,0)</f>
        <v/>
      </c>
      <c r="W1232" s="14">
        <f>IF(OR(V1232=0,B1232=""),"",COUNTIFS($B$6:B1232,B1232&amp;""))</f>
        <v/>
      </c>
      <c r="X1232" s="14">
        <f>IF(OR(V1232=0,B1232=""),"",IF(W1232=1,0,SUMIFS($Y$5:Y1231,$B$5:B1231,B1232&amp;"",$W$5:W1231,W1232-1)))</f>
        <v/>
      </c>
      <c r="Y1232" s="14">
        <f>IF(V1232=0,"",ROW($A1232))</f>
        <v/>
      </c>
    </row>
    <row r="1233">
      <c r="A1233" s="10" t="n"/>
      <c r="B1233" s="10" t="n"/>
      <c r="C1233" s="10" t="n"/>
      <c r="D1233" s="12" t="n"/>
      <c r="E1233" s="18" t="n"/>
      <c r="F1233" s="12" t="n"/>
      <c r="G1233" s="18" t="n"/>
      <c r="H1233" s="10" t="n"/>
      <c r="I1233" s="10" t="n"/>
      <c r="J1233" s="10" t="n"/>
      <c r="K1233" s="13" t="n"/>
      <c r="L1233" s="13" t="n"/>
      <c r="M1233" s="19">
        <f>IF(OR(K1233="",L1233=""),"",IF(AND(ISNUMBER(K1233),ISNUMBER(L1233)),L1233-K1233,"CHYBA"))</f>
        <v/>
      </c>
      <c r="N1233" s="10" t="n"/>
      <c r="O1233" s="10" t="n"/>
      <c r="P1233" s="14">
        <f>IF(M1233="","",IF(ISNUMBER(M1233),IF(M1233&lt;=0,"CHYBA",""),"CHYBA"))</f>
        <v/>
      </c>
      <c r="Q1233" s="14">
        <f>IF(OR(V1233=0,B1233="",K1233=""),"",IFERROR(IF(X1233=0,IF(AND(COUNTIFS('Vozidlá'!$A$6:$A$6,B1233&amp;"",'Vozidlá'!$L$6:$L$6,"&lt;&gt;")=1,ROUND(K1233,1)=ROUND(INDEX('Vozidlá'!$L$6:$L$6,MATCH(B1233,'Vozidlá'!$A$6:$A$6,0)),1)),"","CHYBA"),IF(AND(INDEX($L$1:$L$1505,X1233)&lt;&gt;"",ROUND(K1233,1)=ROUND(INDEX($L$1:$L$1505,X1233),1)),"","CHYBA")),"CHYBA"))</f>
        <v/>
      </c>
      <c r="R1233" s="14">
        <f>IF(V1233=0,"",IF(OR(NOT(ISNUMBER(A1233)),B1233="",C1233="",NOT(ISNUMBER(D1233)),NOT(ISNUMBER(E1233)),NOT(ISNUMBER(F1233)),NOT(ISNUMBER(G1233)),I1233="",J1233="",NOT(ISNUMBER(K1233)),NOT(ISNUMBER(L1233)),AND(N1233&lt;&gt;"Podnikateľská",N1233&lt;&gt;"Súkromná"),AND(N1233="Podnikateľská",H1233=""),COUNTIFS('Vodiči'!$C$6:$C$8,C1233&amp;"")&lt;&gt;1,COUNTIFS('Vozidlá'!$A$6:$A$6,B1233&amp;"",'Vozidlá'!$B$6:$B$6,"&lt;&gt;")&lt;&gt;1,COUNTIFS('Vozidlá'!$A$6:$A$6,B1233&amp;"",'Vozidlá'!$C$6:$C$6,"&lt;&gt;")&lt;&gt;1,COUNTIFS('Vozidlá'!$A$6:$A$6,B1233&amp;"",'Vozidlá'!$D$6:$D$6,"&lt;&gt;")&lt;&gt;1,COUNTIFS('Vozidlá'!$A$6:$A$6,B1233&amp;"",'Vozidlá'!$E$6:$E$6,"&lt;&gt;")&lt;&gt;1,COUNTIFS('Vozidlá'!$A$6:$A$6,B1233&amp;"",'Vozidlá'!$K$6:$K$6,"&lt;&gt;")&lt;&gt;1,COUNTIFS('Vozidlá'!$A$6:$A$6,B1233&amp;"",'Vozidlá'!$L$6:$L$6,"&lt;&gt;")&lt;&gt;1),"CHYBA",""))</f>
        <v/>
      </c>
      <c r="S1233" s="14">
        <f>IF(V1233=0,"",IF(N1233="Podnikateľská",IF(H1233="","",IF(OR(LEN(TRIM(SUBSTITUTE(SUBSTITUTE(H1233,".",""),",","")))&lt;12,ISNUMBER(MATCH(TRIM(SUBSTITUTE(SUBSTITUTE(H1233,".",""),",","")),'Zoznamy'!$G$2:$G$41,0))),"PREVERIŤ","")),IF(AND(N1233="Súkromná",IFERROR(INDEX('Vozidlá'!$O$6:$O$6,MATCH(B1233,'Vozidlá'!$A$6:$A$6,0))="áno",FALSE)),"PREVERIŤ","")))</f>
        <v/>
      </c>
      <c r="T1233" s="14">
        <f>IF(OR(D1233="",E1233="",F1233="",G1233=""),"",IFERROR(IF(OR(F1233+G1233&lt;D1233+E1233,D1233&lt;DATE(2027,1,1),D1233&gt;=DATE(2028,1,1)),"CHYBA",""),"CHYBA"))</f>
        <v/>
      </c>
      <c r="U1233" s="14">
        <f>IF(OR(V1233=0,A1233=""),"",IF(COUNTIFS($A$6:$A$1505,A1233&amp;"",$B$6:$B$1505,B1233&amp;"")&gt;1,"CHYBA",IF(X1233="","",IF(X1233=0,"",IFERROR(IF(INDEX($A$1:$A$1505,X1233)="","",IF(A1233=INDEX($A$1:$A$1505,X1233)+1,"","PREVERIŤ")),"PREVERIŤ")))))</f>
        <v/>
      </c>
      <c r="V1233" s="14">
        <f>IF(OR(A1233&lt;&gt;"",B1233&lt;&gt;"",C1233&lt;&gt;"",D1233&lt;&gt;"",E1233&lt;&gt;"",F1233&lt;&gt;"",G1233&lt;&gt;"",H1233&lt;&gt;"",I1233&lt;&gt;"",J1233&lt;&gt;"",K1233&lt;&gt;"",L1233&lt;&gt;"",N1233&lt;&gt;"",O1233&lt;&gt;""),1,0)</f>
        <v/>
      </c>
      <c r="W1233" s="14">
        <f>IF(OR(V1233=0,B1233=""),"",COUNTIFS($B$6:B1233,B1233&amp;""))</f>
        <v/>
      </c>
      <c r="X1233" s="14">
        <f>IF(OR(V1233=0,B1233=""),"",IF(W1233=1,0,SUMIFS($Y$5:Y1232,$B$5:B1232,B1233&amp;"",$W$5:W1232,W1233-1)))</f>
        <v/>
      </c>
      <c r="Y1233" s="14">
        <f>IF(V1233=0,"",ROW($A1233))</f>
        <v/>
      </c>
    </row>
    <row r="1234">
      <c r="A1234" s="10" t="n"/>
      <c r="B1234" s="10" t="n"/>
      <c r="C1234" s="10" t="n"/>
      <c r="D1234" s="12" t="n"/>
      <c r="E1234" s="18" t="n"/>
      <c r="F1234" s="12" t="n"/>
      <c r="G1234" s="18" t="n"/>
      <c r="H1234" s="10" t="n"/>
      <c r="I1234" s="10" t="n"/>
      <c r="J1234" s="10" t="n"/>
      <c r="K1234" s="13" t="n"/>
      <c r="L1234" s="13" t="n"/>
      <c r="M1234" s="19">
        <f>IF(OR(K1234="",L1234=""),"",IF(AND(ISNUMBER(K1234),ISNUMBER(L1234)),L1234-K1234,"CHYBA"))</f>
        <v/>
      </c>
      <c r="N1234" s="10" t="n"/>
      <c r="O1234" s="10" t="n"/>
      <c r="P1234" s="14">
        <f>IF(M1234="","",IF(ISNUMBER(M1234),IF(M1234&lt;=0,"CHYBA",""),"CHYBA"))</f>
        <v/>
      </c>
      <c r="Q1234" s="14">
        <f>IF(OR(V1234=0,B1234="",K1234=""),"",IFERROR(IF(X1234=0,IF(AND(COUNTIFS('Vozidlá'!$A$6:$A$6,B1234&amp;"",'Vozidlá'!$L$6:$L$6,"&lt;&gt;")=1,ROUND(K1234,1)=ROUND(INDEX('Vozidlá'!$L$6:$L$6,MATCH(B1234,'Vozidlá'!$A$6:$A$6,0)),1)),"","CHYBA"),IF(AND(INDEX($L$1:$L$1505,X1234)&lt;&gt;"",ROUND(K1234,1)=ROUND(INDEX($L$1:$L$1505,X1234),1)),"","CHYBA")),"CHYBA"))</f>
        <v/>
      </c>
      <c r="R1234" s="14">
        <f>IF(V1234=0,"",IF(OR(NOT(ISNUMBER(A1234)),B1234="",C1234="",NOT(ISNUMBER(D1234)),NOT(ISNUMBER(E1234)),NOT(ISNUMBER(F1234)),NOT(ISNUMBER(G1234)),I1234="",J1234="",NOT(ISNUMBER(K1234)),NOT(ISNUMBER(L1234)),AND(N1234&lt;&gt;"Podnikateľská",N1234&lt;&gt;"Súkromná"),AND(N1234="Podnikateľská",H1234=""),COUNTIFS('Vodiči'!$C$6:$C$8,C1234&amp;"")&lt;&gt;1,COUNTIFS('Vozidlá'!$A$6:$A$6,B1234&amp;"",'Vozidlá'!$B$6:$B$6,"&lt;&gt;")&lt;&gt;1,COUNTIFS('Vozidlá'!$A$6:$A$6,B1234&amp;"",'Vozidlá'!$C$6:$C$6,"&lt;&gt;")&lt;&gt;1,COUNTIFS('Vozidlá'!$A$6:$A$6,B1234&amp;"",'Vozidlá'!$D$6:$D$6,"&lt;&gt;")&lt;&gt;1,COUNTIFS('Vozidlá'!$A$6:$A$6,B1234&amp;"",'Vozidlá'!$E$6:$E$6,"&lt;&gt;")&lt;&gt;1,COUNTIFS('Vozidlá'!$A$6:$A$6,B1234&amp;"",'Vozidlá'!$K$6:$K$6,"&lt;&gt;")&lt;&gt;1,COUNTIFS('Vozidlá'!$A$6:$A$6,B1234&amp;"",'Vozidlá'!$L$6:$L$6,"&lt;&gt;")&lt;&gt;1),"CHYBA",""))</f>
        <v/>
      </c>
      <c r="S1234" s="14">
        <f>IF(V1234=0,"",IF(N1234="Podnikateľská",IF(H1234="","",IF(OR(LEN(TRIM(SUBSTITUTE(SUBSTITUTE(H1234,".",""),",","")))&lt;12,ISNUMBER(MATCH(TRIM(SUBSTITUTE(SUBSTITUTE(H1234,".",""),",","")),'Zoznamy'!$G$2:$G$41,0))),"PREVERIŤ","")),IF(AND(N1234="Súkromná",IFERROR(INDEX('Vozidlá'!$O$6:$O$6,MATCH(B1234,'Vozidlá'!$A$6:$A$6,0))="áno",FALSE)),"PREVERIŤ","")))</f>
        <v/>
      </c>
      <c r="T1234" s="14">
        <f>IF(OR(D1234="",E1234="",F1234="",G1234=""),"",IFERROR(IF(OR(F1234+G1234&lt;D1234+E1234,D1234&lt;DATE(2027,1,1),D1234&gt;=DATE(2028,1,1)),"CHYBA",""),"CHYBA"))</f>
        <v/>
      </c>
      <c r="U1234" s="14">
        <f>IF(OR(V1234=0,A1234=""),"",IF(COUNTIFS($A$6:$A$1505,A1234&amp;"",$B$6:$B$1505,B1234&amp;"")&gt;1,"CHYBA",IF(X1234="","",IF(X1234=0,"",IFERROR(IF(INDEX($A$1:$A$1505,X1234)="","",IF(A1234=INDEX($A$1:$A$1505,X1234)+1,"","PREVERIŤ")),"PREVERIŤ")))))</f>
        <v/>
      </c>
      <c r="V1234" s="14">
        <f>IF(OR(A1234&lt;&gt;"",B1234&lt;&gt;"",C1234&lt;&gt;"",D1234&lt;&gt;"",E1234&lt;&gt;"",F1234&lt;&gt;"",G1234&lt;&gt;"",H1234&lt;&gt;"",I1234&lt;&gt;"",J1234&lt;&gt;"",K1234&lt;&gt;"",L1234&lt;&gt;"",N1234&lt;&gt;"",O1234&lt;&gt;""),1,0)</f>
        <v/>
      </c>
      <c r="W1234" s="14">
        <f>IF(OR(V1234=0,B1234=""),"",COUNTIFS($B$6:B1234,B1234&amp;""))</f>
        <v/>
      </c>
      <c r="X1234" s="14">
        <f>IF(OR(V1234=0,B1234=""),"",IF(W1234=1,0,SUMIFS($Y$5:Y1233,$B$5:B1233,B1234&amp;"",$W$5:W1233,W1234-1)))</f>
        <v/>
      </c>
      <c r="Y1234" s="14">
        <f>IF(V1234=0,"",ROW($A1234))</f>
        <v/>
      </c>
    </row>
    <row r="1235">
      <c r="A1235" s="10" t="n"/>
      <c r="B1235" s="10" t="n"/>
      <c r="C1235" s="10" t="n"/>
      <c r="D1235" s="12" t="n"/>
      <c r="E1235" s="18" t="n"/>
      <c r="F1235" s="12" t="n"/>
      <c r="G1235" s="18" t="n"/>
      <c r="H1235" s="10" t="n"/>
      <c r="I1235" s="10" t="n"/>
      <c r="J1235" s="10" t="n"/>
      <c r="K1235" s="13" t="n"/>
      <c r="L1235" s="13" t="n"/>
      <c r="M1235" s="19">
        <f>IF(OR(K1235="",L1235=""),"",IF(AND(ISNUMBER(K1235),ISNUMBER(L1235)),L1235-K1235,"CHYBA"))</f>
        <v/>
      </c>
      <c r="N1235" s="10" t="n"/>
      <c r="O1235" s="10" t="n"/>
      <c r="P1235" s="14">
        <f>IF(M1235="","",IF(ISNUMBER(M1235),IF(M1235&lt;=0,"CHYBA",""),"CHYBA"))</f>
        <v/>
      </c>
      <c r="Q1235" s="14">
        <f>IF(OR(V1235=0,B1235="",K1235=""),"",IFERROR(IF(X1235=0,IF(AND(COUNTIFS('Vozidlá'!$A$6:$A$6,B1235&amp;"",'Vozidlá'!$L$6:$L$6,"&lt;&gt;")=1,ROUND(K1235,1)=ROUND(INDEX('Vozidlá'!$L$6:$L$6,MATCH(B1235,'Vozidlá'!$A$6:$A$6,0)),1)),"","CHYBA"),IF(AND(INDEX($L$1:$L$1505,X1235)&lt;&gt;"",ROUND(K1235,1)=ROUND(INDEX($L$1:$L$1505,X1235),1)),"","CHYBA")),"CHYBA"))</f>
        <v/>
      </c>
      <c r="R1235" s="14">
        <f>IF(V1235=0,"",IF(OR(NOT(ISNUMBER(A1235)),B1235="",C1235="",NOT(ISNUMBER(D1235)),NOT(ISNUMBER(E1235)),NOT(ISNUMBER(F1235)),NOT(ISNUMBER(G1235)),I1235="",J1235="",NOT(ISNUMBER(K1235)),NOT(ISNUMBER(L1235)),AND(N1235&lt;&gt;"Podnikateľská",N1235&lt;&gt;"Súkromná"),AND(N1235="Podnikateľská",H1235=""),COUNTIFS('Vodiči'!$C$6:$C$8,C1235&amp;"")&lt;&gt;1,COUNTIFS('Vozidlá'!$A$6:$A$6,B1235&amp;"",'Vozidlá'!$B$6:$B$6,"&lt;&gt;")&lt;&gt;1,COUNTIFS('Vozidlá'!$A$6:$A$6,B1235&amp;"",'Vozidlá'!$C$6:$C$6,"&lt;&gt;")&lt;&gt;1,COUNTIFS('Vozidlá'!$A$6:$A$6,B1235&amp;"",'Vozidlá'!$D$6:$D$6,"&lt;&gt;")&lt;&gt;1,COUNTIFS('Vozidlá'!$A$6:$A$6,B1235&amp;"",'Vozidlá'!$E$6:$E$6,"&lt;&gt;")&lt;&gt;1,COUNTIFS('Vozidlá'!$A$6:$A$6,B1235&amp;"",'Vozidlá'!$K$6:$K$6,"&lt;&gt;")&lt;&gt;1,COUNTIFS('Vozidlá'!$A$6:$A$6,B1235&amp;"",'Vozidlá'!$L$6:$L$6,"&lt;&gt;")&lt;&gt;1),"CHYBA",""))</f>
        <v/>
      </c>
      <c r="S1235" s="14">
        <f>IF(V1235=0,"",IF(N1235="Podnikateľská",IF(H1235="","",IF(OR(LEN(TRIM(SUBSTITUTE(SUBSTITUTE(H1235,".",""),",","")))&lt;12,ISNUMBER(MATCH(TRIM(SUBSTITUTE(SUBSTITUTE(H1235,".",""),",","")),'Zoznamy'!$G$2:$G$41,0))),"PREVERIŤ","")),IF(AND(N1235="Súkromná",IFERROR(INDEX('Vozidlá'!$O$6:$O$6,MATCH(B1235,'Vozidlá'!$A$6:$A$6,0))="áno",FALSE)),"PREVERIŤ","")))</f>
        <v/>
      </c>
      <c r="T1235" s="14">
        <f>IF(OR(D1235="",E1235="",F1235="",G1235=""),"",IFERROR(IF(OR(F1235+G1235&lt;D1235+E1235,D1235&lt;DATE(2027,1,1),D1235&gt;=DATE(2028,1,1)),"CHYBA",""),"CHYBA"))</f>
        <v/>
      </c>
      <c r="U1235" s="14">
        <f>IF(OR(V1235=0,A1235=""),"",IF(COUNTIFS($A$6:$A$1505,A1235&amp;"",$B$6:$B$1505,B1235&amp;"")&gt;1,"CHYBA",IF(X1235="","",IF(X1235=0,"",IFERROR(IF(INDEX($A$1:$A$1505,X1235)="","",IF(A1235=INDEX($A$1:$A$1505,X1235)+1,"","PREVERIŤ")),"PREVERIŤ")))))</f>
        <v/>
      </c>
      <c r="V1235" s="14">
        <f>IF(OR(A1235&lt;&gt;"",B1235&lt;&gt;"",C1235&lt;&gt;"",D1235&lt;&gt;"",E1235&lt;&gt;"",F1235&lt;&gt;"",G1235&lt;&gt;"",H1235&lt;&gt;"",I1235&lt;&gt;"",J1235&lt;&gt;"",K1235&lt;&gt;"",L1235&lt;&gt;"",N1235&lt;&gt;"",O1235&lt;&gt;""),1,0)</f>
        <v/>
      </c>
      <c r="W1235" s="14">
        <f>IF(OR(V1235=0,B1235=""),"",COUNTIFS($B$6:B1235,B1235&amp;""))</f>
        <v/>
      </c>
      <c r="X1235" s="14">
        <f>IF(OR(V1235=0,B1235=""),"",IF(W1235=1,0,SUMIFS($Y$5:Y1234,$B$5:B1234,B1235&amp;"",$W$5:W1234,W1235-1)))</f>
        <v/>
      </c>
      <c r="Y1235" s="14">
        <f>IF(V1235=0,"",ROW($A1235))</f>
        <v/>
      </c>
    </row>
    <row r="1236">
      <c r="A1236" s="10" t="n"/>
      <c r="B1236" s="10" t="n"/>
      <c r="C1236" s="10" t="n"/>
      <c r="D1236" s="12" t="n"/>
      <c r="E1236" s="18" t="n"/>
      <c r="F1236" s="12" t="n"/>
      <c r="G1236" s="18" t="n"/>
      <c r="H1236" s="10" t="n"/>
      <c r="I1236" s="10" t="n"/>
      <c r="J1236" s="10" t="n"/>
      <c r="K1236" s="13" t="n"/>
      <c r="L1236" s="13" t="n"/>
      <c r="M1236" s="19">
        <f>IF(OR(K1236="",L1236=""),"",IF(AND(ISNUMBER(K1236),ISNUMBER(L1236)),L1236-K1236,"CHYBA"))</f>
        <v/>
      </c>
      <c r="N1236" s="10" t="n"/>
      <c r="O1236" s="10" t="n"/>
      <c r="P1236" s="14">
        <f>IF(M1236="","",IF(ISNUMBER(M1236),IF(M1236&lt;=0,"CHYBA",""),"CHYBA"))</f>
        <v/>
      </c>
      <c r="Q1236" s="14">
        <f>IF(OR(V1236=0,B1236="",K1236=""),"",IFERROR(IF(X1236=0,IF(AND(COUNTIFS('Vozidlá'!$A$6:$A$6,B1236&amp;"",'Vozidlá'!$L$6:$L$6,"&lt;&gt;")=1,ROUND(K1236,1)=ROUND(INDEX('Vozidlá'!$L$6:$L$6,MATCH(B1236,'Vozidlá'!$A$6:$A$6,0)),1)),"","CHYBA"),IF(AND(INDEX($L$1:$L$1505,X1236)&lt;&gt;"",ROUND(K1236,1)=ROUND(INDEX($L$1:$L$1505,X1236),1)),"","CHYBA")),"CHYBA"))</f>
        <v/>
      </c>
      <c r="R1236" s="14">
        <f>IF(V1236=0,"",IF(OR(NOT(ISNUMBER(A1236)),B1236="",C1236="",NOT(ISNUMBER(D1236)),NOT(ISNUMBER(E1236)),NOT(ISNUMBER(F1236)),NOT(ISNUMBER(G1236)),I1236="",J1236="",NOT(ISNUMBER(K1236)),NOT(ISNUMBER(L1236)),AND(N1236&lt;&gt;"Podnikateľská",N1236&lt;&gt;"Súkromná"),AND(N1236="Podnikateľská",H1236=""),COUNTIFS('Vodiči'!$C$6:$C$8,C1236&amp;"")&lt;&gt;1,COUNTIFS('Vozidlá'!$A$6:$A$6,B1236&amp;"",'Vozidlá'!$B$6:$B$6,"&lt;&gt;")&lt;&gt;1,COUNTIFS('Vozidlá'!$A$6:$A$6,B1236&amp;"",'Vozidlá'!$C$6:$C$6,"&lt;&gt;")&lt;&gt;1,COUNTIFS('Vozidlá'!$A$6:$A$6,B1236&amp;"",'Vozidlá'!$D$6:$D$6,"&lt;&gt;")&lt;&gt;1,COUNTIFS('Vozidlá'!$A$6:$A$6,B1236&amp;"",'Vozidlá'!$E$6:$E$6,"&lt;&gt;")&lt;&gt;1,COUNTIFS('Vozidlá'!$A$6:$A$6,B1236&amp;"",'Vozidlá'!$K$6:$K$6,"&lt;&gt;")&lt;&gt;1,COUNTIFS('Vozidlá'!$A$6:$A$6,B1236&amp;"",'Vozidlá'!$L$6:$L$6,"&lt;&gt;")&lt;&gt;1),"CHYBA",""))</f>
        <v/>
      </c>
      <c r="S1236" s="14">
        <f>IF(V1236=0,"",IF(N1236="Podnikateľská",IF(H1236="","",IF(OR(LEN(TRIM(SUBSTITUTE(SUBSTITUTE(H1236,".",""),",","")))&lt;12,ISNUMBER(MATCH(TRIM(SUBSTITUTE(SUBSTITUTE(H1236,".",""),",","")),'Zoznamy'!$G$2:$G$41,0))),"PREVERIŤ","")),IF(AND(N1236="Súkromná",IFERROR(INDEX('Vozidlá'!$O$6:$O$6,MATCH(B1236,'Vozidlá'!$A$6:$A$6,0))="áno",FALSE)),"PREVERIŤ","")))</f>
        <v/>
      </c>
      <c r="T1236" s="14">
        <f>IF(OR(D1236="",E1236="",F1236="",G1236=""),"",IFERROR(IF(OR(F1236+G1236&lt;D1236+E1236,D1236&lt;DATE(2027,1,1),D1236&gt;=DATE(2028,1,1)),"CHYBA",""),"CHYBA"))</f>
        <v/>
      </c>
      <c r="U1236" s="14">
        <f>IF(OR(V1236=0,A1236=""),"",IF(COUNTIFS($A$6:$A$1505,A1236&amp;"",$B$6:$B$1505,B1236&amp;"")&gt;1,"CHYBA",IF(X1236="","",IF(X1236=0,"",IFERROR(IF(INDEX($A$1:$A$1505,X1236)="","",IF(A1236=INDEX($A$1:$A$1505,X1236)+1,"","PREVERIŤ")),"PREVERIŤ")))))</f>
        <v/>
      </c>
      <c r="V1236" s="14">
        <f>IF(OR(A1236&lt;&gt;"",B1236&lt;&gt;"",C1236&lt;&gt;"",D1236&lt;&gt;"",E1236&lt;&gt;"",F1236&lt;&gt;"",G1236&lt;&gt;"",H1236&lt;&gt;"",I1236&lt;&gt;"",J1236&lt;&gt;"",K1236&lt;&gt;"",L1236&lt;&gt;"",N1236&lt;&gt;"",O1236&lt;&gt;""),1,0)</f>
        <v/>
      </c>
      <c r="W1236" s="14">
        <f>IF(OR(V1236=0,B1236=""),"",COUNTIFS($B$6:B1236,B1236&amp;""))</f>
        <v/>
      </c>
      <c r="X1236" s="14">
        <f>IF(OR(V1236=0,B1236=""),"",IF(W1236=1,0,SUMIFS($Y$5:Y1235,$B$5:B1235,B1236&amp;"",$W$5:W1235,W1236-1)))</f>
        <v/>
      </c>
      <c r="Y1236" s="14">
        <f>IF(V1236=0,"",ROW($A1236))</f>
        <v/>
      </c>
    </row>
    <row r="1237">
      <c r="A1237" s="10" t="n"/>
      <c r="B1237" s="10" t="n"/>
      <c r="C1237" s="10" t="n"/>
      <c r="D1237" s="12" t="n"/>
      <c r="E1237" s="18" t="n"/>
      <c r="F1237" s="12" t="n"/>
      <c r="G1237" s="18" t="n"/>
      <c r="H1237" s="10" t="n"/>
      <c r="I1237" s="10" t="n"/>
      <c r="J1237" s="10" t="n"/>
      <c r="K1237" s="13" t="n"/>
      <c r="L1237" s="13" t="n"/>
      <c r="M1237" s="19">
        <f>IF(OR(K1237="",L1237=""),"",IF(AND(ISNUMBER(K1237),ISNUMBER(L1237)),L1237-K1237,"CHYBA"))</f>
        <v/>
      </c>
      <c r="N1237" s="10" t="n"/>
      <c r="O1237" s="10" t="n"/>
      <c r="P1237" s="14">
        <f>IF(M1237="","",IF(ISNUMBER(M1237),IF(M1237&lt;=0,"CHYBA",""),"CHYBA"))</f>
        <v/>
      </c>
      <c r="Q1237" s="14">
        <f>IF(OR(V1237=0,B1237="",K1237=""),"",IFERROR(IF(X1237=0,IF(AND(COUNTIFS('Vozidlá'!$A$6:$A$6,B1237&amp;"",'Vozidlá'!$L$6:$L$6,"&lt;&gt;")=1,ROUND(K1237,1)=ROUND(INDEX('Vozidlá'!$L$6:$L$6,MATCH(B1237,'Vozidlá'!$A$6:$A$6,0)),1)),"","CHYBA"),IF(AND(INDEX($L$1:$L$1505,X1237)&lt;&gt;"",ROUND(K1237,1)=ROUND(INDEX($L$1:$L$1505,X1237),1)),"","CHYBA")),"CHYBA"))</f>
        <v/>
      </c>
      <c r="R1237" s="14">
        <f>IF(V1237=0,"",IF(OR(NOT(ISNUMBER(A1237)),B1237="",C1237="",NOT(ISNUMBER(D1237)),NOT(ISNUMBER(E1237)),NOT(ISNUMBER(F1237)),NOT(ISNUMBER(G1237)),I1237="",J1237="",NOT(ISNUMBER(K1237)),NOT(ISNUMBER(L1237)),AND(N1237&lt;&gt;"Podnikateľská",N1237&lt;&gt;"Súkromná"),AND(N1237="Podnikateľská",H1237=""),COUNTIFS('Vodiči'!$C$6:$C$8,C1237&amp;"")&lt;&gt;1,COUNTIFS('Vozidlá'!$A$6:$A$6,B1237&amp;"",'Vozidlá'!$B$6:$B$6,"&lt;&gt;")&lt;&gt;1,COUNTIFS('Vozidlá'!$A$6:$A$6,B1237&amp;"",'Vozidlá'!$C$6:$C$6,"&lt;&gt;")&lt;&gt;1,COUNTIFS('Vozidlá'!$A$6:$A$6,B1237&amp;"",'Vozidlá'!$D$6:$D$6,"&lt;&gt;")&lt;&gt;1,COUNTIFS('Vozidlá'!$A$6:$A$6,B1237&amp;"",'Vozidlá'!$E$6:$E$6,"&lt;&gt;")&lt;&gt;1,COUNTIFS('Vozidlá'!$A$6:$A$6,B1237&amp;"",'Vozidlá'!$K$6:$K$6,"&lt;&gt;")&lt;&gt;1,COUNTIFS('Vozidlá'!$A$6:$A$6,B1237&amp;"",'Vozidlá'!$L$6:$L$6,"&lt;&gt;")&lt;&gt;1),"CHYBA",""))</f>
        <v/>
      </c>
      <c r="S1237" s="14">
        <f>IF(V1237=0,"",IF(N1237="Podnikateľská",IF(H1237="","",IF(OR(LEN(TRIM(SUBSTITUTE(SUBSTITUTE(H1237,".",""),",","")))&lt;12,ISNUMBER(MATCH(TRIM(SUBSTITUTE(SUBSTITUTE(H1237,".",""),",","")),'Zoznamy'!$G$2:$G$41,0))),"PREVERIŤ","")),IF(AND(N1237="Súkromná",IFERROR(INDEX('Vozidlá'!$O$6:$O$6,MATCH(B1237,'Vozidlá'!$A$6:$A$6,0))="áno",FALSE)),"PREVERIŤ","")))</f>
        <v/>
      </c>
      <c r="T1237" s="14">
        <f>IF(OR(D1237="",E1237="",F1237="",G1237=""),"",IFERROR(IF(OR(F1237+G1237&lt;D1237+E1237,D1237&lt;DATE(2027,1,1),D1237&gt;=DATE(2028,1,1)),"CHYBA",""),"CHYBA"))</f>
        <v/>
      </c>
      <c r="U1237" s="14">
        <f>IF(OR(V1237=0,A1237=""),"",IF(COUNTIFS($A$6:$A$1505,A1237&amp;"",$B$6:$B$1505,B1237&amp;"")&gt;1,"CHYBA",IF(X1237="","",IF(X1237=0,"",IFERROR(IF(INDEX($A$1:$A$1505,X1237)="","",IF(A1237=INDEX($A$1:$A$1505,X1237)+1,"","PREVERIŤ")),"PREVERIŤ")))))</f>
        <v/>
      </c>
      <c r="V1237" s="14">
        <f>IF(OR(A1237&lt;&gt;"",B1237&lt;&gt;"",C1237&lt;&gt;"",D1237&lt;&gt;"",E1237&lt;&gt;"",F1237&lt;&gt;"",G1237&lt;&gt;"",H1237&lt;&gt;"",I1237&lt;&gt;"",J1237&lt;&gt;"",K1237&lt;&gt;"",L1237&lt;&gt;"",N1237&lt;&gt;"",O1237&lt;&gt;""),1,0)</f>
        <v/>
      </c>
      <c r="W1237" s="14">
        <f>IF(OR(V1237=0,B1237=""),"",COUNTIFS($B$6:B1237,B1237&amp;""))</f>
        <v/>
      </c>
      <c r="X1237" s="14">
        <f>IF(OR(V1237=0,B1237=""),"",IF(W1237=1,0,SUMIFS($Y$5:Y1236,$B$5:B1236,B1237&amp;"",$W$5:W1236,W1237-1)))</f>
        <v/>
      </c>
      <c r="Y1237" s="14">
        <f>IF(V1237=0,"",ROW($A1237))</f>
        <v/>
      </c>
    </row>
    <row r="1238">
      <c r="A1238" s="10" t="n"/>
      <c r="B1238" s="10" t="n"/>
      <c r="C1238" s="10" t="n"/>
      <c r="D1238" s="12" t="n"/>
      <c r="E1238" s="18" t="n"/>
      <c r="F1238" s="12" t="n"/>
      <c r="G1238" s="18" t="n"/>
      <c r="H1238" s="10" t="n"/>
      <c r="I1238" s="10" t="n"/>
      <c r="J1238" s="10" t="n"/>
      <c r="K1238" s="13" t="n"/>
      <c r="L1238" s="13" t="n"/>
      <c r="M1238" s="19">
        <f>IF(OR(K1238="",L1238=""),"",IF(AND(ISNUMBER(K1238),ISNUMBER(L1238)),L1238-K1238,"CHYBA"))</f>
        <v/>
      </c>
      <c r="N1238" s="10" t="n"/>
      <c r="O1238" s="10" t="n"/>
      <c r="P1238" s="14">
        <f>IF(M1238="","",IF(ISNUMBER(M1238),IF(M1238&lt;=0,"CHYBA",""),"CHYBA"))</f>
        <v/>
      </c>
      <c r="Q1238" s="14">
        <f>IF(OR(V1238=0,B1238="",K1238=""),"",IFERROR(IF(X1238=0,IF(AND(COUNTIFS('Vozidlá'!$A$6:$A$6,B1238&amp;"",'Vozidlá'!$L$6:$L$6,"&lt;&gt;")=1,ROUND(K1238,1)=ROUND(INDEX('Vozidlá'!$L$6:$L$6,MATCH(B1238,'Vozidlá'!$A$6:$A$6,0)),1)),"","CHYBA"),IF(AND(INDEX($L$1:$L$1505,X1238)&lt;&gt;"",ROUND(K1238,1)=ROUND(INDEX($L$1:$L$1505,X1238),1)),"","CHYBA")),"CHYBA"))</f>
        <v/>
      </c>
      <c r="R1238" s="14">
        <f>IF(V1238=0,"",IF(OR(NOT(ISNUMBER(A1238)),B1238="",C1238="",NOT(ISNUMBER(D1238)),NOT(ISNUMBER(E1238)),NOT(ISNUMBER(F1238)),NOT(ISNUMBER(G1238)),I1238="",J1238="",NOT(ISNUMBER(K1238)),NOT(ISNUMBER(L1238)),AND(N1238&lt;&gt;"Podnikateľská",N1238&lt;&gt;"Súkromná"),AND(N1238="Podnikateľská",H1238=""),COUNTIFS('Vodiči'!$C$6:$C$8,C1238&amp;"")&lt;&gt;1,COUNTIFS('Vozidlá'!$A$6:$A$6,B1238&amp;"",'Vozidlá'!$B$6:$B$6,"&lt;&gt;")&lt;&gt;1,COUNTIFS('Vozidlá'!$A$6:$A$6,B1238&amp;"",'Vozidlá'!$C$6:$C$6,"&lt;&gt;")&lt;&gt;1,COUNTIFS('Vozidlá'!$A$6:$A$6,B1238&amp;"",'Vozidlá'!$D$6:$D$6,"&lt;&gt;")&lt;&gt;1,COUNTIFS('Vozidlá'!$A$6:$A$6,B1238&amp;"",'Vozidlá'!$E$6:$E$6,"&lt;&gt;")&lt;&gt;1,COUNTIFS('Vozidlá'!$A$6:$A$6,B1238&amp;"",'Vozidlá'!$K$6:$K$6,"&lt;&gt;")&lt;&gt;1,COUNTIFS('Vozidlá'!$A$6:$A$6,B1238&amp;"",'Vozidlá'!$L$6:$L$6,"&lt;&gt;")&lt;&gt;1),"CHYBA",""))</f>
        <v/>
      </c>
      <c r="S1238" s="14">
        <f>IF(V1238=0,"",IF(N1238="Podnikateľská",IF(H1238="","",IF(OR(LEN(TRIM(SUBSTITUTE(SUBSTITUTE(H1238,".",""),",","")))&lt;12,ISNUMBER(MATCH(TRIM(SUBSTITUTE(SUBSTITUTE(H1238,".",""),",","")),'Zoznamy'!$G$2:$G$41,0))),"PREVERIŤ","")),IF(AND(N1238="Súkromná",IFERROR(INDEX('Vozidlá'!$O$6:$O$6,MATCH(B1238,'Vozidlá'!$A$6:$A$6,0))="áno",FALSE)),"PREVERIŤ","")))</f>
        <v/>
      </c>
      <c r="T1238" s="14">
        <f>IF(OR(D1238="",E1238="",F1238="",G1238=""),"",IFERROR(IF(OR(F1238+G1238&lt;D1238+E1238,D1238&lt;DATE(2027,1,1),D1238&gt;=DATE(2028,1,1)),"CHYBA",""),"CHYBA"))</f>
        <v/>
      </c>
      <c r="U1238" s="14">
        <f>IF(OR(V1238=0,A1238=""),"",IF(COUNTIFS($A$6:$A$1505,A1238&amp;"",$B$6:$B$1505,B1238&amp;"")&gt;1,"CHYBA",IF(X1238="","",IF(X1238=0,"",IFERROR(IF(INDEX($A$1:$A$1505,X1238)="","",IF(A1238=INDEX($A$1:$A$1505,X1238)+1,"","PREVERIŤ")),"PREVERIŤ")))))</f>
        <v/>
      </c>
      <c r="V1238" s="14">
        <f>IF(OR(A1238&lt;&gt;"",B1238&lt;&gt;"",C1238&lt;&gt;"",D1238&lt;&gt;"",E1238&lt;&gt;"",F1238&lt;&gt;"",G1238&lt;&gt;"",H1238&lt;&gt;"",I1238&lt;&gt;"",J1238&lt;&gt;"",K1238&lt;&gt;"",L1238&lt;&gt;"",N1238&lt;&gt;"",O1238&lt;&gt;""),1,0)</f>
        <v/>
      </c>
      <c r="W1238" s="14">
        <f>IF(OR(V1238=0,B1238=""),"",COUNTIFS($B$6:B1238,B1238&amp;""))</f>
        <v/>
      </c>
      <c r="X1238" s="14">
        <f>IF(OR(V1238=0,B1238=""),"",IF(W1238=1,0,SUMIFS($Y$5:Y1237,$B$5:B1237,B1238&amp;"",$W$5:W1237,W1238-1)))</f>
        <v/>
      </c>
      <c r="Y1238" s="14">
        <f>IF(V1238=0,"",ROW($A1238))</f>
        <v/>
      </c>
    </row>
    <row r="1239">
      <c r="A1239" s="10" t="n"/>
      <c r="B1239" s="10" t="n"/>
      <c r="C1239" s="10" t="n"/>
      <c r="D1239" s="12" t="n"/>
      <c r="E1239" s="18" t="n"/>
      <c r="F1239" s="12" t="n"/>
      <c r="G1239" s="18" t="n"/>
      <c r="H1239" s="10" t="n"/>
      <c r="I1239" s="10" t="n"/>
      <c r="J1239" s="10" t="n"/>
      <c r="K1239" s="13" t="n"/>
      <c r="L1239" s="13" t="n"/>
      <c r="M1239" s="19">
        <f>IF(OR(K1239="",L1239=""),"",IF(AND(ISNUMBER(K1239),ISNUMBER(L1239)),L1239-K1239,"CHYBA"))</f>
        <v/>
      </c>
      <c r="N1239" s="10" t="n"/>
      <c r="O1239" s="10" t="n"/>
      <c r="P1239" s="14">
        <f>IF(M1239="","",IF(ISNUMBER(M1239),IF(M1239&lt;=0,"CHYBA",""),"CHYBA"))</f>
        <v/>
      </c>
      <c r="Q1239" s="14">
        <f>IF(OR(V1239=0,B1239="",K1239=""),"",IFERROR(IF(X1239=0,IF(AND(COUNTIFS('Vozidlá'!$A$6:$A$6,B1239&amp;"",'Vozidlá'!$L$6:$L$6,"&lt;&gt;")=1,ROUND(K1239,1)=ROUND(INDEX('Vozidlá'!$L$6:$L$6,MATCH(B1239,'Vozidlá'!$A$6:$A$6,0)),1)),"","CHYBA"),IF(AND(INDEX($L$1:$L$1505,X1239)&lt;&gt;"",ROUND(K1239,1)=ROUND(INDEX($L$1:$L$1505,X1239),1)),"","CHYBA")),"CHYBA"))</f>
        <v/>
      </c>
      <c r="R1239" s="14">
        <f>IF(V1239=0,"",IF(OR(NOT(ISNUMBER(A1239)),B1239="",C1239="",NOT(ISNUMBER(D1239)),NOT(ISNUMBER(E1239)),NOT(ISNUMBER(F1239)),NOT(ISNUMBER(G1239)),I1239="",J1239="",NOT(ISNUMBER(K1239)),NOT(ISNUMBER(L1239)),AND(N1239&lt;&gt;"Podnikateľská",N1239&lt;&gt;"Súkromná"),AND(N1239="Podnikateľská",H1239=""),COUNTIFS('Vodiči'!$C$6:$C$8,C1239&amp;"")&lt;&gt;1,COUNTIFS('Vozidlá'!$A$6:$A$6,B1239&amp;"",'Vozidlá'!$B$6:$B$6,"&lt;&gt;")&lt;&gt;1,COUNTIFS('Vozidlá'!$A$6:$A$6,B1239&amp;"",'Vozidlá'!$C$6:$C$6,"&lt;&gt;")&lt;&gt;1,COUNTIFS('Vozidlá'!$A$6:$A$6,B1239&amp;"",'Vozidlá'!$D$6:$D$6,"&lt;&gt;")&lt;&gt;1,COUNTIFS('Vozidlá'!$A$6:$A$6,B1239&amp;"",'Vozidlá'!$E$6:$E$6,"&lt;&gt;")&lt;&gt;1,COUNTIFS('Vozidlá'!$A$6:$A$6,B1239&amp;"",'Vozidlá'!$K$6:$K$6,"&lt;&gt;")&lt;&gt;1,COUNTIFS('Vozidlá'!$A$6:$A$6,B1239&amp;"",'Vozidlá'!$L$6:$L$6,"&lt;&gt;")&lt;&gt;1),"CHYBA",""))</f>
        <v/>
      </c>
      <c r="S1239" s="14">
        <f>IF(V1239=0,"",IF(N1239="Podnikateľská",IF(H1239="","",IF(OR(LEN(TRIM(SUBSTITUTE(SUBSTITUTE(H1239,".",""),",","")))&lt;12,ISNUMBER(MATCH(TRIM(SUBSTITUTE(SUBSTITUTE(H1239,".",""),",","")),'Zoznamy'!$G$2:$G$41,0))),"PREVERIŤ","")),IF(AND(N1239="Súkromná",IFERROR(INDEX('Vozidlá'!$O$6:$O$6,MATCH(B1239,'Vozidlá'!$A$6:$A$6,0))="áno",FALSE)),"PREVERIŤ","")))</f>
        <v/>
      </c>
      <c r="T1239" s="14">
        <f>IF(OR(D1239="",E1239="",F1239="",G1239=""),"",IFERROR(IF(OR(F1239+G1239&lt;D1239+E1239,D1239&lt;DATE(2027,1,1),D1239&gt;=DATE(2028,1,1)),"CHYBA",""),"CHYBA"))</f>
        <v/>
      </c>
      <c r="U1239" s="14">
        <f>IF(OR(V1239=0,A1239=""),"",IF(COUNTIFS($A$6:$A$1505,A1239&amp;"",$B$6:$B$1505,B1239&amp;"")&gt;1,"CHYBA",IF(X1239="","",IF(X1239=0,"",IFERROR(IF(INDEX($A$1:$A$1505,X1239)="","",IF(A1239=INDEX($A$1:$A$1505,X1239)+1,"","PREVERIŤ")),"PREVERIŤ")))))</f>
        <v/>
      </c>
      <c r="V1239" s="14">
        <f>IF(OR(A1239&lt;&gt;"",B1239&lt;&gt;"",C1239&lt;&gt;"",D1239&lt;&gt;"",E1239&lt;&gt;"",F1239&lt;&gt;"",G1239&lt;&gt;"",H1239&lt;&gt;"",I1239&lt;&gt;"",J1239&lt;&gt;"",K1239&lt;&gt;"",L1239&lt;&gt;"",N1239&lt;&gt;"",O1239&lt;&gt;""),1,0)</f>
        <v/>
      </c>
      <c r="W1239" s="14">
        <f>IF(OR(V1239=0,B1239=""),"",COUNTIFS($B$6:B1239,B1239&amp;""))</f>
        <v/>
      </c>
      <c r="X1239" s="14">
        <f>IF(OR(V1239=0,B1239=""),"",IF(W1239=1,0,SUMIFS($Y$5:Y1238,$B$5:B1238,B1239&amp;"",$W$5:W1238,W1239-1)))</f>
        <v/>
      </c>
      <c r="Y1239" s="14">
        <f>IF(V1239=0,"",ROW($A1239))</f>
        <v/>
      </c>
    </row>
    <row r="1240">
      <c r="A1240" s="10" t="n"/>
      <c r="B1240" s="10" t="n"/>
      <c r="C1240" s="10" t="n"/>
      <c r="D1240" s="12" t="n"/>
      <c r="E1240" s="18" t="n"/>
      <c r="F1240" s="12" t="n"/>
      <c r="G1240" s="18" t="n"/>
      <c r="H1240" s="10" t="n"/>
      <c r="I1240" s="10" t="n"/>
      <c r="J1240" s="10" t="n"/>
      <c r="K1240" s="13" t="n"/>
      <c r="L1240" s="13" t="n"/>
      <c r="M1240" s="19">
        <f>IF(OR(K1240="",L1240=""),"",IF(AND(ISNUMBER(K1240),ISNUMBER(L1240)),L1240-K1240,"CHYBA"))</f>
        <v/>
      </c>
      <c r="N1240" s="10" t="n"/>
      <c r="O1240" s="10" t="n"/>
      <c r="P1240" s="14">
        <f>IF(M1240="","",IF(ISNUMBER(M1240),IF(M1240&lt;=0,"CHYBA",""),"CHYBA"))</f>
        <v/>
      </c>
      <c r="Q1240" s="14">
        <f>IF(OR(V1240=0,B1240="",K1240=""),"",IFERROR(IF(X1240=0,IF(AND(COUNTIFS('Vozidlá'!$A$6:$A$6,B1240&amp;"",'Vozidlá'!$L$6:$L$6,"&lt;&gt;")=1,ROUND(K1240,1)=ROUND(INDEX('Vozidlá'!$L$6:$L$6,MATCH(B1240,'Vozidlá'!$A$6:$A$6,0)),1)),"","CHYBA"),IF(AND(INDEX($L$1:$L$1505,X1240)&lt;&gt;"",ROUND(K1240,1)=ROUND(INDEX($L$1:$L$1505,X1240),1)),"","CHYBA")),"CHYBA"))</f>
        <v/>
      </c>
      <c r="R1240" s="14">
        <f>IF(V1240=0,"",IF(OR(NOT(ISNUMBER(A1240)),B1240="",C1240="",NOT(ISNUMBER(D1240)),NOT(ISNUMBER(E1240)),NOT(ISNUMBER(F1240)),NOT(ISNUMBER(G1240)),I1240="",J1240="",NOT(ISNUMBER(K1240)),NOT(ISNUMBER(L1240)),AND(N1240&lt;&gt;"Podnikateľská",N1240&lt;&gt;"Súkromná"),AND(N1240="Podnikateľská",H1240=""),COUNTIFS('Vodiči'!$C$6:$C$8,C1240&amp;"")&lt;&gt;1,COUNTIFS('Vozidlá'!$A$6:$A$6,B1240&amp;"",'Vozidlá'!$B$6:$B$6,"&lt;&gt;")&lt;&gt;1,COUNTIFS('Vozidlá'!$A$6:$A$6,B1240&amp;"",'Vozidlá'!$C$6:$C$6,"&lt;&gt;")&lt;&gt;1,COUNTIFS('Vozidlá'!$A$6:$A$6,B1240&amp;"",'Vozidlá'!$D$6:$D$6,"&lt;&gt;")&lt;&gt;1,COUNTIFS('Vozidlá'!$A$6:$A$6,B1240&amp;"",'Vozidlá'!$E$6:$E$6,"&lt;&gt;")&lt;&gt;1,COUNTIFS('Vozidlá'!$A$6:$A$6,B1240&amp;"",'Vozidlá'!$K$6:$K$6,"&lt;&gt;")&lt;&gt;1,COUNTIFS('Vozidlá'!$A$6:$A$6,B1240&amp;"",'Vozidlá'!$L$6:$L$6,"&lt;&gt;")&lt;&gt;1),"CHYBA",""))</f>
        <v/>
      </c>
      <c r="S1240" s="14">
        <f>IF(V1240=0,"",IF(N1240="Podnikateľská",IF(H1240="","",IF(OR(LEN(TRIM(SUBSTITUTE(SUBSTITUTE(H1240,".",""),",","")))&lt;12,ISNUMBER(MATCH(TRIM(SUBSTITUTE(SUBSTITUTE(H1240,".",""),",","")),'Zoznamy'!$G$2:$G$41,0))),"PREVERIŤ","")),IF(AND(N1240="Súkromná",IFERROR(INDEX('Vozidlá'!$O$6:$O$6,MATCH(B1240,'Vozidlá'!$A$6:$A$6,0))="áno",FALSE)),"PREVERIŤ","")))</f>
        <v/>
      </c>
      <c r="T1240" s="14">
        <f>IF(OR(D1240="",E1240="",F1240="",G1240=""),"",IFERROR(IF(OR(F1240+G1240&lt;D1240+E1240,D1240&lt;DATE(2027,1,1),D1240&gt;=DATE(2028,1,1)),"CHYBA",""),"CHYBA"))</f>
        <v/>
      </c>
      <c r="U1240" s="14">
        <f>IF(OR(V1240=0,A1240=""),"",IF(COUNTIFS($A$6:$A$1505,A1240&amp;"",$B$6:$B$1505,B1240&amp;"")&gt;1,"CHYBA",IF(X1240="","",IF(X1240=0,"",IFERROR(IF(INDEX($A$1:$A$1505,X1240)="","",IF(A1240=INDEX($A$1:$A$1505,X1240)+1,"","PREVERIŤ")),"PREVERIŤ")))))</f>
        <v/>
      </c>
      <c r="V1240" s="14">
        <f>IF(OR(A1240&lt;&gt;"",B1240&lt;&gt;"",C1240&lt;&gt;"",D1240&lt;&gt;"",E1240&lt;&gt;"",F1240&lt;&gt;"",G1240&lt;&gt;"",H1240&lt;&gt;"",I1240&lt;&gt;"",J1240&lt;&gt;"",K1240&lt;&gt;"",L1240&lt;&gt;"",N1240&lt;&gt;"",O1240&lt;&gt;""),1,0)</f>
        <v/>
      </c>
      <c r="W1240" s="14">
        <f>IF(OR(V1240=0,B1240=""),"",COUNTIFS($B$6:B1240,B1240&amp;""))</f>
        <v/>
      </c>
      <c r="X1240" s="14">
        <f>IF(OR(V1240=0,B1240=""),"",IF(W1240=1,0,SUMIFS($Y$5:Y1239,$B$5:B1239,B1240&amp;"",$W$5:W1239,W1240-1)))</f>
        <v/>
      </c>
      <c r="Y1240" s="14">
        <f>IF(V1240=0,"",ROW($A1240))</f>
        <v/>
      </c>
    </row>
    <row r="1241">
      <c r="A1241" s="10" t="n"/>
      <c r="B1241" s="10" t="n"/>
      <c r="C1241" s="10" t="n"/>
      <c r="D1241" s="12" t="n"/>
      <c r="E1241" s="18" t="n"/>
      <c r="F1241" s="12" t="n"/>
      <c r="G1241" s="18" t="n"/>
      <c r="H1241" s="10" t="n"/>
      <c r="I1241" s="10" t="n"/>
      <c r="J1241" s="10" t="n"/>
      <c r="K1241" s="13" t="n"/>
      <c r="L1241" s="13" t="n"/>
      <c r="M1241" s="19">
        <f>IF(OR(K1241="",L1241=""),"",IF(AND(ISNUMBER(K1241),ISNUMBER(L1241)),L1241-K1241,"CHYBA"))</f>
        <v/>
      </c>
      <c r="N1241" s="10" t="n"/>
      <c r="O1241" s="10" t="n"/>
      <c r="P1241" s="14">
        <f>IF(M1241="","",IF(ISNUMBER(M1241),IF(M1241&lt;=0,"CHYBA",""),"CHYBA"))</f>
        <v/>
      </c>
      <c r="Q1241" s="14">
        <f>IF(OR(V1241=0,B1241="",K1241=""),"",IFERROR(IF(X1241=0,IF(AND(COUNTIFS('Vozidlá'!$A$6:$A$6,B1241&amp;"",'Vozidlá'!$L$6:$L$6,"&lt;&gt;")=1,ROUND(K1241,1)=ROUND(INDEX('Vozidlá'!$L$6:$L$6,MATCH(B1241,'Vozidlá'!$A$6:$A$6,0)),1)),"","CHYBA"),IF(AND(INDEX($L$1:$L$1505,X1241)&lt;&gt;"",ROUND(K1241,1)=ROUND(INDEX($L$1:$L$1505,X1241),1)),"","CHYBA")),"CHYBA"))</f>
        <v/>
      </c>
      <c r="R1241" s="14">
        <f>IF(V1241=0,"",IF(OR(NOT(ISNUMBER(A1241)),B1241="",C1241="",NOT(ISNUMBER(D1241)),NOT(ISNUMBER(E1241)),NOT(ISNUMBER(F1241)),NOT(ISNUMBER(G1241)),I1241="",J1241="",NOT(ISNUMBER(K1241)),NOT(ISNUMBER(L1241)),AND(N1241&lt;&gt;"Podnikateľská",N1241&lt;&gt;"Súkromná"),AND(N1241="Podnikateľská",H1241=""),COUNTIFS('Vodiči'!$C$6:$C$8,C1241&amp;"")&lt;&gt;1,COUNTIFS('Vozidlá'!$A$6:$A$6,B1241&amp;"",'Vozidlá'!$B$6:$B$6,"&lt;&gt;")&lt;&gt;1,COUNTIFS('Vozidlá'!$A$6:$A$6,B1241&amp;"",'Vozidlá'!$C$6:$C$6,"&lt;&gt;")&lt;&gt;1,COUNTIFS('Vozidlá'!$A$6:$A$6,B1241&amp;"",'Vozidlá'!$D$6:$D$6,"&lt;&gt;")&lt;&gt;1,COUNTIFS('Vozidlá'!$A$6:$A$6,B1241&amp;"",'Vozidlá'!$E$6:$E$6,"&lt;&gt;")&lt;&gt;1,COUNTIFS('Vozidlá'!$A$6:$A$6,B1241&amp;"",'Vozidlá'!$K$6:$K$6,"&lt;&gt;")&lt;&gt;1,COUNTIFS('Vozidlá'!$A$6:$A$6,B1241&amp;"",'Vozidlá'!$L$6:$L$6,"&lt;&gt;")&lt;&gt;1),"CHYBA",""))</f>
        <v/>
      </c>
      <c r="S1241" s="14">
        <f>IF(V1241=0,"",IF(N1241="Podnikateľská",IF(H1241="","",IF(OR(LEN(TRIM(SUBSTITUTE(SUBSTITUTE(H1241,".",""),",","")))&lt;12,ISNUMBER(MATCH(TRIM(SUBSTITUTE(SUBSTITUTE(H1241,".",""),",","")),'Zoznamy'!$G$2:$G$41,0))),"PREVERIŤ","")),IF(AND(N1241="Súkromná",IFERROR(INDEX('Vozidlá'!$O$6:$O$6,MATCH(B1241,'Vozidlá'!$A$6:$A$6,0))="áno",FALSE)),"PREVERIŤ","")))</f>
        <v/>
      </c>
      <c r="T1241" s="14">
        <f>IF(OR(D1241="",E1241="",F1241="",G1241=""),"",IFERROR(IF(OR(F1241+G1241&lt;D1241+E1241,D1241&lt;DATE(2027,1,1),D1241&gt;=DATE(2028,1,1)),"CHYBA",""),"CHYBA"))</f>
        <v/>
      </c>
      <c r="U1241" s="14">
        <f>IF(OR(V1241=0,A1241=""),"",IF(COUNTIFS($A$6:$A$1505,A1241&amp;"",$B$6:$B$1505,B1241&amp;"")&gt;1,"CHYBA",IF(X1241="","",IF(X1241=0,"",IFERROR(IF(INDEX($A$1:$A$1505,X1241)="","",IF(A1241=INDEX($A$1:$A$1505,X1241)+1,"","PREVERIŤ")),"PREVERIŤ")))))</f>
        <v/>
      </c>
      <c r="V1241" s="14">
        <f>IF(OR(A1241&lt;&gt;"",B1241&lt;&gt;"",C1241&lt;&gt;"",D1241&lt;&gt;"",E1241&lt;&gt;"",F1241&lt;&gt;"",G1241&lt;&gt;"",H1241&lt;&gt;"",I1241&lt;&gt;"",J1241&lt;&gt;"",K1241&lt;&gt;"",L1241&lt;&gt;"",N1241&lt;&gt;"",O1241&lt;&gt;""),1,0)</f>
        <v/>
      </c>
      <c r="W1241" s="14">
        <f>IF(OR(V1241=0,B1241=""),"",COUNTIFS($B$6:B1241,B1241&amp;""))</f>
        <v/>
      </c>
      <c r="X1241" s="14">
        <f>IF(OR(V1241=0,B1241=""),"",IF(W1241=1,0,SUMIFS($Y$5:Y1240,$B$5:B1240,B1241&amp;"",$W$5:W1240,W1241-1)))</f>
        <v/>
      </c>
      <c r="Y1241" s="14">
        <f>IF(V1241=0,"",ROW($A1241))</f>
        <v/>
      </c>
    </row>
    <row r="1242">
      <c r="A1242" s="10" t="n"/>
      <c r="B1242" s="10" t="n"/>
      <c r="C1242" s="10" t="n"/>
      <c r="D1242" s="12" t="n"/>
      <c r="E1242" s="18" t="n"/>
      <c r="F1242" s="12" t="n"/>
      <c r="G1242" s="18" t="n"/>
      <c r="H1242" s="10" t="n"/>
      <c r="I1242" s="10" t="n"/>
      <c r="J1242" s="10" t="n"/>
      <c r="K1242" s="13" t="n"/>
      <c r="L1242" s="13" t="n"/>
      <c r="M1242" s="19">
        <f>IF(OR(K1242="",L1242=""),"",IF(AND(ISNUMBER(K1242),ISNUMBER(L1242)),L1242-K1242,"CHYBA"))</f>
        <v/>
      </c>
      <c r="N1242" s="10" t="n"/>
      <c r="O1242" s="10" t="n"/>
      <c r="P1242" s="14">
        <f>IF(M1242="","",IF(ISNUMBER(M1242),IF(M1242&lt;=0,"CHYBA",""),"CHYBA"))</f>
        <v/>
      </c>
      <c r="Q1242" s="14">
        <f>IF(OR(V1242=0,B1242="",K1242=""),"",IFERROR(IF(X1242=0,IF(AND(COUNTIFS('Vozidlá'!$A$6:$A$6,B1242&amp;"",'Vozidlá'!$L$6:$L$6,"&lt;&gt;")=1,ROUND(K1242,1)=ROUND(INDEX('Vozidlá'!$L$6:$L$6,MATCH(B1242,'Vozidlá'!$A$6:$A$6,0)),1)),"","CHYBA"),IF(AND(INDEX($L$1:$L$1505,X1242)&lt;&gt;"",ROUND(K1242,1)=ROUND(INDEX($L$1:$L$1505,X1242),1)),"","CHYBA")),"CHYBA"))</f>
        <v/>
      </c>
      <c r="R1242" s="14">
        <f>IF(V1242=0,"",IF(OR(NOT(ISNUMBER(A1242)),B1242="",C1242="",NOT(ISNUMBER(D1242)),NOT(ISNUMBER(E1242)),NOT(ISNUMBER(F1242)),NOT(ISNUMBER(G1242)),I1242="",J1242="",NOT(ISNUMBER(K1242)),NOT(ISNUMBER(L1242)),AND(N1242&lt;&gt;"Podnikateľská",N1242&lt;&gt;"Súkromná"),AND(N1242="Podnikateľská",H1242=""),COUNTIFS('Vodiči'!$C$6:$C$8,C1242&amp;"")&lt;&gt;1,COUNTIFS('Vozidlá'!$A$6:$A$6,B1242&amp;"",'Vozidlá'!$B$6:$B$6,"&lt;&gt;")&lt;&gt;1,COUNTIFS('Vozidlá'!$A$6:$A$6,B1242&amp;"",'Vozidlá'!$C$6:$C$6,"&lt;&gt;")&lt;&gt;1,COUNTIFS('Vozidlá'!$A$6:$A$6,B1242&amp;"",'Vozidlá'!$D$6:$D$6,"&lt;&gt;")&lt;&gt;1,COUNTIFS('Vozidlá'!$A$6:$A$6,B1242&amp;"",'Vozidlá'!$E$6:$E$6,"&lt;&gt;")&lt;&gt;1,COUNTIFS('Vozidlá'!$A$6:$A$6,B1242&amp;"",'Vozidlá'!$K$6:$K$6,"&lt;&gt;")&lt;&gt;1,COUNTIFS('Vozidlá'!$A$6:$A$6,B1242&amp;"",'Vozidlá'!$L$6:$L$6,"&lt;&gt;")&lt;&gt;1),"CHYBA",""))</f>
        <v/>
      </c>
      <c r="S1242" s="14">
        <f>IF(V1242=0,"",IF(N1242="Podnikateľská",IF(H1242="","",IF(OR(LEN(TRIM(SUBSTITUTE(SUBSTITUTE(H1242,".",""),",","")))&lt;12,ISNUMBER(MATCH(TRIM(SUBSTITUTE(SUBSTITUTE(H1242,".",""),",","")),'Zoznamy'!$G$2:$G$41,0))),"PREVERIŤ","")),IF(AND(N1242="Súkromná",IFERROR(INDEX('Vozidlá'!$O$6:$O$6,MATCH(B1242,'Vozidlá'!$A$6:$A$6,0))="áno",FALSE)),"PREVERIŤ","")))</f>
        <v/>
      </c>
      <c r="T1242" s="14">
        <f>IF(OR(D1242="",E1242="",F1242="",G1242=""),"",IFERROR(IF(OR(F1242+G1242&lt;D1242+E1242,D1242&lt;DATE(2027,1,1),D1242&gt;=DATE(2028,1,1)),"CHYBA",""),"CHYBA"))</f>
        <v/>
      </c>
      <c r="U1242" s="14">
        <f>IF(OR(V1242=0,A1242=""),"",IF(COUNTIFS($A$6:$A$1505,A1242&amp;"",$B$6:$B$1505,B1242&amp;"")&gt;1,"CHYBA",IF(X1242="","",IF(X1242=0,"",IFERROR(IF(INDEX($A$1:$A$1505,X1242)="","",IF(A1242=INDEX($A$1:$A$1505,X1242)+1,"","PREVERIŤ")),"PREVERIŤ")))))</f>
        <v/>
      </c>
      <c r="V1242" s="14">
        <f>IF(OR(A1242&lt;&gt;"",B1242&lt;&gt;"",C1242&lt;&gt;"",D1242&lt;&gt;"",E1242&lt;&gt;"",F1242&lt;&gt;"",G1242&lt;&gt;"",H1242&lt;&gt;"",I1242&lt;&gt;"",J1242&lt;&gt;"",K1242&lt;&gt;"",L1242&lt;&gt;"",N1242&lt;&gt;"",O1242&lt;&gt;""),1,0)</f>
        <v/>
      </c>
      <c r="W1242" s="14">
        <f>IF(OR(V1242=0,B1242=""),"",COUNTIFS($B$6:B1242,B1242&amp;""))</f>
        <v/>
      </c>
      <c r="X1242" s="14">
        <f>IF(OR(V1242=0,B1242=""),"",IF(W1242=1,0,SUMIFS($Y$5:Y1241,$B$5:B1241,B1242&amp;"",$W$5:W1241,W1242-1)))</f>
        <v/>
      </c>
      <c r="Y1242" s="14">
        <f>IF(V1242=0,"",ROW($A1242))</f>
        <v/>
      </c>
    </row>
    <row r="1243">
      <c r="A1243" s="10" t="n"/>
      <c r="B1243" s="10" t="n"/>
      <c r="C1243" s="10" t="n"/>
      <c r="D1243" s="12" t="n"/>
      <c r="E1243" s="18" t="n"/>
      <c r="F1243" s="12" t="n"/>
      <c r="G1243" s="18" t="n"/>
      <c r="H1243" s="10" t="n"/>
      <c r="I1243" s="10" t="n"/>
      <c r="J1243" s="10" t="n"/>
      <c r="K1243" s="13" t="n"/>
      <c r="L1243" s="13" t="n"/>
      <c r="M1243" s="19">
        <f>IF(OR(K1243="",L1243=""),"",IF(AND(ISNUMBER(K1243),ISNUMBER(L1243)),L1243-K1243,"CHYBA"))</f>
        <v/>
      </c>
      <c r="N1243" s="10" t="n"/>
      <c r="O1243" s="10" t="n"/>
      <c r="P1243" s="14">
        <f>IF(M1243="","",IF(ISNUMBER(M1243),IF(M1243&lt;=0,"CHYBA",""),"CHYBA"))</f>
        <v/>
      </c>
      <c r="Q1243" s="14">
        <f>IF(OR(V1243=0,B1243="",K1243=""),"",IFERROR(IF(X1243=0,IF(AND(COUNTIFS('Vozidlá'!$A$6:$A$6,B1243&amp;"",'Vozidlá'!$L$6:$L$6,"&lt;&gt;")=1,ROUND(K1243,1)=ROUND(INDEX('Vozidlá'!$L$6:$L$6,MATCH(B1243,'Vozidlá'!$A$6:$A$6,0)),1)),"","CHYBA"),IF(AND(INDEX($L$1:$L$1505,X1243)&lt;&gt;"",ROUND(K1243,1)=ROUND(INDEX($L$1:$L$1505,X1243),1)),"","CHYBA")),"CHYBA"))</f>
        <v/>
      </c>
      <c r="R1243" s="14">
        <f>IF(V1243=0,"",IF(OR(NOT(ISNUMBER(A1243)),B1243="",C1243="",NOT(ISNUMBER(D1243)),NOT(ISNUMBER(E1243)),NOT(ISNUMBER(F1243)),NOT(ISNUMBER(G1243)),I1243="",J1243="",NOT(ISNUMBER(K1243)),NOT(ISNUMBER(L1243)),AND(N1243&lt;&gt;"Podnikateľská",N1243&lt;&gt;"Súkromná"),AND(N1243="Podnikateľská",H1243=""),COUNTIFS('Vodiči'!$C$6:$C$8,C1243&amp;"")&lt;&gt;1,COUNTIFS('Vozidlá'!$A$6:$A$6,B1243&amp;"",'Vozidlá'!$B$6:$B$6,"&lt;&gt;")&lt;&gt;1,COUNTIFS('Vozidlá'!$A$6:$A$6,B1243&amp;"",'Vozidlá'!$C$6:$C$6,"&lt;&gt;")&lt;&gt;1,COUNTIFS('Vozidlá'!$A$6:$A$6,B1243&amp;"",'Vozidlá'!$D$6:$D$6,"&lt;&gt;")&lt;&gt;1,COUNTIFS('Vozidlá'!$A$6:$A$6,B1243&amp;"",'Vozidlá'!$E$6:$E$6,"&lt;&gt;")&lt;&gt;1,COUNTIFS('Vozidlá'!$A$6:$A$6,B1243&amp;"",'Vozidlá'!$K$6:$K$6,"&lt;&gt;")&lt;&gt;1,COUNTIFS('Vozidlá'!$A$6:$A$6,B1243&amp;"",'Vozidlá'!$L$6:$L$6,"&lt;&gt;")&lt;&gt;1),"CHYBA",""))</f>
        <v/>
      </c>
      <c r="S1243" s="14">
        <f>IF(V1243=0,"",IF(N1243="Podnikateľská",IF(H1243="","",IF(OR(LEN(TRIM(SUBSTITUTE(SUBSTITUTE(H1243,".",""),",","")))&lt;12,ISNUMBER(MATCH(TRIM(SUBSTITUTE(SUBSTITUTE(H1243,".",""),",","")),'Zoznamy'!$G$2:$G$41,0))),"PREVERIŤ","")),IF(AND(N1243="Súkromná",IFERROR(INDEX('Vozidlá'!$O$6:$O$6,MATCH(B1243,'Vozidlá'!$A$6:$A$6,0))="áno",FALSE)),"PREVERIŤ","")))</f>
        <v/>
      </c>
      <c r="T1243" s="14">
        <f>IF(OR(D1243="",E1243="",F1243="",G1243=""),"",IFERROR(IF(OR(F1243+G1243&lt;D1243+E1243,D1243&lt;DATE(2027,1,1),D1243&gt;=DATE(2028,1,1)),"CHYBA",""),"CHYBA"))</f>
        <v/>
      </c>
      <c r="U1243" s="14">
        <f>IF(OR(V1243=0,A1243=""),"",IF(COUNTIFS($A$6:$A$1505,A1243&amp;"",$B$6:$B$1505,B1243&amp;"")&gt;1,"CHYBA",IF(X1243="","",IF(X1243=0,"",IFERROR(IF(INDEX($A$1:$A$1505,X1243)="","",IF(A1243=INDEX($A$1:$A$1505,X1243)+1,"","PREVERIŤ")),"PREVERIŤ")))))</f>
        <v/>
      </c>
      <c r="V1243" s="14">
        <f>IF(OR(A1243&lt;&gt;"",B1243&lt;&gt;"",C1243&lt;&gt;"",D1243&lt;&gt;"",E1243&lt;&gt;"",F1243&lt;&gt;"",G1243&lt;&gt;"",H1243&lt;&gt;"",I1243&lt;&gt;"",J1243&lt;&gt;"",K1243&lt;&gt;"",L1243&lt;&gt;"",N1243&lt;&gt;"",O1243&lt;&gt;""),1,0)</f>
        <v/>
      </c>
      <c r="W1243" s="14">
        <f>IF(OR(V1243=0,B1243=""),"",COUNTIFS($B$6:B1243,B1243&amp;""))</f>
        <v/>
      </c>
      <c r="X1243" s="14">
        <f>IF(OR(V1243=0,B1243=""),"",IF(W1243=1,0,SUMIFS($Y$5:Y1242,$B$5:B1242,B1243&amp;"",$W$5:W1242,W1243-1)))</f>
        <v/>
      </c>
      <c r="Y1243" s="14">
        <f>IF(V1243=0,"",ROW($A1243))</f>
        <v/>
      </c>
    </row>
    <row r="1244">
      <c r="A1244" s="10" t="n"/>
      <c r="B1244" s="10" t="n"/>
      <c r="C1244" s="10" t="n"/>
      <c r="D1244" s="12" t="n"/>
      <c r="E1244" s="18" t="n"/>
      <c r="F1244" s="12" t="n"/>
      <c r="G1244" s="18" t="n"/>
      <c r="H1244" s="10" t="n"/>
      <c r="I1244" s="10" t="n"/>
      <c r="J1244" s="10" t="n"/>
      <c r="K1244" s="13" t="n"/>
      <c r="L1244" s="13" t="n"/>
      <c r="M1244" s="19">
        <f>IF(OR(K1244="",L1244=""),"",IF(AND(ISNUMBER(K1244),ISNUMBER(L1244)),L1244-K1244,"CHYBA"))</f>
        <v/>
      </c>
      <c r="N1244" s="10" t="n"/>
      <c r="O1244" s="10" t="n"/>
      <c r="P1244" s="14">
        <f>IF(M1244="","",IF(ISNUMBER(M1244),IF(M1244&lt;=0,"CHYBA",""),"CHYBA"))</f>
        <v/>
      </c>
      <c r="Q1244" s="14">
        <f>IF(OR(V1244=0,B1244="",K1244=""),"",IFERROR(IF(X1244=0,IF(AND(COUNTIFS('Vozidlá'!$A$6:$A$6,B1244&amp;"",'Vozidlá'!$L$6:$L$6,"&lt;&gt;")=1,ROUND(K1244,1)=ROUND(INDEX('Vozidlá'!$L$6:$L$6,MATCH(B1244,'Vozidlá'!$A$6:$A$6,0)),1)),"","CHYBA"),IF(AND(INDEX($L$1:$L$1505,X1244)&lt;&gt;"",ROUND(K1244,1)=ROUND(INDEX($L$1:$L$1505,X1244),1)),"","CHYBA")),"CHYBA"))</f>
        <v/>
      </c>
      <c r="R1244" s="14">
        <f>IF(V1244=0,"",IF(OR(NOT(ISNUMBER(A1244)),B1244="",C1244="",NOT(ISNUMBER(D1244)),NOT(ISNUMBER(E1244)),NOT(ISNUMBER(F1244)),NOT(ISNUMBER(G1244)),I1244="",J1244="",NOT(ISNUMBER(K1244)),NOT(ISNUMBER(L1244)),AND(N1244&lt;&gt;"Podnikateľská",N1244&lt;&gt;"Súkromná"),AND(N1244="Podnikateľská",H1244=""),COUNTIFS('Vodiči'!$C$6:$C$8,C1244&amp;"")&lt;&gt;1,COUNTIFS('Vozidlá'!$A$6:$A$6,B1244&amp;"",'Vozidlá'!$B$6:$B$6,"&lt;&gt;")&lt;&gt;1,COUNTIFS('Vozidlá'!$A$6:$A$6,B1244&amp;"",'Vozidlá'!$C$6:$C$6,"&lt;&gt;")&lt;&gt;1,COUNTIFS('Vozidlá'!$A$6:$A$6,B1244&amp;"",'Vozidlá'!$D$6:$D$6,"&lt;&gt;")&lt;&gt;1,COUNTIFS('Vozidlá'!$A$6:$A$6,B1244&amp;"",'Vozidlá'!$E$6:$E$6,"&lt;&gt;")&lt;&gt;1,COUNTIFS('Vozidlá'!$A$6:$A$6,B1244&amp;"",'Vozidlá'!$K$6:$K$6,"&lt;&gt;")&lt;&gt;1,COUNTIFS('Vozidlá'!$A$6:$A$6,B1244&amp;"",'Vozidlá'!$L$6:$L$6,"&lt;&gt;")&lt;&gt;1),"CHYBA",""))</f>
        <v/>
      </c>
      <c r="S1244" s="14">
        <f>IF(V1244=0,"",IF(N1244="Podnikateľská",IF(H1244="","",IF(OR(LEN(TRIM(SUBSTITUTE(SUBSTITUTE(H1244,".",""),",","")))&lt;12,ISNUMBER(MATCH(TRIM(SUBSTITUTE(SUBSTITUTE(H1244,".",""),",","")),'Zoznamy'!$G$2:$G$41,0))),"PREVERIŤ","")),IF(AND(N1244="Súkromná",IFERROR(INDEX('Vozidlá'!$O$6:$O$6,MATCH(B1244,'Vozidlá'!$A$6:$A$6,0))="áno",FALSE)),"PREVERIŤ","")))</f>
        <v/>
      </c>
      <c r="T1244" s="14">
        <f>IF(OR(D1244="",E1244="",F1244="",G1244=""),"",IFERROR(IF(OR(F1244+G1244&lt;D1244+E1244,D1244&lt;DATE(2027,1,1),D1244&gt;=DATE(2028,1,1)),"CHYBA",""),"CHYBA"))</f>
        <v/>
      </c>
      <c r="U1244" s="14">
        <f>IF(OR(V1244=0,A1244=""),"",IF(COUNTIFS($A$6:$A$1505,A1244&amp;"",$B$6:$B$1505,B1244&amp;"")&gt;1,"CHYBA",IF(X1244="","",IF(X1244=0,"",IFERROR(IF(INDEX($A$1:$A$1505,X1244)="","",IF(A1244=INDEX($A$1:$A$1505,X1244)+1,"","PREVERIŤ")),"PREVERIŤ")))))</f>
        <v/>
      </c>
      <c r="V1244" s="14">
        <f>IF(OR(A1244&lt;&gt;"",B1244&lt;&gt;"",C1244&lt;&gt;"",D1244&lt;&gt;"",E1244&lt;&gt;"",F1244&lt;&gt;"",G1244&lt;&gt;"",H1244&lt;&gt;"",I1244&lt;&gt;"",J1244&lt;&gt;"",K1244&lt;&gt;"",L1244&lt;&gt;"",N1244&lt;&gt;"",O1244&lt;&gt;""),1,0)</f>
        <v/>
      </c>
      <c r="W1244" s="14">
        <f>IF(OR(V1244=0,B1244=""),"",COUNTIFS($B$6:B1244,B1244&amp;""))</f>
        <v/>
      </c>
      <c r="X1244" s="14">
        <f>IF(OR(V1244=0,B1244=""),"",IF(W1244=1,0,SUMIFS($Y$5:Y1243,$B$5:B1243,B1244&amp;"",$W$5:W1243,W1244-1)))</f>
        <v/>
      </c>
      <c r="Y1244" s="14">
        <f>IF(V1244=0,"",ROW($A1244))</f>
        <v/>
      </c>
    </row>
    <row r="1245">
      <c r="A1245" s="10" t="n"/>
      <c r="B1245" s="10" t="n"/>
      <c r="C1245" s="10" t="n"/>
      <c r="D1245" s="12" t="n"/>
      <c r="E1245" s="18" t="n"/>
      <c r="F1245" s="12" t="n"/>
      <c r="G1245" s="18" t="n"/>
      <c r="H1245" s="10" t="n"/>
      <c r="I1245" s="10" t="n"/>
      <c r="J1245" s="10" t="n"/>
      <c r="K1245" s="13" t="n"/>
      <c r="L1245" s="13" t="n"/>
      <c r="M1245" s="19">
        <f>IF(OR(K1245="",L1245=""),"",IF(AND(ISNUMBER(K1245),ISNUMBER(L1245)),L1245-K1245,"CHYBA"))</f>
        <v/>
      </c>
      <c r="N1245" s="10" t="n"/>
      <c r="O1245" s="10" t="n"/>
      <c r="P1245" s="14">
        <f>IF(M1245="","",IF(ISNUMBER(M1245),IF(M1245&lt;=0,"CHYBA",""),"CHYBA"))</f>
        <v/>
      </c>
      <c r="Q1245" s="14">
        <f>IF(OR(V1245=0,B1245="",K1245=""),"",IFERROR(IF(X1245=0,IF(AND(COUNTIFS('Vozidlá'!$A$6:$A$6,B1245&amp;"",'Vozidlá'!$L$6:$L$6,"&lt;&gt;")=1,ROUND(K1245,1)=ROUND(INDEX('Vozidlá'!$L$6:$L$6,MATCH(B1245,'Vozidlá'!$A$6:$A$6,0)),1)),"","CHYBA"),IF(AND(INDEX($L$1:$L$1505,X1245)&lt;&gt;"",ROUND(K1245,1)=ROUND(INDEX($L$1:$L$1505,X1245),1)),"","CHYBA")),"CHYBA"))</f>
        <v/>
      </c>
      <c r="R1245" s="14">
        <f>IF(V1245=0,"",IF(OR(NOT(ISNUMBER(A1245)),B1245="",C1245="",NOT(ISNUMBER(D1245)),NOT(ISNUMBER(E1245)),NOT(ISNUMBER(F1245)),NOT(ISNUMBER(G1245)),I1245="",J1245="",NOT(ISNUMBER(K1245)),NOT(ISNUMBER(L1245)),AND(N1245&lt;&gt;"Podnikateľská",N1245&lt;&gt;"Súkromná"),AND(N1245="Podnikateľská",H1245=""),COUNTIFS('Vodiči'!$C$6:$C$8,C1245&amp;"")&lt;&gt;1,COUNTIFS('Vozidlá'!$A$6:$A$6,B1245&amp;"",'Vozidlá'!$B$6:$B$6,"&lt;&gt;")&lt;&gt;1,COUNTIFS('Vozidlá'!$A$6:$A$6,B1245&amp;"",'Vozidlá'!$C$6:$C$6,"&lt;&gt;")&lt;&gt;1,COUNTIFS('Vozidlá'!$A$6:$A$6,B1245&amp;"",'Vozidlá'!$D$6:$D$6,"&lt;&gt;")&lt;&gt;1,COUNTIFS('Vozidlá'!$A$6:$A$6,B1245&amp;"",'Vozidlá'!$E$6:$E$6,"&lt;&gt;")&lt;&gt;1,COUNTIFS('Vozidlá'!$A$6:$A$6,B1245&amp;"",'Vozidlá'!$K$6:$K$6,"&lt;&gt;")&lt;&gt;1,COUNTIFS('Vozidlá'!$A$6:$A$6,B1245&amp;"",'Vozidlá'!$L$6:$L$6,"&lt;&gt;")&lt;&gt;1),"CHYBA",""))</f>
        <v/>
      </c>
      <c r="S1245" s="14">
        <f>IF(V1245=0,"",IF(N1245="Podnikateľská",IF(H1245="","",IF(OR(LEN(TRIM(SUBSTITUTE(SUBSTITUTE(H1245,".",""),",","")))&lt;12,ISNUMBER(MATCH(TRIM(SUBSTITUTE(SUBSTITUTE(H1245,".",""),",","")),'Zoznamy'!$G$2:$G$41,0))),"PREVERIŤ","")),IF(AND(N1245="Súkromná",IFERROR(INDEX('Vozidlá'!$O$6:$O$6,MATCH(B1245,'Vozidlá'!$A$6:$A$6,0))="áno",FALSE)),"PREVERIŤ","")))</f>
        <v/>
      </c>
      <c r="T1245" s="14">
        <f>IF(OR(D1245="",E1245="",F1245="",G1245=""),"",IFERROR(IF(OR(F1245+G1245&lt;D1245+E1245,D1245&lt;DATE(2027,1,1),D1245&gt;=DATE(2028,1,1)),"CHYBA",""),"CHYBA"))</f>
        <v/>
      </c>
      <c r="U1245" s="14">
        <f>IF(OR(V1245=0,A1245=""),"",IF(COUNTIFS($A$6:$A$1505,A1245&amp;"",$B$6:$B$1505,B1245&amp;"")&gt;1,"CHYBA",IF(X1245="","",IF(X1245=0,"",IFERROR(IF(INDEX($A$1:$A$1505,X1245)="","",IF(A1245=INDEX($A$1:$A$1505,X1245)+1,"","PREVERIŤ")),"PREVERIŤ")))))</f>
        <v/>
      </c>
      <c r="V1245" s="14">
        <f>IF(OR(A1245&lt;&gt;"",B1245&lt;&gt;"",C1245&lt;&gt;"",D1245&lt;&gt;"",E1245&lt;&gt;"",F1245&lt;&gt;"",G1245&lt;&gt;"",H1245&lt;&gt;"",I1245&lt;&gt;"",J1245&lt;&gt;"",K1245&lt;&gt;"",L1245&lt;&gt;"",N1245&lt;&gt;"",O1245&lt;&gt;""),1,0)</f>
        <v/>
      </c>
      <c r="W1245" s="14">
        <f>IF(OR(V1245=0,B1245=""),"",COUNTIFS($B$6:B1245,B1245&amp;""))</f>
        <v/>
      </c>
      <c r="X1245" s="14">
        <f>IF(OR(V1245=0,B1245=""),"",IF(W1245=1,0,SUMIFS($Y$5:Y1244,$B$5:B1244,B1245&amp;"",$W$5:W1244,W1245-1)))</f>
        <v/>
      </c>
      <c r="Y1245" s="14">
        <f>IF(V1245=0,"",ROW($A1245))</f>
        <v/>
      </c>
    </row>
    <row r="1246">
      <c r="A1246" s="10" t="n"/>
      <c r="B1246" s="10" t="n"/>
      <c r="C1246" s="10" t="n"/>
      <c r="D1246" s="12" t="n"/>
      <c r="E1246" s="18" t="n"/>
      <c r="F1246" s="12" t="n"/>
      <c r="G1246" s="18" t="n"/>
      <c r="H1246" s="10" t="n"/>
      <c r="I1246" s="10" t="n"/>
      <c r="J1246" s="10" t="n"/>
      <c r="K1246" s="13" t="n"/>
      <c r="L1246" s="13" t="n"/>
      <c r="M1246" s="19">
        <f>IF(OR(K1246="",L1246=""),"",IF(AND(ISNUMBER(K1246),ISNUMBER(L1246)),L1246-K1246,"CHYBA"))</f>
        <v/>
      </c>
      <c r="N1246" s="10" t="n"/>
      <c r="O1246" s="10" t="n"/>
      <c r="P1246" s="14">
        <f>IF(M1246="","",IF(ISNUMBER(M1246),IF(M1246&lt;=0,"CHYBA",""),"CHYBA"))</f>
        <v/>
      </c>
      <c r="Q1246" s="14">
        <f>IF(OR(V1246=0,B1246="",K1246=""),"",IFERROR(IF(X1246=0,IF(AND(COUNTIFS('Vozidlá'!$A$6:$A$6,B1246&amp;"",'Vozidlá'!$L$6:$L$6,"&lt;&gt;")=1,ROUND(K1246,1)=ROUND(INDEX('Vozidlá'!$L$6:$L$6,MATCH(B1246,'Vozidlá'!$A$6:$A$6,0)),1)),"","CHYBA"),IF(AND(INDEX($L$1:$L$1505,X1246)&lt;&gt;"",ROUND(K1246,1)=ROUND(INDEX($L$1:$L$1505,X1246),1)),"","CHYBA")),"CHYBA"))</f>
        <v/>
      </c>
      <c r="R1246" s="14">
        <f>IF(V1246=0,"",IF(OR(NOT(ISNUMBER(A1246)),B1246="",C1246="",NOT(ISNUMBER(D1246)),NOT(ISNUMBER(E1246)),NOT(ISNUMBER(F1246)),NOT(ISNUMBER(G1246)),I1246="",J1246="",NOT(ISNUMBER(K1246)),NOT(ISNUMBER(L1246)),AND(N1246&lt;&gt;"Podnikateľská",N1246&lt;&gt;"Súkromná"),AND(N1246="Podnikateľská",H1246=""),COUNTIFS('Vodiči'!$C$6:$C$8,C1246&amp;"")&lt;&gt;1,COUNTIFS('Vozidlá'!$A$6:$A$6,B1246&amp;"",'Vozidlá'!$B$6:$B$6,"&lt;&gt;")&lt;&gt;1,COUNTIFS('Vozidlá'!$A$6:$A$6,B1246&amp;"",'Vozidlá'!$C$6:$C$6,"&lt;&gt;")&lt;&gt;1,COUNTIFS('Vozidlá'!$A$6:$A$6,B1246&amp;"",'Vozidlá'!$D$6:$D$6,"&lt;&gt;")&lt;&gt;1,COUNTIFS('Vozidlá'!$A$6:$A$6,B1246&amp;"",'Vozidlá'!$E$6:$E$6,"&lt;&gt;")&lt;&gt;1,COUNTIFS('Vozidlá'!$A$6:$A$6,B1246&amp;"",'Vozidlá'!$K$6:$K$6,"&lt;&gt;")&lt;&gt;1,COUNTIFS('Vozidlá'!$A$6:$A$6,B1246&amp;"",'Vozidlá'!$L$6:$L$6,"&lt;&gt;")&lt;&gt;1),"CHYBA",""))</f>
        <v/>
      </c>
      <c r="S1246" s="14">
        <f>IF(V1246=0,"",IF(N1246="Podnikateľská",IF(H1246="","",IF(OR(LEN(TRIM(SUBSTITUTE(SUBSTITUTE(H1246,".",""),",","")))&lt;12,ISNUMBER(MATCH(TRIM(SUBSTITUTE(SUBSTITUTE(H1246,".",""),",","")),'Zoznamy'!$G$2:$G$41,0))),"PREVERIŤ","")),IF(AND(N1246="Súkromná",IFERROR(INDEX('Vozidlá'!$O$6:$O$6,MATCH(B1246,'Vozidlá'!$A$6:$A$6,0))="áno",FALSE)),"PREVERIŤ","")))</f>
        <v/>
      </c>
      <c r="T1246" s="14">
        <f>IF(OR(D1246="",E1246="",F1246="",G1246=""),"",IFERROR(IF(OR(F1246+G1246&lt;D1246+E1246,D1246&lt;DATE(2027,1,1),D1246&gt;=DATE(2028,1,1)),"CHYBA",""),"CHYBA"))</f>
        <v/>
      </c>
      <c r="U1246" s="14">
        <f>IF(OR(V1246=0,A1246=""),"",IF(COUNTIFS($A$6:$A$1505,A1246&amp;"",$B$6:$B$1505,B1246&amp;"")&gt;1,"CHYBA",IF(X1246="","",IF(X1246=0,"",IFERROR(IF(INDEX($A$1:$A$1505,X1246)="","",IF(A1246=INDEX($A$1:$A$1505,X1246)+1,"","PREVERIŤ")),"PREVERIŤ")))))</f>
        <v/>
      </c>
      <c r="V1246" s="14">
        <f>IF(OR(A1246&lt;&gt;"",B1246&lt;&gt;"",C1246&lt;&gt;"",D1246&lt;&gt;"",E1246&lt;&gt;"",F1246&lt;&gt;"",G1246&lt;&gt;"",H1246&lt;&gt;"",I1246&lt;&gt;"",J1246&lt;&gt;"",K1246&lt;&gt;"",L1246&lt;&gt;"",N1246&lt;&gt;"",O1246&lt;&gt;""),1,0)</f>
        <v/>
      </c>
      <c r="W1246" s="14">
        <f>IF(OR(V1246=0,B1246=""),"",COUNTIFS($B$6:B1246,B1246&amp;""))</f>
        <v/>
      </c>
      <c r="X1246" s="14">
        <f>IF(OR(V1246=0,B1246=""),"",IF(W1246=1,0,SUMIFS($Y$5:Y1245,$B$5:B1245,B1246&amp;"",$W$5:W1245,W1246-1)))</f>
        <v/>
      </c>
      <c r="Y1246" s="14">
        <f>IF(V1246=0,"",ROW($A1246))</f>
        <v/>
      </c>
    </row>
    <row r="1247">
      <c r="A1247" s="10" t="n"/>
      <c r="B1247" s="10" t="n"/>
      <c r="C1247" s="10" t="n"/>
      <c r="D1247" s="12" t="n"/>
      <c r="E1247" s="18" t="n"/>
      <c r="F1247" s="12" t="n"/>
      <c r="G1247" s="18" t="n"/>
      <c r="H1247" s="10" t="n"/>
      <c r="I1247" s="10" t="n"/>
      <c r="J1247" s="10" t="n"/>
      <c r="K1247" s="13" t="n"/>
      <c r="L1247" s="13" t="n"/>
      <c r="M1247" s="19">
        <f>IF(OR(K1247="",L1247=""),"",IF(AND(ISNUMBER(K1247),ISNUMBER(L1247)),L1247-K1247,"CHYBA"))</f>
        <v/>
      </c>
      <c r="N1247" s="10" t="n"/>
      <c r="O1247" s="10" t="n"/>
      <c r="P1247" s="14">
        <f>IF(M1247="","",IF(ISNUMBER(M1247),IF(M1247&lt;=0,"CHYBA",""),"CHYBA"))</f>
        <v/>
      </c>
      <c r="Q1247" s="14">
        <f>IF(OR(V1247=0,B1247="",K1247=""),"",IFERROR(IF(X1247=0,IF(AND(COUNTIFS('Vozidlá'!$A$6:$A$6,B1247&amp;"",'Vozidlá'!$L$6:$L$6,"&lt;&gt;")=1,ROUND(K1247,1)=ROUND(INDEX('Vozidlá'!$L$6:$L$6,MATCH(B1247,'Vozidlá'!$A$6:$A$6,0)),1)),"","CHYBA"),IF(AND(INDEX($L$1:$L$1505,X1247)&lt;&gt;"",ROUND(K1247,1)=ROUND(INDEX($L$1:$L$1505,X1247),1)),"","CHYBA")),"CHYBA"))</f>
        <v/>
      </c>
      <c r="R1247" s="14">
        <f>IF(V1247=0,"",IF(OR(NOT(ISNUMBER(A1247)),B1247="",C1247="",NOT(ISNUMBER(D1247)),NOT(ISNUMBER(E1247)),NOT(ISNUMBER(F1247)),NOT(ISNUMBER(G1247)),I1247="",J1247="",NOT(ISNUMBER(K1247)),NOT(ISNUMBER(L1247)),AND(N1247&lt;&gt;"Podnikateľská",N1247&lt;&gt;"Súkromná"),AND(N1247="Podnikateľská",H1247=""),COUNTIFS('Vodiči'!$C$6:$C$8,C1247&amp;"")&lt;&gt;1,COUNTIFS('Vozidlá'!$A$6:$A$6,B1247&amp;"",'Vozidlá'!$B$6:$B$6,"&lt;&gt;")&lt;&gt;1,COUNTIFS('Vozidlá'!$A$6:$A$6,B1247&amp;"",'Vozidlá'!$C$6:$C$6,"&lt;&gt;")&lt;&gt;1,COUNTIFS('Vozidlá'!$A$6:$A$6,B1247&amp;"",'Vozidlá'!$D$6:$D$6,"&lt;&gt;")&lt;&gt;1,COUNTIFS('Vozidlá'!$A$6:$A$6,B1247&amp;"",'Vozidlá'!$E$6:$E$6,"&lt;&gt;")&lt;&gt;1,COUNTIFS('Vozidlá'!$A$6:$A$6,B1247&amp;"",'Vozidlá'!$K$6:$K$6,"&lt;&gt;")&lt;&gt;1,COUNTIFS('Vozidlá'!$A$6:$A$6,B1247&amp;"",'Vozidlá'!$L$6:$L$6,"&lt;&gt;")&lt;&gt;1),"CHYBA",""))</f>
        <v/>
      </c>
      <c r="S1247" s="14">
        <f>IF(V1247=0,"",IF(N1247="Podnikateľská",IF(H1247="","",IF(OR(LEN(TRIM(SUBSTITUTE(SUBSTITUTE(H1247,".",""),",","")))&lt;12,ISNUMBER(MATCH(TRIM(SUBSTITUTE(SUBSTITUTE(H1247,".",""),",","")),'Zoznamy'!$G$2:$G$41,0))),"PREVERIŤ","")),IF(AND(N1247="Súkromná",IFERROR(INDEX('Vozidlá'!$O$6:$O$6,MATCH(B1247,'Vozidlá'!$A$6:$A$6,0))="áno",FALSE)),"PREVERIŤ","")))</f>
        <v/>
      </c>
      <c r="T1247" s="14">
        <f>IF(OR(D1247="",E1247="",F1247="",G1247=""),"",IFERROR(IF(OR(F1247+G1247&lt;D1247+E1247,D1247&lt;DATE(2027,1,1),D1247&gt;=DATE(2028,1,1)),"CHYBA",""),"CHYBA"))</f>
        <v/>
      </c>
      <c r="U1247" s="14">
        <f>IF(OR(V1247=0,A1247=""),"",IF(COUNTIFS($A$6:$A$1505,A1247&amp;"",$B$6:$B$1505,B1247&amp;"")&gt;1,"CHYBA",IF(X1247="","",IF(X1247=0,"",IFERROR(IF(INDEX($A$1:$A$1505,X1247)="","",IF(A1247=INDEX($A$1:$A$1505,X1247)+1,"","PREVERIŤ")),"PREVERIŤ")))))</f>
        <v/>
      </c>
      <c r="V1247" s="14">
        <f>IF(OR(A1247&lt;&gt;"",B1247&lt;&gt;"",C1247&lt;&gt;"",D1247&lt;&gt;"",E1247&lt;&gt;"",F1247&lt;&gt;"",G1247&lt;&gt;"",H1247&lt;&gt;"",I1247&lt;&gt;"",J1247&lt;&gt;"",K1247&lt;&gt;"",L1247&lt;&gt;"",N1247&lt;&gt;"",O1247&lt;&gt;""),1,0)</f>
        <v/>
      </c>
      <c r="W1247" s="14">
        <f>IF(OR(V1247=0,B1247=""),"",COUNTIFS($B$6:B1247,B1247&amp;""))</f>
        <v/>
      </c>
      <c r="X1247" s="14">
        <f>IF(OR(V1247=0,B1247=""),"",IF(W1247=1,0,SUMIFS($Y$5:Y1246,$B$5:B1246,B1247&amp;"",$W$5:W1246,W1247-1)))</f>
        <v/>
      </c>
      <c r="Y1247" s="14">
        <f>IF(V1247=0,"",ROW($A1247))</f>
        <v/>
      </c>
    </row>
    <row r="1248">
      <c r="A1248" s="10" t="n"/>
      <c r="B1248" s="10" t="n"/>
      <c r="C1248" s="10" t="n"/>
      <c r="D1248" s="12" t="n"/>
      <c r="E1248" s="18" t="n"/>
      <c r="F1248" s="12" t="n"/>
      <c r="G1248" s="18" t="n"/>
      <c r="H1248" s="10" t="n"/>
      <c r="I1248" s="10" t="n"/>
      <c r="J1248" s="10" t="n"/>
      <c r="K1248" s="13" t="n"/>
      <c r="L1248" s="13" t="n"/>
      <c r="M1248" s="19">
        <f>IF(OR(K1248="",L1248=""),"",IF(AND(ISNUMBER(K1248),ISNUMBER(L1248)),L1248-K1248,"CHYBA"))</f>
        <v/>
      </c>
      <c r="N1248" s="10" t="n"/>
      <c r="O1248" s="10" t="n"/>
      <c r="P1248" s="14">
        <f>IF(M1248="","",IF(ISNUMBER(M1248),IF(M1248&lt;=0,"CHYBA",""),"CHYBA"))</f>
        <v/>
      </c>
      <c r="Q1248" s="14">
        <f>IF(OR(V1248=0,B1248="",K1248=""),"",IFERROR(IF(X1248=0,IF(AND(COUNTIFS('Vozidlá'!$A$6:$A$6,B1248&amp;"",'Vozidlá'!$L$6:$L$6,"&lt;&gt;")=1,ROUND(K1248,1)=ROUND(INDEX('Vozidlá'!$L$6:$L$6,MATCH(B1248,'Vozidlá'!$A$6:$A$6,0)),1)),"","CHYBA"),IF(AND(INDEX($L$1:$L$1505,X1248)&lt;&gt;"",ROUND(K1248,1)=ROUND(INDEX($L$1:$L$1505,X1248),1)),"","CHYBA")),"CHYBA"))</f>
        <v/>
      </c>
      <c r="R1248" s="14">
        <f>IF(V1248=0,"",IF(OR(NOT(ISNUMBER(A1248)),B1248="",C1248="",NOT(ISNUMBER(D1248)),NOT(ISNUMBER(E1248)),NOT(ISNUMBER(F1248)),NOT(ISNUMBER(G1248)),I1248="",J1248="",NOT(ISNUMBER(K1248)),NOT(ISNUMBER(L1248)),AND(N1248&lt;&gt;"Podnikateľská",N1248&lt;&gt;"Súkromná"),AND(N1248="Podnikateľská",H1248=""),COUNTIFS('Vodiči'!$C$6:$C$8,C1248&amp;"")&lt;&gt;1,COUNTIFS('Vozidlá'!$A$6:$A$6,B1248&amp;"",'Vozidlá'!$B$6:$B$6,"&lt;&gt;")&lt;&gt;1,COUNTIFS('Vozidlá'!$A$6:$A$6,B1248&amp;"",'Vozidlá'!$C$6:$C$6,"&lt;&gt;")&lt;&gt;1,COUNTIFS('Vozidlá'!$A$6:$A$6,B1248&amp;"",'Vozidlá'!$D$6:$D$6,"&lt;&gt;")&lt;&gt;1,COUNTIFS('Vozidlá'!$A$6:$A$6,B1248&amp;"",'Vozidlá'!$E$6:$E$6,"&lt;&gt;")&lt;&gt;1,COUNTIFS('Vozidlá'!$A$6:$A$6,B1248&amp;"",'Vozidlá'!$K$6:$K$6,"&lt;&gt;")&lt;&gt;1,COUNTIFS('Vozidlá'!$A$6:$A$6,B1248&amp;"",'Vozidlá'!$L$6:$L$6,"&lt;&gt;")&lt;&gt;1),"CHYBA",""))</f>
        <v/>
      </c>
      <c r="S1248" s="14">
        <f>IF(V1248=0,"",IF(N1248="Podnikateľská",IF(H1248="","",IF(OR(LEN(TRIM(SUBSTITUTE(SUBSTITUTE(H1248,".",""),",","")))&lt;12,ISNUMBER(MATCH(TRIM(SUBSTITUTE(SUBSTITUTE(H1248,".",""),",","")),'Zoznamy'!$G$2:$G$41,0))),"PREVERIŤ","")),IF(AND(N1248="Súkromná",IFERROR(INDEX('Vozidlá'!$O$6:$O$6,MATCH(B1248,'Vozidlá'!$A$6:$A$6,0))="áno",FALSE)),"PREVERIŤ","")))</f>
        <v/>
      </c>
      <c r="T1248" s="14">
        <f>IF(OR(D1248="",E1248="",F1248="",G1248=""),"",IFERROR(IF(OR(F1248+G1248&lt;D1248+E1248,D1248&lt;DATE(2027,1,1),D1248&gt;=DATE(2028,1,1)),"CHYBA",""),"CHYBA"))</f>
        <v/>
      </c>
      <c r="U1248" s="14">
        <f>IF(OR(V1248=0,A1248=""),"",IF(COUNTIFS($A$6:$A$1505,A1248&amp;"",$B$6:$B$1505,B1248&amp;"")&gt;1,"CHYBA",IF(X1248="","",IF(X1248=0,"",IFERROR(IF(INDEX($A$1:$A$1505,X1248)="","",IF(A1248=INDEX($A$1:$A$1505,X1248)+1,"","PREVERIŤ")),"PREVERIŤ")))))</f>
        <v/>
      </c>
      <c r="V1248" s="14">
        <f>IF(OR(A1248&lt;&gt;"",B1248&lt;&gt;"",C1248&lt;&gt;"",D1248&lt;&gt;"",E1248&lt;&gt;"",F1248&lt;&gt;"",G1248&lt;&gt;"",H1248&lt;&gt;"",I1248&lt;&gt;"",J1248&lt;&gt;"",K1248&lt;&gt;"",L1248&lt;&gt;"",N1248&lt;&gt;"",O1248&lt;&gt;""),1,0)</f>
        <v/>
      </c>
      <c r="W1248" s="14">
        <f>IF(OR(V1248=0,B1248=""),"",COUNTIFS($B$6:B1248,B1248&amp;""))</f>
        <v/>
      </c>
      <c r="X1248" s="14">
        <f>IF(OR(V1248=0,B1248=""),"",IF(W1248=1,0,SUMIFS($Y$5:Y1247,$B$5:B1247,B1248&amp;"",$W$5:W1247,W1248-1)))</f>
        <v/>
      </c>
      <c r="Y1248" s="14">
        <f>IF(V1248=0,"",ROW($A1248))</f>
        <v/>
      </c>
    </row>
    <row r="1249">
      <c r="A1249" s="10" t="n"/>
      <c r="B1249" s="10" t="n"/>
      <c r="C1249" s="10" t="n"/>
      <c r="D1249" s="12" t="n"/>
      <c r="E1249" s="18" t="n"/>
      <c r="F1249" s="12" t="n"/>
      <c r="G1249" s="18" t="n"/>
      <c r="H1249" s="10" t="n"/>
      <c r="I1249" s="10" t="n"/>
      <c r="J1249" s="10" t="n"/>
      <c r="K1249" s="13" t="n"/>
      <c r="L1249" s="13" t="n"/>
      <c r="M1249" s="19">
        <f>IF(OR(K1249="",L1249=""),"",IF(AND(ISNUMBER(K1249),ISNUMBER(L1249)),L1249-K1249,"CHYBA"))</f>
        <v/>
      </c>
      <c r="N1249" s="10" t="n"/>
      <c r="O1249" s="10" t="n"/>
      <c r="P1249" s="14">
        <f>IF(M1249="","",IF(ISNUMBER(M1249),IF(M1249&lt;=0,"CHYBA",""),"CHYBA"))</f>
        <v/>
      </c>
      <c r="Q1249" s="14">
        <f>IF(OR(V1249=0,B1249="",K1249=""),"",IFERROR(IF(X1249=0,IF(AND(COUNTIFS('Vozidlá'!$A$6:$A$6,B1249&amp;"",'Vozidlá'!$L$6:$L$6,"&lt;&gt;")=1,ROUND(K1249,1)=ROUND(INDEX('Vozidlá'!$L$6:$L$6,MATCH(B1249,'Vozidlá'!$A$6:$A$6,0)),1)),"","CHYBA"),IF(AND(INDEX($L$1:$L$1505,X1249)&lt;&gt;"",ROUND(K1249,1)=ROUND(INDEX($L$1:$L$1505,X1249),1)),"","CHYBA")),"CHYBA"))</f>
        <v/>
      </c>
      <c r="R1249" s="14">
        <f>IF(V1249=0,"",IF(OR(NOT(ISNUMBER(A1249)),B1249="",C1249="",NOT(ISNUMBER(D1249)),NOT(ISNUMBER(E1249)),NOT(ISNUMBER(F1249)),NOT(ISNUMBER(G1249)),I1249="",J1249="",NOT(ISNUMBER(K1249)),NOT(ISNUMBER(L1249)),AND(N1249&lt;&gt;"Podnikateľská",N1249&lt;&gt;"Súkromná"),AND(N1249="Podnikateľská",H1249=""),COUNTIFS('Vodiči'!$C$6:$C$8,C1249&amp;"")&lt;&gt;1,COUNTIFS('Vozidlá'!$A$6:$A$6,B1249&amp;"",'Vozidlá'!$B$6:$B$6,"&lt;&gt;")&lt;&gt;1,COUNTIFS('Vozidlá'!$A$6:$A$6,B1249&amp;"",'Vozidlá'!$C$6:$C$6,"&lt;&gt;")&lt;&gt;1,COUNTIFS('Vozidlá'!$A$6:$A$6,B1249&amp;"",'Vozidlá'!$D$6:$D$6,"&lt;&gt;")&lt;&gt;1,COUNTIFS('Vozidlá'!$A$6:$A$6,B1249&amp;"",'Vozidlá'!$E$6:$E$6,"&lt;&gt;")&lt;&gt;1,COUNTIFS('Vozidlá'!$A$6:$A$6,B1249&amp;"",'Vozidlá'!$K$6:$K$6,"&lt;&gt;")&lt;&gt;1,COUNTIFS('Vozidlá'!$A$6:$A$6,B1249&amp;"",'Vozidlá'!$L$6:$L$6,"&lt;&gt;")&lt;&gt;1),"CHYBA",""))</f>
        <v/>
      </c>
      <c r="S1249" s="14">
        <f>IF(V1249=0,"",IF(N1249="Podnikateľská",IF(H1249="","",IF(OR(LEN(TRIM(SUBSTITUTE(SUBSTITUTE(H1249,".",""),",","")))&lt;12,ISNUMBER(MATCH(TRIM(SUBSTITUTE(SUBSTITUTE(H1249,".",""),",","")),'Zoznamy'!$G$2:$G$41,0))),"PREVERIŤ","")),IF(AND(N1249="Súkromná",IFERROR(INDEX('Vozidlá'!$O$6:$O$6,MATCH(B1249,'Vozidlá'!$A$6:$A$6,0))="áno",FALSE)),"PREVERIŤ","")))</f>
        <v/>
      </c>
      <c r="T1249" s="14">
        <f>IF(OR(D1249="",E1249="",F1249="",G1249=""),"",IFERROR(IF(OR(F1249+G1249&lt;D1249+E1249,D1249&lt;DATE(2027,1,1),D1249&gt;=DATE(2028,1,1)),"CHYBA",""),"CHYBA"))</f>
        <v/>
      </c>
      <c r="U1249" s="14">
        <f>IF(OR(V1249=0,A1249=""),"",IF(COUNTIFS($A$6:$A$1505,A1249&amp;"",$B$6:$B$1505,B1249&amp;"")&gt;1,"CHYBA",IF(X1249="","",IF(X1249=0,"",IFERROR(IF(INDEX($A$1:$A$1505,X1249)="","",IF(A1249=INDEX($A$1:$A$1505,X1249)+1,"","PREVERIŤ")),"PREVERIŤ")))))</f>
        <v/>
      </c>
      <c r="V1249" s="14">
        <f>IF(OR(A1249&lt;&gt;"",B1249&lt;&gt;"",C1249&lt;&gt;"",D1249&lt;&gt;"",E1249&lt;&gt;"",F1249&lt;&gt;"",G1249&lt;&gt;"",H1249&lt;&gt;"",I1249&lt;&gt;"",J1249&lt;&gt;"",K1249&lt;&gt;"",L1249&lt;&gt;"",N1249&lt;&gt;"",O1249&lt;&gt;""),1,0)</f>
        <v/>
      </c>
      <c r="W1249" s="14">
        <f>IF(OR(V1249=0,B1249=""),"",COUNTIFS($B$6:B1249,B1249&amp;""))</f>
        <v/>
      </c>
      <c r="X1249" s="14">
        <f>IF(OR(V1249=0,B1249=""),"",IF(W1249=1,0,SUMIFS($Y$5:Y1248,$B$5:B1248,B1249&amp;"",$W$5:W1248,W1249-1)))</f>
        <v/>
      </c>
      <c r="Y1249" s="14">
        <f>IF(V1249=0,"",ROW($A1249))</f>
        <v/>
      </c>
    </row>
    <row r="1250">
      <c r="A1250" s="10" t="n"/>
      <c r="B1250" s="10" t="n"/>
      <c r="C1250" s="10" t="n"/>
      <c r="D1250" s="12" t="n"/>
      <c r="E1250" s="18" t="n"/>
      <c r="F1250" s="12" t="n"/>
      <c r="G1250" s="18" t="n"/>
      <c r="H1250" s="10" t="n"/>
      <c r="I1250" s="10" t="n"/>
      <c r="J1250" s="10" t="n"/>
      <c r="K1250" s="13" t="n"/>
      <c r="L1250" s="13" t="n"/>
      <c r="M1250" s="19">
        <f>IF(OR(K1250="",L1250=""),"",IF(AND(ISNUMBER(K1250),ISNUMBER(L1250)),L1250-K1250,"CHYBA"))</f>
        <v/>
      </c>
      <c r="N1250" s="10" t="n"/>
      <c r="O1250" s="10" t="n"/>
      <c r="P1250" s="14">
        <f>IF(M1250="","",IF(ISNUMBER(M1250),IF(M1250&lt;=0,"CHYBA",""),"CHYBA"))</f>
        <v/>
      </c>
      <c r="Q1250" s="14">
        <f>IF(OR(V1250=0,B1250="",K1250=""),"",IFERROR(IF(X1250=0,IF(AND(COUNTIFS('Vozidlá'!$A$6:$A$6,B1250&amp;"",'Vozidlá'!$L$6:$L$6,"&lt;&gt;")=1,ROUND(K1250,1)=ROUND(INDEX('Vozidlá'!$L$6:$L$6,MATCH(B1250,'Vozidlá'!$A$6:$A$6,0)),1)),"","CHYBA"),IF(AND(INDEX($L$1:$L$1505,X1250)&lt;&gt;"",ROUND(K1250,1)=ROUND(INDEX($L$1:$L$1505,X1250),1)),"","CHYBA")),"CHYBA"))</f>
        <v/>
      </c>
      <c r="R1250" s="14">
        <f>IF(V1250=0,"",IF(OR(NOT(ISNUMBER(A1250)),B1250="",C1250="",NOT(ISNUMBER(D1250)),NOT(ISNUMBER(E1250)),NOT(ISNUMBER(F1250)),NOT(ISNUMBER(G1250)),I1250="",J1250="",NOT(ISNUMBER(K1250)),NOT(ISNUMBER(L1250)),AND(N1250&lt;&gt;"Podnikateľská",N1250&lt;&gt;"Súkromná"),AND(N1250="Podnikateľská",H1250=""),COUNTIFS('Vodiči'!$C$6:$C$8,C1250&amp;"")&lt;&gt;1,COUNTIFS('Vozidlá'!$A$6:$A$6,B1250&amp;"",'Vozidlá'!$B$6:$B$6,"&lt;&gt;")&lt;&gt;1,COUNTIFS('Vozidlá'!$A$6:$A$6,B1250&amp;"",'Vozidlá'!$C$6:$C$6,"&lt;&gt;")&lt;&gt;1,COUNTIFS('Vozidlá'!$A$6:$A$6,B1250&amp;"",'Vozidlá'!$D$6:$D$6,"&lt;&gt;")&lt;&gt;1,COUNTIFS('Vozidlá'!$A$6:$A$6,B1250&amp;"",'Vozidlá'!$E$6:$E$6,"&lt;&gt;")&lt;&gt;1,COUNTIFS('Vozidlá'!$A$6:$A$6,B1250&amp;"",'Vozidlá'!$K$6:$K$6,"&lt;&gt;")&lt;&gt;1,COUNTIFS('Vozidlá'!$A$6:$A$6,B1250&amp;"",'Vozidlá'!$L$6:$L$6,"&lt;&gt;")&lt;&gt;1),"CHYBA",""))</f>
        <v/>
      </c>
      <c r="S1250" s="14">
        <f>IF(V1250=0,"",IF(N1250="Podnikateľská",IF(H1250="","",IF(OR(LEN(TRIM(SUBSTITUTE(SUBSTITUTE(H1250,".",""),",","")))&lt;12,ISNUMBER(MATCH(TRIM(SUBSTITUTE(SUBSTITUTE(H1250,".",""),",","")),'Zoznamy'!$G$2:$G$41,0))),"PREVERIŤ","")),IF(AND(N1250="Súkromná",IFERROR(INDEX('Vozidlá'!$O$6:$O$6,MATCH(B1250,'Vozidlá'!$A$6:$A$6,0))="áno",FALSE)),"PREVERIŤ","")))</f>
        <v/>
      </c>
      <c r="T1250" s="14">
        <f>IF(OR(D1250="",E1250="",F1250="",G1250=""),"",IFERROR(IF(OR(F1250+G1250&lt;D1250+E1250,D1250&lt;DATE(2027,1,1),D1250&gt;=DATE(2028,1,1)),"CHYBA",""),"CHYBA"))</f>
        <v/>
      </c>
      <c r="U1250" s="14">
        <f>IF(OR(V1250=0,A1250=""),"",IF(COUNTIFS($A$6:$A$1505,A1250&amp;"",$B$6:$B$1505,B1250&amp;"")&gt;1,"CHYBA",IF(X1250="","",IF(X1250=0,"",IFERROR(IF(INDEX($A$1:$A$1505,X1250)="","",IF(A1250=INDEX($A$1:$A$1505,X1250)+1,"","PREVERIŤ")),"PREVERIŤ")))))</f>
        <v/>
      </c>
      <c r="V1250" s="14">
        <f>IF(OR(A1250&lt;&gt;"",B1250&lt;&gt;"",C1250&lt;&gt;"",D1250&lt;&gt;"",E1250&lt;&gt;"",F1250&lt;&gt;"",G1250&lt;&gt;"",H1250&lt;&gt;"",I1250&lt;&gt;"",J1250&lt;&gt;"",K1250&lt;&gt;"",L1250&lt;&gt;"",N1250&lt;&gt;"",O1250&lt;&gt;""),1,0)</f>
        <v/>
      </c>
      <c r="W1250" s="14">
        <f>IF(OR(V1250=0,B1250=""),"",COUNTIFS($B$6:B1250,B1250&amp;""))</f>
        <v/>
      </c>
      <c r="X1250" s="14">
        <f>IF(OR(V1250=0,B1250=""),"",IF(W1250=1,0,SUMIFS($Y$5:Y1249,$B$5:B1249,B1250&amp;"",$W$5:W1249,W1250-1)))</f>
        <v/>
      </c>
      <c r="Y1250" s="14">
        <f>IF(V1250=0,"",ROW($A1250))</f>
        <v/>
      </c>
    </row>
    <row r="1251">
      <c r="A1251" s="10" t="n"/>
      <c r="B1251" s="10" t="n"/>
      <c r="C1251" s="10" t="n"/>
      <c r="D1251" s="12" t="n"/>
      <c r="E1251" s="18" t="n"/>
      <c r="F1251" s="12" t="n"/>
      <c r="G1251" s="18" t="n"/>
      <c r="H1251" s="10" t="n"/>
      <c r="I1251" s="10" t="n"/>
      <c r="J1251" s="10" t="n"/>
      <c r="K1251" s="13" t="n"/>
      <c r="L1251" s="13" t="n"/>
      <c r="M1251" s="19">
        <f>IF(OR(K1251="",L1251=""),"",IF(AND(ISNUMBER(K1251),ISNUMBER(L1251)),L1251-K1251,"CHYBA"))</f>
        <v/>
      </c>
      <c r="N1251" s="10" t="n"/>
      <c r="O1251" s="10" t="n"/>
      <c r="P1251" s="14">
        <f>IF(M1251="","",IF(ISNUMBER(M1251),IF(M1251&lt;=0,"CHYBA",""),"CHYBA"))</f>
        <v/>
      </c>
      <c r="Q1251" s="14">
        <f>IF(OR(V1251=0,B1251="",K1251=""),"",IFERROR(IF(X1251=0,IF(AND(COUNTIFS('Vozidlá'!$A$6:$A$6,B1251&amp;"",'Vozidlá'!$L$6:$L$6,"&lt;&gt;")=1,ROUND(K1251,1)=ROUND(INDEX('Vozidlá'!$L$6:$L$6,MATCH(B1251,'Vozidlá'!$A$6:$A$6,0)),1)),"","CHYBA"),IF(AND(INDEX($L$1:$L$1505,X1251)&lt;&gt;"",ROUND(K1251,1)=ROUND(INDEX($L$1:$L$1505,X1251),1)),"","CHYBA")),"CHYBA"))</f>
        <v/>
      </c>
      <c r="R1251" s="14">
        <f>IF(V1251=0,"",IF(OR(NOT(ISNUMBER(A1251)),B1251="",C1251="",NOT(ISNUMBER(D1251)),NOT(ISNUMBER(E1251)),NOT(ISNUMBER(F1251)),NOT(ISNUMBER(G1251)),I1251="",J1251="",NOT(ISNUMBER(K1251)),NOT(ISNUMBER(L1251)),AND(N1251&lt;&gt;"Podnikateľská",N1251&lt;&gt;"Súkromná"),AND(N1251="Podnikateľská",H1251=""),COUNTIFS('Vodiči'!$C$6:$C$8,C1251&amp;"")&lt;&gt;1,COUNTIFS('Vozidlá'!$A$6:$A$6,B1251&amp;"",'Vozidlá'!$B$6:$B$6,"&lt;&gt;")&lt;&gt;1,COUNTIFS('Vozidlá'!$A$6:$A$6,B1251&amp;"",'Vozidlá'!$C$6:$C$6,"&lt;&gt;")&lt;&gt;1,COUNTIFS('Vozidlá'!$A$6:$A$6,B1251&amp;"",'Vozidlá'!$D$6:$D$6,"&lt;&gt;")&lt;&gt;1,COUNTIFS('Vozidlá'!$A$6:$A$6,B1251&amp;"",'Vozidlá'!$E$6:$E$6,"&lt;&gt;")&lt;&gt;1,COUNTIFS('Vozidlá'!$A$6:$A$6,B1251&amp;"",'Vozidlá'!$K$6:$K$6,"&lt;&gt;")&lt;&gt;1,COUNTIFS('Vozidlá'!$A$6:$A$6,B1251&amp;"",'Vozidlá'!$L$6:$L$6,"&lt;&gt;")&lt;&gt;1),"CHYBA",""))</f>
        <v/>
      </c>
      <c r="S1251" s="14">
        <f>IF(V1251=0,"",IF(N1251="Podnikateľská",IF(H1251="","",IF(OR(LEN(TRIM(SUBSTITUTE(SUBSTITUTE(H1251,".",""),",","")))&lt;12,ISNUMBER(MATCH(TRIM(SUBSTITUTE(SUBSTITUTE(H1251,".",""),",","")),'Zoznamy'!$G$2:$G$41,0))),"PREVERIŤ","")),IF(AND(N1251="Súkromná",IFERROR(INDEX('Vozidlá'!$O$6:$O$6,MATCH(B1251,'Vozidlá'!$A$6:$A$6,0))="áno",FALSE)),"PREVERIŤ","")))</f>
        <v/>
      </c>
      <c r="T1251" s="14">
        <f>IF(OR(D1251="",E1251="",F1251="",G1251=""),"",IFERROR(IF(OR(F1251+G1251&lt;D1251+E1251,D1251&lt;DATE(2027,1,1),D1251&gt;=DATE(2028,1,1)),"CHYBA",""),"CHYBA"))</f>
        <v/>
      </c>
      <c r="U1251" s="14">
        <f>IF(OR(V1251=0,A1251=""),"",IF(COUNTIFS($A$6:$A$1505,A1251&amp;"",$B$6:$B$1505,B1251&amp;"")&gt;1,"CHYBA",IF(X1251="","",IF(X1251=0,"",IFERROR(IF(INDEX($A$1:$A$1505,X1251)="","",IF(A1251=INDEX($A$1:$A$1505,X1251)+1,"","PREVERIŤ")),"PREVERIŤ")))))</f>
        <v/>
      </c>
      <c r="V1251" s="14">
        <f>IF(OR(A1251&lt;&gt;"",B1251&lt;&gt;"",C1251&lt;&gt;"",D1251&lt;&gt;"",E1251&lt;&gt;"",F1251&lt;&gt;"",G1251&lt;&gt;"",H1251&lt;&gt;"",I1251&lt;&gt;"",J1251&lt;&gt;"",K1251&lt;&gt;"",L1251&lt;&gt;"",N1251&lt;&gt;"",O1251&lt;&gt;""),1,0)</f>
        <v/>
      </c>
      <c r="W1251" s="14">
        <f>IF(OR(V1251=0,B1251=""),"",COUNTIFS($B$6:B1251,B1251&amp;""))</f>
        <v/>
      </c>
      <c r="X1251" s="14">
        <f>IF(OR(V1251=0,B1251=""),"",IF(W1251=1,0,SUMIFS($Y$5:Y1250,$B$5:B1250,B1251&amp;"",$W$5:W1250,W1251-1)))</f>
        <v/>
      </c>
      <c r="Y1251" s="14">
        <f>IF(V1251=0,"",ROW($A1251))</f>
        <v/>
      </c>
    </row>
    <row r="1252">
      <c r="A1252" s="10" t="n"/>
      <c r="B1252" s="10" t="n"/>
      <c r="C1252" s="10" t="n"/>
      <c r="D1252" s="12" t="n"/>
      <c r="E1252" s="18" t="n"/>
      <c r="F1252" s="12" t="n"/>
      <c r="G1252" s="18" t="n"/>
      <c r="H1252" s="10" t="n"/>
      <c r="I1252" s="10" t="n"/>
      <c r="J1252" s="10" t="n"/>
      <c r="K1252" s="13" t="n"/>
      <c r="L1252" s="13" t="n"/>
      <c r="M1252" s="19">
        <f>IF(OR(K1252="",L1252=""),"",IF(AND(ISNUMBER(K1252),ISNUMBER(L1252)),L1252-K1252,"CHYBA"))</f>
        <v/>
      </c>
      <c r="N1252" s="10" t="n"/>
      <c r="O1252" s="10" t="n"/>
      <c r="P1252" s="14">
        <f>IF(M1252="","",IF(ISNUMBER(M1252),IF(M1252&lt;=0,"CHYBA",""),"CHYBA"))</f>
        <v/>
      </c>
      <c r="Q1252" s="14">
        <f>IF(OR(V1252=0,B1252="",K1252=""),"",IFERROR(IF(X1252=0,IF(AND(COUNTIFS('Vozidlá'!$A$6:$A$6,B1252&amp;"",'Vozidlá'!$L$6:$L$6,"&lt;&gt;")=1,ROUND(K1252,1)=ROUND(INDEX('Vozidlá'!$L$6:$L$6,MATCH(B1252,'Vozidlá'!$A$6:$A$6,0)),1)),"","CHYBA"),IF(AND(INDEX($L$1:$L$1505,X1252)&lt;&gt;"",ROUND(K1252,1)=ROUND(INDEX($L$1:$L$1505,X1252),1)),"","CHYBA")),"CHYBA"))</f>
        <v/>
      </c>
      <c r="R1252" s="14">
        <f>IF(V1252=0,"",IF(OR(NOT(ISNUMBER(A1252)),B1252="",C1252="",NOT(ISNUMBER(D1252)),NOT(ISNUMBER(E1252)),NOT(ISNUMBER(F1252)),NOT(ISNUMBER(G1252)),I1252="",J1252="",NOT(ISNUMBER(K1252)),NOT(ISNUMBER(L1252)),AND(N1252&lt;&gt;"Podnikateľská",N1252&lt;&gt;"Súkromná"),AND(N1252="Podnikateľská",H1252=""),COUNTIFS('Vodiči'!$C$6:$C$8,C1252&amp;"")&lt;&gt;1,COUNTIFS('Vozidlá'!$A$6:$A$6,B1252&amp;"",'Vozidlá'!$B$6:$B$6,"&lt;&gt;")&lt;&gt;1,COUNTIFS('Vozidlá'!$A$6:$A$6,B1252&amp;"",'Vozidlá'!$C$6:$C$6,"&lt;&gt;")&lt;&gt;1,COUNTIFS('Vozidlá'!$A$6:$A$6,B1252&amp;"",'Vozidlá'!$D$6:$D$6,"&lt;&gt;")&lt;&gt;1,COUNTIFS('Vozidlá'!$A$6:$A$6,B1252&amp;"",'Vozidlá'!$E$6:$E$6,"&lt;&gt;")&lt;&gt;1,COUNTIFS('Vozidlá'!$A$6:$A$6,B1252&amp;"",'Vozidlá'!$K$6:$K$6,"&lt;&gt;")&lt;&gt;1,COUNTIFS('Vozidlá'!$A$6:$A$6,B1252&amp;"",'Vozidlá'!$L$6:$L$6,"&lt;&gt;")&lt;&gt;1),"CHYBA",""))</f>
        <v/>
      </c>
      <c r="S1252" s="14">
        <f>IF(V1252=0,"",IF(N1252="Podnikateľská",IF(H1252="","",IF(OR(LEN(TRIM(SUBSTITUTE(SUBSTITUTE(H1252,".",""),",","")))&lt;12,ISNUMBER(MATCH(TRIM(SUBSTITUTE(SUBSTITUTE(H1252,".",""),",","")),'Zoznamy'!$G$2:$G$41,0))),"PREVERIŤ","")),IF(AND(N1252="Súkromná",IFERROR(INDEX('Vozidlá'!$O$6:$O$6,MATCH(B1252,'Vozidlá'!$A$6:$A$6,0))="áno",FALSE)),"PREVERIŤ","")))</f>
        <v/>
      </c>
      <c r="T1252" s="14">
        <f>IF(OR(D1252="",E1252="",F1252="",G1252=""),"",IFERROR(IF(OR(F1252+G1252&lt;D1252+E1252,D1252&lt;DATE(2027,1,1),D1252&gt;=DATE(2028,1,1)),"CHYBA",""),"CHYBA"))</f>
        <v/>
      </c>
      <c r="U1252" s="14">
        <f>IF(OR(V1252=0,A1252=""),"",IF(COUNTIFS($A$6:$A$1505,A1252&amp;"",$B$6:$B$1505,B1252&amp;"")&gt;1,"CHYBA",IF(X1252="","",IF(X1252=0,"",IFERROR(IF(INDEX($A$1:$A$1505,X1252)="","",IF(A1252=INDEX($A$1:$A$1505,X1252)+1,"","PREVERIŤ")),"PREVERIŤ")))))</f>
        <v/>
      </c>
      <c r="V1252" s="14">
        <f>IF(OR(A1252&lt;&gt;"",B1252&lt;&gt;"",C1252&lt;&gt;"",D1252&lt;&gt;"",E1252&lt;&gt;"",F1252&lt;&gt;"",G1252&lt;&gt;"",H1252&lt;&gt;"",I1252&lt;&gt;"",J1252&lt;&gt;"",K1252&lt;&gt;"",L1252&lt;&gt;"",N1252&lt;&gt;"",O1252&lt;&gt;""),1,0)</f>
        <v/>
      </c>
      <c r="W1252" s="14">
        <f>IF(OR(V1252=0,B1252=""),"",COUNTIFS($B$6:B1252,B1252&amp;""))</f>
        <v/>
      </c>
      <c r="X1252" s="14">
        <f>IF(OR(V1252=0,B1252=""),"",IF(W1252=1,0,SUMIFS($Y$5:Y1251,$B$5:B1251,B1252&amp;"",$W$5:W1251,W1252-1)))</f>
        <v/>
      </c>
      <c r="Y1252" s="14">
        <f>IF(V1252=0,"",ROW($A1252))</f>
        <v/>
      </c>
    </row>
    <row r="1253">
      <c r="A1253" s="10" t="n"/>
      <c r="B1253" s="10" t="n"/>
      <c r="C1253" s="10" t="n"/>
      <c r="D1253" s="12" t="n"/>
      <c r="E1253" s="18" t="n"/>
      <c r="F1253" s="12" t="n"/>
      <c r="G1253" s="18" t="n"/>
      <c r="H1253" s="10" t="n"/>
      <c r="I1253" s="10" t="n"/>
      <c r="J1253" s="10" t="n"/>
      <c r="K1253" s="13" t="n"/>
      <c r="L1253" s="13" t="n"/>
      <c r="M1253" s="19">
        <f>IF(OR(K1253="",L1253=""),"",IF(AND(ISNUMBER(K1253),ISNUMBER(L1253)),L1253-K1253,"CHYBA"))</f>
        <v/>
      </c>
      <c r="N1253" s="10" t="n"/>
      <c r="O1253" s="10" t="n"/>
      <c r="P1253" s="14">
        <f>IF(M1253="","",IF(ISNUMBER(M1253),IF(M1253&lt;=0,"CHYBA",""),"CHYBA"))</f>
        <v/>
      </c>
      <c r="Q1253" s="14">
        <f>IF(OR(V1253=0,B1253="",K1253=""),"",IFERROR(IF(X1253=0,IF(AND(COUNTIFS('Vozidlá'!$A$6:$A$6,B1253&amp;"",'Vozidlá'!$L$6:$L$6,"&lt;&gt;")=1,ROUND(K1253,1)=ROUND(INDEX('Vozidlá'!$L$6:$L$6,MATCH(B1253,'Vozidlá'!$A$6:$A$6,0)),1)),"","CHYBA"),IF(AND(INDEX($L$1:$L$1505,X1253)&lt;&gt;"",ROUND(K1253,1)=ROUND(INDEX($L$1:$L$1505,X1253),1)),"","CHYBA")),"CHYBA"))</f>
        <v/>
      </c>
      <c r="R1253" s="14">
        <f>IF(V1253=0,"",IF(OR(NOT(ISNUMBER(A1253)),B1253="",C1253="",NOT(ISNUMBER(D1253)),NOT(ISNUMBER(E1253)),NOT(ISNUMBER(F1253)),NOT(ISNUMBER(G1253)),I1253="",J1253="",NOT(ISNUMBER(K1253)),NOT(ISNUMBER(L1253)),AND(N1253&lt;&gt;"Podnikateľská",N1253&lt;&gt;"Súkromná"),AND(N1253="Podnikateľská",H1253=""),COUNTIFS('Vodiči'!$C$6:$C$8,C1253&amp;"")&lt;&gt;1,COUNTIFS('Vozidlá'!$A$6:$A$6,B1253&amp;"",'Vozidlá'!$B$6:$B$6,"&lt;&gt;")&lt;&gt;1,COUNTIFS('Vozidlá'!$A$6:$A$6,B1253&amp;"",'Vozidlá'!$C$6:$C$6,"&lt;&gt;")&lt;&gt;1,COUNTIFS('Vozidlá'!$A$6:$A$6,B1253&amp;"",'Vozidlá'!$D$6:$D$6,"&lt;&gt;")&lt;&gt;1,COUNTIFS('Vozidlá'!$A$6:$A$6,B1253&amp;"",'Vozidlá'!$E$6:$E$6,"&lt;&gt;")&lt;&gt;1,COUNTIFS('Vozidlá'!$A$6:$A$6,B1253&amp;"",'Vozidlá'!$K$6:$K$6,"&lt;&gt;")&lt;&gt;1,COUNTIFS('Vozidlá'!$A$6:$A$6,B1253&amp;"",'Vozidlá'!$L$6:$L$6,"&lt;&gt;")&lt;&gt;1),"CHYBA",""))</f>
        <v/>
      </c>
      <c r="S1253" s="14">
        <f>IF(V1253=0,"",IF(N1253="Podnikateľská",IF(H1253="","",IF(OR(LEN(TRIM(SUBSTITUTE(SUBSTITUTE(H1253,".",""),",","")))&lt;12,ISNUMBER(MATCH(TRIM(SUBSTITUTE(SUBSTITUTE(H1253,".",""),",","")),'Zoznamy'!$G$2:$G$41,0))),"PREVERIŤ","")),IF(AND(N1253="Súkromná",IFERROR(INDEX('Vozidlá'!$O$6:$O$6,MATCH(B1253,'Vozidlá'!$A$6:$A$6,0))="áno",FALSE)),"PREVERIŤ","")))</f>
        <v/>
      </c>
      <c r="T1253" s="14">
        <f>IF(OR(D1253="",E1253="",F1253="",G1253=""),"",IFERROR(IF(OR(F1253+G1253&lt;D1253+E1253,D1253&lt;DATE(2027,1,1),D1253&gt;=DATE(2028,1,1)),"CHYBA",""),"CHYBA"))</f>
        <v/>
      </c>
      <c r="U1253" s="14">
        <f>IF(OR(V1253=0,A1253=""),"",IF(COUNTIFS($A$6:$A$1505,A1253&amp;"",$B$6:$B$1505,B1253&amp;"")&gt;1,"CHYBA",IF(X1253="","",IF(X1253=0,"",IFERROR(IF(INDEX($A$1:$A$1505,X1253)="","",IF(A1253=INDEX($A$1:$A$1505,X1253)+1,"","PREVERIŤ")),"PREVERIŤ")))))</f>
        <v/>
      </c>
      <c r="V1253" s="14">
        <f>IF(OR(A1253&lt;&gt;"",B1253&lt;&gt;"",C1253&lt;&gt;"",D1253&lt;&gt;"",E1253&lt;&gt;"",F1253&lt;&gt;"",G1253&lt;&gt;"",H1253&lt;&gt;"",I1253&lt;&gt;"",J1253&lt;&gt;"",K1253&lt;&gt;"",L1253&lt;&gt;"",N1253&lt;&gt;"",O1253&lt;&gt;""),1,0)</f>
        <v/>
      </c>
      <c r="W1253" s="14">
        <f>IF(OR(V1253=0,B1253=""),"",COUNTIFS($B$6:B1253,B1253&amp;""))</f>
        <v/>
      </c>
      <c r="X1253" s="14">
        <f>IF(OR(V1253=0,B1253=""),"",IF(W1253=1,0,SUMIFS($Y$5:Y1252,$B$5:B1252,B1253&amp;"",$W$5:W1252,W1253-1)))</f>
        <v/>
      </c>
      <c r="Y1253" s="14">
        <f>IF(V1253=0,"",ROW($A1253))</f>
        <v/>
      </c>
    </row>
    <row r="1254">
      <c r="A1254" s="10" t="n"/>
      <c r="B1254" s="10" t="n"/>
      <c r="C1254" s="10" t="n"/>
      <c r="D1254" s="12" t="n"/>
      <c r="E1254" s="18" t="n"/>
      <c r="F1254" s="12" t="n"/>
      <c r="G1254" s="18" t="n"/>
      <c r="H1254" s="10" t="n"/>
      <c r="I1254" s="10" t="n"/>
      <c r="J1254" s="10" t="n"/>
      <c r="K1254" s="13" t="n"/>
      <c r="L1254" s="13" t="n"/>
      <c r="M1254" s="19">
        <f>IF(OR(K1254="",L1254=""),"",IF(AND(ISNUMBER(K1254),ISNUMBER(L1254)),L1254-K1254,"CHYBA"))</f>
        <v/>
      </c>
      <c r="N1254" s="10" t="n"/>
      <c r="O1254" s="10" t="n"/>
      <c r="P1254" s="14">
        <f>IF(M1254="","",IF(ISNUMBER(M1254),IF(M1254&lt;=0,"CHYBA",""),"CHYBA"))</f>
        <v/>
      </c>
      <c r="Q1254" s="14">
        <f>IF(OR(V1254=0,B1254="",K1254=""),"",IFERROR(IF(X1254=0,IF(AND(COUNTIFS('Vozidlá'!$A$6:$A$6,B1254&amp;"",'Vozidlá'!$L$6:$L$6,"&lt;&gt;")=1,ROUND(K1254,1)=ROUND(INDEX('Vozidlá'!$L$6:$L$6,MATCH(B1254,'Vozidlá'!$A$6:$A$6,0)),1)),"","CHYBA"),IF(AND(INDEX($L$1:$L$1505,X1254)&lt;&gt;"",ROUND(K1254,1)=ROUND(INDEX($L$1:$L$1505,X1254),1)),"","CHYBA")),"CHYBA"))</f>
        <v/>
      </c>
      <c r="R1254" s="14">
        <f>IF(V1254=0,"",IF(OR(NOT(ISNUMBER(A1254)),B1254="",C1254="",NOT(ISNUMBER(D1254)),NOT(ISNUMBER(E1254)),NOT(ISNUMBER(F1254)),NOT(ISNUMBER(G1254)),I1254="",J1254="",NOT(ISNUMBER(K1254)),NOT(ISNUMBER(L1254)),AND(N1254&lt;&gt;"Podnikateľská",N1254&lt;&gt;"Súkromná"),AND(N1254="Podnikateľská",H1254=""),COUNTIFS('Vodiči'!$C$6:$C$8,C1254&amp;"")&lt;&gt;1,COUNTIFS('Vozidlá'!$A$6:$A$6,B1254&amp;"",'Vozidlá'!$B$6:$B$6,"&lt;&gt;")&lt;&gt;1,COUNTIFS('Vozidlá'!$A$6:$A$6,B1254&amp;"",'Vozidlá'!$C$6:$C$6,"&lt;&gt;")&lt;&gt;1,COUNTIFS('Vozidlá'!$A$6:$A$6,B1254&amp;"",'Vozidlá'!$D$6:$D$6,"&lt;&gt;")&lt;&gt;1,COUNTIFS('Vozidlá'!$A$6:$A$6,B1254&amp;"",'Vozidlá'!$E$6:$E$6,"&lt;&gt;")&lt;&gt;1,COUNTIFS('Vozidlá'!$A$6:$A$6,B1254&amp;"",'Vozidlá'!$K$6:$K$6,"&lt;&gt;")&lt;&gt;1,COUNTIFS('Vozidlá'!$A$6:$A$6,B1254&amp;"",'Vozidlá'!$L$6:$L$6,"&lt;&gt;")&lt;&gt;1),"CHYBA",""))</f>
        <v/>
      </c>
      <c r="S1254" s="14">
        <f>IF(V1254=0,"",IF(N1254="Podnikateľská",IF(H1254="","",IF(OR(LEN(TRIM(SUBSTITUTE(SUBSTITUTE(H1254,".",""),",","")))&lt;12,ISNUMBER(MATCH(TRIM(SUBSTITUTE(SUBSTITUTE(H1254,".",""),",","")),'Zoznamy'!$G$2:$G$41,0))),"PREVERIŤ","")),IF(AND(N1254="Súkromná",IFERROR(INDEX('Vozidlá'!$O$6:$O$6,MATCH(B1254,'Vozidlá'!$A$6:$A$6,0))="áno",FALSE)),"PREVERIŤ","")))</f>
        <v/>
      </c>
      <c r="T1254" s="14">
        <f>IF(OR(D1254="",E1254="",F1254="",G1254=""),"",IFERROR(IF(OR(F1254+G1254&lt;D1254+E1254,D1254&lt;DATE(2027,1,1),D1254&gt;=DATE(2028,1,1)),"CHYBA",""),"CHYBA"))</f>
        <v/>
      </c>
      <c r="U1254" s="14">
        <f>IF(OR(V1254=0,A1254=""),"",IF(COUNTIFS($A$6:$A$1505,A1254&amp;"",$B$6:$B$1505,B1254&amp;"")&gt;1,"CHYBA",IF(X1254="","",IF(X1254=0,"",IFERROR(IF(INDEX($A$1:$A$1505,X1254)="","",IF(A1254=INDEX($A$1:$A$1505,X1254)+1,"","PREVERIŤ")),"PREVERIŤ")))))</f>
        <v/>
      </c>
      <c r="V1254" s="14">
        <f>IF(OR(A1254&lt;&gt;"",B1254&lt;&gt;"",C1254&lt;&gt;"",D1254&lt;&gt;"",E1254&lt;&gt;"",F1254&lt;&gt;"",G1254&lt;&gt;"",H1254&lt;&gt;"",I1254&lt;&gt;"",J1254&lt;&gt;"",K1254&lt;&gt;"",L1254&lt;&gt;"",N1254&lt;&gt;"",O1254&lt;&gt;""),1,0)</f>
        <v/>
      </c>
      <c r="W1254" s="14">
        <f>IF(OR(V1254=0,B1254=""),"",COUNTIFS($B$6:B1254,B1254&amp;""))</f>
        <v/>
      </c>
      <c r="X1254" s="14">
        <f>IF(OR(V1254=0,B1254=""),"",IF(W1254=1,0,SUMIFS($Y$5:Y1253,$B$5:B1253,B1254&amp;"",$W$5:W1253,W1254-1)))</f>
        <v/>
      </c>
      <c r="Y1254" s="14">
        <f>IF(V1254=0,"",ROW($A1254))</f>
        <v/>
      </c>
    </row>
    <row r="1255">
      <c r="A1255" s="10" t="n"/>
      <c r="B1255" s="10" t="n"/>
      <c r="C1255" s="10" t="n"/>
      <c r="D1255" s="12" t="n"/>
      <c r="E1255" s="18" t="n"/>
      <c r="F1255" s="12" t="n"/>
      <c r="G1255" s="18" t="n"/>
      <c r="H1255" s="10" t="n"/>
      <c r="I1255" s="10" t="n"/>
      <c r="J1255" s="10" t="n"/>
      <c r="K1255" s="13" t="n"/>
      <c r="L1255" s="13" t="n"/>
      <c r="M1255" s="19">
        <f>IF(OR(K1255="",L1255=""),"",IF(AND(ISNUMBER(K1255),ISNUMBER(L1255)),L1255-K1255,"CHYBA"))</f>
        <v/>
      </c>
      <c r="N1255" s="10" t="n"/>
      <c r="O1255" s="10" t="n"/>
      <c r="P1255" s="14">
        <f>IF(M1255="","",IF(ISNUMBER(M1255),IF(M1255&lt;=0,"CHYBA",""),"CHYBA"))</f>
        <v/>
      </c>
      <c r="Q1255" s="14">
        <f>IF(OR(V1255=0,B1255="",K1255=""),"",IFERROR(IF(X1255=0,IF(AND(COUNTIFS('Vozidlá'!$A$6:$A$6,B1255&amp;"",'Vozidlá'!$L$6:$L$6,"&lt;&gt;")=1,ROUND(K1255,1)=ROUND(INDEX('Vozidlá'!$L$6:$L$6,MATCH(B1255,'Vozidlá'!$A$6:$A$6,0)),1)),"","CHYBA"),IF(AND(INDEX($L$1:$L$1505,X1255)&lt;&gt;"",ROUND(K1255,1)=ROUND(INDEX($L$1:$L$1505,X1255),1)),"","CHYBA")),"CHYBA"))</f>
        <v/>
      </c>
      <c r="R1255" s="14">
        <f>IF(V1255=0,"",IF(OR(NOT(ISNUMBER(A1255)),B1255="",C1255="",NOT(ISNUMBER(D1255)),NOT(ISNUMBER(E1255)),NOT(ISNUMBER(F1255)),NOT(ISNUMBER(G1255)),I1255="",J1255="",NOT(ISNUMBER(K1255)),NOT(ISNUMBER(L1255)),AND(N1255&lt;&gt;"Podnikateľská",N1255&lt;&gt;"Súkromná"),AND(N1255="Podnikateľská",H1255=""),COUNTIFS('Vodiči'!$C$6:$C$8,C1255&amp;"")&lt;&gt;1,COUNTIFS('Vozidlá'!$A$6:$A$6,B1255&amp;"",'Vozidlá'!$B$6:$B$6,"&lt;&gt;")&lt;&gt;1,COUNTIFS('Vozidlá'!$A$6:$A$6,B1255&amp;"",'Vozidlá'!$C$6:$C$6,"&lt;&gt;")&lt;&gt;1,COUNTIFS('Vozidlá'!$A$6:$A$6,B1255&amp;"",'Vozidlá'!$D$6:$D$6,"&lt;&gt;")&lt;&gt;1,COUNTIFS('Vozidlá'!$A$6:$A$6,B1255&amp;"",'Vozidlá'!$E$6:$E$6,"&lt;&gt;")&lt;&gt;1,COUNTIFS('Vozidlá'!$A$6:$A$6,B1255&amp;"",'Vozidlá'!$K$6:$K$6,"&lt;&gt;")&lt;&gt;1,COUNTIFS('Vozidlá'!$A$6:$A$6,B1255&amp;"",'Vozidlá'!$L$6:$L$6,"&lt;&gt;")&lt;&gt;1),"CHYBA",""))</f>
        <v/>
      </c>
      <c r="S1255" s="14">
        <f>IF(V1255=0,"",IF(N1255="Podnikateľská",IF(H1255="","",IF(OR(LEN(TRIM(SUBSTITUTE(SUBSTITUTE(H1255,".",""),",","")))&lt;12,ISNUMBER(MATCH(TRIM(SUBSTITUTE(SUBSTITUTE(H1255,".",""),",","")),'Zoznamy'!$G$2:$G$41,0))),"PREVERIŤ","")),IF(AND(N1255="Súkromná",IFERROR(INDEX('Vozidlá'!$O$6:$O$6,MATCH(B1255,'Vozidlá'!$A$6:$A$6,0))="áno",FALSE)),"PREVERIŤ","")))</f>
        <v/>
      </c>
      <c r="T1255" s="14">
        <f>IF(OR(D1255="",E1255="",F1255="",G1255=""),"",IFERROR(IF(OR(F1255+G1255&lt;D1255+E1255,D1255&lt;DATE(2027,1,1),D1255&gt;=DATE(2028,1,1)),"CHYBA",""),"CHYBA"))</f>
        <v/>
      </c>
      <c r="U1255" s="14">
        <f>IF(OR(V1255=0,A1255=""),"",IF(COUNTIFS($A$6:$A$1505,A1255&amp;"",$B$6:$B$1505,B1255&amp;"")&gt;1,"CHYBA",IF(X1255="","",IF(X1255=0,"",IFERROR(IF(INDEX($A$1:$A$1505,X1255)="","",IF(A1255=INDEX($A$1:$A$1505,X1255)+1,"","PREVERIŤ")),"PREVERIŤ")))))</f>
        <v/>
      </c>
      <c r="V1255" s="14">
        <f>IF(OR(A1255&lt;&gt;"",B1255&lt;&gt;"",C1255&lt;&gt;"",D1255&lt;&gt;"",E1255&lt;&gt;"",F1255&lt;&gt;"",G1255&lt;&gt;"",H1255&lt;&gt;"",I1255&lt;&gt;"",J1255&lt;&gt;"",K1255&lt;&gt;"",L1255&lt;&gt;"",N1255&lt;&gt;"",O1255&lt;&gt;""),1,0)</f>
        <v/>
      </c>
      <c r="W1255" s="14">
        <f>IF(OR(V1255=0,B1255=""),"",COUNTIFS($B$6:B1255,B1255&amp;""))</f>
        <v/>
      </c>
      <c r="X1255" s="14">
        <f>IF(OR(V1255=0,B1255=""),"",IF(W1255=1,0,SUMIFS($Y$5:Y1254,$B$5:B1254,B1255&amp;"",$W$5:W1254,W1255-1)))</f>
        <v/>
      </c>
      <c r="Y1255" s="14">
        <f>IF(V1255=0,"",ROW($A1255))</f>
        <v/>
      </c>
    </row>
    <row r="1256">
      <c r="A1256" s="10" t="n"/>
      <c r="B1256" s="10" t="n"/>
      <c r="C1256" s="10" t="n"/>
      <c r="D1256" s="12" t="n"/>
      <c r="E1256" s="18" t="n"/>
      <c r="F1256" s="12" t="n"/>
      <c r="G1256" s="18" t="n"/>
      <c r="H1256" s="10" t="n"/>
      <c r="I1256" s="10" t="n"/>
      <c r="J1256" s="10" t="n"/>
      <c r="K1256" s="13" t="n"/>
      <c r="L1256" s="13" t="n"/>
      <c r="M1256" s="19">
        <f>IF(OR(K1256="",L1256=""),"",IF(AND(ISNUMBER(K1256),ISNUMBER(L1256)),L1256-K1256,"CHYBA"))</f>
        <v/>
      </c>
      <c r="N1256" s="10" t="n"/>
      <c r="O1256" s="10" t="n"/>
      <c r="P1256" s="14">
        <f>IF(M1256="","",IF(ISNUMBER(M1256),IF(M1256&lt;=0,"CHYBA",""),"CHYBA"))</f>
        <v/>
      </c>
      <c r="Q1256" s="14">
        <f>IF(OR(V1256=0,B1256="",K1256=""),"",IFERROR(IF(X1256=0,IF(AND(COUNTIFS('Vozidlá'!$A$6:$A$6,B1256&amp;"",'Vozidlá'!$L$6:$L$6,"&lt;&gt;")=1,ROUND(K1256,1)=ROUND(INDEX('Vozidlá'!$L$6:$L$6,MATCH(B1256,'Vozidlá'!$A$6:$A$6,0)),1)),"","CHYBA"),IF(AND(INDEX($L$1:$L$1505,X1256)&lt;&gt;"",ROUND(K1256,1)=ROUND(INDEX($L$1:$L$1505,X1256),1)),"","CHYBA")),"CHYBA"))</f>
        <v/>
      </c>
      <c r="R1256" s="14">
        <f>IF(V1256=0,"",IF(OR(NOT(ISNUMBER(A1256)),B1256="",C1256="",NOT(ISNUMBER(D1256)),NOT(ISNUMBER(E1256)),NOT(ISNUMBER(F1256)),NOT(ISNUMBER(G1256)),I1256="",J1256="",NOT(ISNUMBER(K1256)),NOT(ISNUMBER(L1256)),AND(N1256&lt;&gt;"Podnikateľská",N1256&lt;&gt;"Súkromná"),AND(N1256="Podnikateľská",H1256=""),COUNTIFS('Vodiči'!$C$6:$C$8,C1256&amp;"")&lt;&gt;1,COUNTIFS('Vozidlá'!$A$6:$A$6,B1256&amp;"",'Vozidlá'!$B$6:$B$6,"&lt;&gt;")&lt;&gt;1,COUNTIFS('Vozidlá'!$A$6:$A$6,B1256&amp;"",'Vozidlá'!$C$6:$C$6,"&lt;&gt;")&lt;&gt;1,COUNTIFS('Vozidlá'!$A$6:$A$6,B1256&amp;"",'Vozidlá'!$D$6:$D$6,"&lt;&gt;")&lt;&gt;1,COUNTIFS('Vozidlá'!$A$6:$A$6,B1256&amp;"",'Vozidlá'!$E$6:$E$6,"&lt;&gt;")&lt;&gt;1,COUNTIFS('Vozidlá'!$A$6:$A$6,B1256&amp;"",'Vozidlá'!$K$6:$K$6,"&lt;&gt;")&lt;&gt;1,COUNTIFS('Vozidlá'!$A$6:$A$6,B1256&amp;"",'Vozidlá'!$L$6:$L$6,"&lt;&gt;")&lt;&gt;1),"CHYBA",""))</f>
        <v/>
      </c>
      <c r="S1256" s="14">
        <f>IF(V1256=0,"",IF(N1256="Podnikateľská",IF(H1256="","",IF(OR(LEN(TRIM(SUBSTITUTE(SUBSTITUTE(H1256,".",""),",","")))&lt;12,ISNUMBER(MATCH(TRIM(SUBSTITUTE(SUBSTITUTE(H1256,".",""),",","")),'Zoznamy'!$G$2:$G$41,0))),"PREVERIŤ","")),IF(AND(N1256="Súkromná",IFERROR(INDEX('Vozidlá'!$O$6:$O$6,MATCH(B1256,'Vozidlá'!$A$6:$A$6,0))="áno",FALSE)),"PREVERIŤ","")))</f>
        <v/>
      </c>
      <c r="T1256" s="14">
        <f>IF(OR(D1256="",E1256="",F1256="",G1256=""),"",IFERROR(IF(OR(F1256+G1256&lt;D1256+E1256,D1256&lt;DATE(2027,1,1),D1256&gt;=DATE(2028,1,1)),"CHYBA",""),"CHYBA"))</f>
        <v/>
      </c>
      <c r="U1256" s="14">
        <f>IF(OR(V1256=0,A1256=""),"",IF(COUNTIFS($A$6:$A$1505,A1256&amp;"",$B$6:$B$1505,B1256&amp;"")&gt;1,"CHYBA",IF(X1256="","",IF(X1256=0,"",IFERROR(IF(INDEX($A$1:$A$1505,X1256)="","",IF(A1256=INDEX($A$1:$A$1505,X1256)+1,"","PREVERIŤ")),"PREVERIŤ")))))</f>
        <v/>
      </c>
      <c r="V1256" s="14">
        <f>IF(OR(A1256&lt;&gt;"",B1256&lt;&gt;"",C1256&lt;&gt;"",D1256&lt;&gt;"",E1256&lt;&gt;"",F1256&lt;&gt;"",G1256&lt;&gt;"",H1256&lt;&gt;"",I1256&lt;&gt;"",J1256&lt;&gt;"",K1256&lt;&gt;"",L1256&lt;&gt;"",N1256&lt;&gt;"",O1256&lt;&gt;""),1,0)</f>
        <v/>
      </c>
      <c r="W1256" s="14">
        <f>IF(OR(V1256=0,B1256=""),"",COUNTIFS($B$6:B1256,B1256&amp;""))</f>
        <v/>
      </c>
      <c r="X1256" s="14">
        <f>IF(OR(V1256=0,B1256=""),"",IF(W1256=1,0,SUMIFS($Y$5:Y1255,$B$5:B1255,B1256&amp;"",$W$5:W1255,W1256-1)))</f>
        <v/>
      </c>
      <c r="Y1256" s="14">
        <f>IF(V1256=0,"",ROW($A1256))</f>
        <v/>
      </c>
    </row>
    <row r="1257">
      <c r="A1257" s="10" t="n"/>
      <c r="B1257" s="10" t="n"/>
      <c r="C1257" s="10" t="n"/>
      <c r="D1257" s="12" t="n"/>
      <c r="E1257" s="18" t="n"/>
      <c r="F1257" s="12" t="n"/>
      <c r="G1257" s="18" t="n"/>
      <c r="H1257" s="10" t="n"/>
      <c r="I1257" s="10" t="n"/>
      <c r="J1257" s="10" t="n"/>
      <c r="K1257" s="13" t="n"/>
      <c r="L1257" s="13" t="n"/>
      <c r="M1257" s="19">
        <f>IF(OR(K1257="",L1257=""),"",IF(AND(ISNUMBER(K1257),ISNUMBER(L1257)),L1257-K1257,"CHYBA"))</f>
        <v/>
      </c>
      <c r="N1257" s="10" t="n"/>
      <c r="O1257" s="10" t="n"/>
      <c r="P1257" s="14">
        <f>IF(M1257="","",IF(ISNUMBER(M1257),IF(M1257&lt;=0,"CHYBA",""),"CHYBA"))</f>
        <v/>
      </c>
      <c r="Q1257" s="14">
        <f>IF(OR(V1257=0,B1257="",K1257=""),"",IFERROR(IF(X1257=0,IF(AND(COUNTIFS('Vozidlá'!$A$6:$A$6,B1257&amp;"",'Vozidlá'!$L$6:$L$6,"&lt;&gt;")=1,ROUND(K1257,1)=ROUND(INDEX('Vozidlá'!$L$6:$L$6,MATCH(B1257,'Vozidlá'!$A$6:$A$6,0)),1)),"","CHYBA"),IF(AND(INDEX($L$1:$L$1505,X1257)&lt;&gt;"",ROUND(K1257,1)=ROUND(INDEX($L$1:$L$1505,X1257),1)),"","CHYBA")),"CHYBA"))</f>
        <v/>
      </c>
      <c r="R1257" s="14">
        <f>IF(V1257=0,"",IF(OR(NOT(ISNUMBER(A1257)),B1257="",C1257="",NOT(ISNUMBER(D1257)),NOT(ISNUMBER(E1257)),NOT(ISNUMBER(F1257)),NOT(ISNUMBER(G1257)),I1257="",J1257="",NOT(ISNUMBER(K1257)),NOT(ISNUMBER(L1257)),AND(N1257&lt;&gt;"Podnikateľská",N1257&lt;&gt;"Súkromná"),AND(N1257="Podnikateľská",H1257=""),COUNTIFS('Vodiči'!$C$6:$C$8,C1257&amp;"")&lt;&gt;1,COUNTIFS('Vozidlá'!$A$6:$A$6,B1257&amp;"",'Vozidlá'!$B$6:$B$6,"&lt;&gt;")&lt;&gt;1,COUNTIFS('Vozidlá'!$A$6:$A$6,B1257&amp;"",'Vozidlá'!$C$6:$C$6,"&lt;&gt;")&lt;&gt;1,COUNTIFS('Vozidlá'!$A$6:$A$6,B1257&amp;"",'Vozidlá'!$D$6:$D$6,"&lt;&gt;")&lt;&gt;1,COUNTIFS('Vozidlá'!$A$6:$A$6,B1257&amp;"",'Vozidlá'!$E$6:$E$6,"&lt;&gt;")&lt;&gt;1,COUNTIFS('Vozidlá'!$A$6:$A$6,B1257&amp;"",'Vozidlá'!$K$6:$K$6,"&lt;&gt;")&lt;&gt;1,COUNTIFS('Vozidlá'!$A$6:$A$6,B1257&amp;"",'Vozidlá'!$L$6:$L$6,"&lt;&gt;")&lt;&gt;1),"CHYBA",""))</f>
        <v/>
      </c>
      <c r="S1257" s="14">
        <f>IF(V1257=0,"",IF(N1257="Podnikateľská",IF(H1257="","",IF(OR(LEN(TRIM(SUBSTITUTE(SUBSTITUTE(H1257,".",""),",","")))&lt;12,ISNUMBER(MATCH(TRIM(SUBSTITUTE(SUBSTITUTE(H1257,".",""),",","")),'Zoznamy'!$G$2:$G$41,0))),"PREVERIŤ","")),IF(AND(N1257="Súkromná",IFERROR(INDEX('Vozidlá'!$O$6:$O$6,MATCH(B1257,'Vozidlá'!$A$6:$A$6,0))="áno",FALSE)),"PREVERIŤ","")))</f>
        <v/>
      </c>
      <c r="T1257" s="14">
        <f>IF(OR(D1257="",E1257="",F1257="",G1257=""),"",IFERROR(IF(OR(F1257+G1257&lt;D1257+E1257,D1257&lt;DATE(2027,1,1),D1257&gt;=DATE(2028,1,1)),"CHYBA",""),"CHYBA"))</f>
        <v/>
      </c>
      <c r="U1257" s="14">
        <f>IF(OR(V1257=0,A1257=""),"",IF(COUNTIFS($A$6:$A$1505,A1257&amp;"",$B$6:$B$1505,B1257&amp;"")&gt;1,"CHYBA",IF(X1257="","",IF(X1257=0,"",IFERROR(IF(INDEX($A$1:$A$1505,X1257)="","",IF(A1257=INDEX($A$1:$A$1505,X1257)+1,"","PREVERIŤ")),"PREVERIŤ")))))</f>
        <v/>
      </c>
      <c r="V1257" s="14">
        <f>IF(OR(A1257&lt;&gt;"",B1257&lt;&gt;"",C1257&lt;&gt;"",D1257&lt;&gt;"",E1257&lt;&gt;"",F1257&lt;&gt;"",G1257&lt;&gt;"",H1257&lt;&gt;"",I1257&lt;&gt;"",J1257&lt;&gt;"",K1257&lt;&gt;"",L1257&lt;&gt;"",N1257&lt;&gt;"",O1257&lt;&gt;""),1,0)</f>
        <v/>
      </c>
      <c r="W1257" s="14">
        <f>IF(OR(V1257=0,B1257=""),"",COUNTIFS($B$6:B1257,B1257&amp;""))</f>
        <v/>
      </c>
      <c r="X1257" s="14">
        <f>IF(OR(V1257=0,B1257=""),"",IF(W1257=1,0,SUMIFS($Y$5:Y1256,$B$5:B1256,B1257&amp;"",$W$5:W1256,W1257-1)))</f>
        <v/>
      </c>
      <c r="Y1257" s="14">
        <f>IF(V1257=0,"",ROW($A1257))</f>
        <v/>
      </c>
    </row>
    <row r="1258">
      <c r="A1258" s="10" t="n"/>
      <c r="B1258" s="10" t="n"/>
      <c r="C1258" s="10" t="n"/>
      <c r="D1258" s="12" t="n"/>
      <c r="E1258" s="18" t="n"/>
      <c r="F1258" s="12" t="n"/>
      <c r="G1258" s="18" t="n"/>
      <c r="H1258" s="10" t="n"/>
      <c r="I1258" s="10" t="n"/>
      <c r="J1258" s="10" t="n"/>
      <c r="K1258" s="13" t="n"/>
      <c r="L1258" s="13" t="n"/>
      <c r="M1258" s="19">
        <f>IF(OR(K1258="",L1258=""),"",IF(AND(ISNUMBER(K1258),ISNUMBER(L1258)),L1258-K1258,"CHYBA"))</f>
        <v/>
      </c>
      <c r="N1258" s="10" t="n"/>
      <c r="O1258" s="10" t="n"/>
      <c r="P1258" s="14">
        <f>IF(M1258="","",IF(ISNUMBER(M1258),IF(M1258&lt;=0,"CHYBA",""),"CHYBA"))</f>
        <v/>
      </c>
      <c r="Q1258" s="14">
        <f>IF(OR(V1258=0,B1258="",K1258=""),"",IFERROR(IF(X1258=0,IF(AND(COUNTIFS('Vozidlá'!$A$6:$A$6,B1258&amp;"",'Vozidlá'!$L$6:$L$6,"&lt;&gt;")=1,ROUND(K1258,1)=ROUND(INDEX('Vozidlá'!$L$6:$L$6,MATCH(B1258,'Vozidlá'!$A$6:$A$6,0)),1)),"","CHYBA"),IF(AND(INDEX($L$1:$L$1505,X1258)&lt;&gt;"",ROUND(K1258,1)=ROUND(INDEX($L$1:$L$1505,X1258),1)),"","CHYBA")),"CHYBA"))</f>
        <v/>
      </c>
      <c r="R1258" s="14">
        <f>IF(V1258=0,"",IF(OR(NOT(ISNUMBER(A1258)),B1258="",C1258="",NOT(ISNUMBER(D1258)),NOT(ISNUMBER(E1258)),NOT(ISNUMBER(F1258)),NOT(ISNUMBER(G1258)),I1258="",J1258="",NOT(ISNUMBER(K1258)),NOT(ISNUMBER(L1258)),AND(N1258&lt;&gt;"Podnikateľská",N1258&lt;&gt;"Súkromná"),AND(N1258="Podnikateľská",H1258=""),COUNTIFS('Vodiči'!$C$6:$C$8,C1258&amp;"")&lt;&gt;1,COUNTIFS('Vozidlá'!$A$6:$A$6,B1258&amp;"",'Vozidlá'!$B$6:$B$6,"&lt;&gt;")&lt;&gt;1,COUNTIFS('Vozidlá'!$A$6:$A$6,B1258&amp;"",'Vozidlá'!$C$6:$C$6,"&lt;&gt;")&lt;&gt;1,COUNTIFS('Vozidlá'!$A$6:$A$6,B1258&amp;"",'Vozidlá'!$D$6:$D$6,"&lt;&gt;")&lt;&gt;1,COUNTIFS('Vozidlá'!$A$6:$A$6,B1258&amp;"",'Vozidlá'!$E$6:$E$6,"&lt;&gt;")&lt;&gt;1,COUNTIFS('Vozidlá'!$A$6:$A$6,B1258&amp;"",'Vozidlá'!$K$6:$K$6,"&lt;&gt;")&lt;&gt;1,COUNTIFS('Vozidlá'!$A$6:$A$6,B1258&amp;"",'Vozidlá'!$L$6:$L$6,"&lt;&gt;")&lt;&gt;1),"CHYBA",""))</f>
        <v/>
      </c>
      <c r="S1258" s="14">
        <f>IF(V1258=0,"",IF(N1258="Podnikateľská",IF(H1258="","",IF(OR(LEN(TRIM(SUBSTITUTE(SUBSTITUTE(H1258,".",""),",","")))&lt;12,ISNUMBER(MATCH(TRIM(SUBSTITUTE(SUBSTITUTE(H1258,".",""),",","")),'Zoznamy'!$G$2:$G$41,0))),"PREVERIŤ","")),IF(AND(N1258="Súkromná",IFERROR(INDEX('Vozidlá'!$O$6:$O$6,MATCH(B1258,'Vozidlá'!$A$6:$A$6,0))="áno",FALSE)),"PREVERIŤ","")))</f>
        <v/>
      </c>
      <c r="T1258" s="14">
        <f>IF(OR(D1258="",E1258="",F1258="",G1258=""),"",IFERROR(IF(OR(F1258+G1258&lt;D1258+E1258,D1258&lt;DATE(2027,1,1),D1258&gt;=DATE(2028,1,1)),"CHYBA",""),"CHYBA"))</f>
        <v/>
      </c>
      <c r="U1258" s="14">
        <f>IF(OR(V1258=0,A1258=""),"",IF(COUNTIFS($A$6:$A$1505,A1258&amp;"",$B$6:$B$1505,B1258&amp;"")&gt;1,"CHYBA",IF(X1258="","",IF(X1258=0,"",IFERROR(IF(INDEX($A$1:$A$1505,X1258)="","",IF(A1258=INDEX($A$1:$A$1505,X1258)+1,"","PREVERIŤ")),"PREVERIŤ")))))</f>
        <v/>
      </c>
      <c r="V1258" s="14">
        <f>IF(OR(A1258&lt;&gt;"",B1258&lt;&gt;"",C1258&lt;&gt;"",D1258&lt;&gt;"",E1258&lt;&gt;"",F1258&lt;&gt;"",G1258&lt;&gt;"",H1258&lt;&gt;"",I1258&lt;&gt;"",J1258&lt;&gt;"",K1258&lt;&gt;"",L1258&lt;&gt;"",N1258&lt;&gt;"",O1258&lt;&gt;""),1,0)</f>
        <v/>
      </c>
      <c r="W1258" s="14">
        <f>IF(OR(V1258=0,B1258=""),"",COUNTIFS($B$6:B1258,B1258&amp;""))</f>
        <v/>
      </c>
      <c r="X1258" s="14">
        <f>IF(OR(V1258=0,B1258=""),"",IF(W1258=1,0,SUMIFS($Y$5:Y1257,$B$5:B1257,B1258&amp;"",$W$5:W1257,W1258-1)))</f>
        <v/>
      </c>
      <c r="Y1258" s="14">
        <f>IF(V1258=0,"",ROW($A1258))</f>
        <v/>
      </c>
    </row>
    <row r="1259">
      <c r="A1259" s="10" t="n"/>
      <c r="B1259" s="10" t="n"/>
      <c r="C1259" s="10" t="n"/>
      <c r="D1259" s="12" t="n"/>
      <c r="E1259" s="18" t="n"/>
      <c r="F1259" s="12" t="n"/>
      <c r="G1259" s="18" t="n"/>
      <c r="H1259" s="10" t="n"/>
      <c r="I1259" s="10" t="n"/>
      <c r="J1259" s="10" t="n"/>
      <c r="K1259" s="13" t="n"/>
      <c r="L1259" s="13" t="n"/>
      <c r="M1259" s="19">
        <f>IF(OR(K1259="",L1259=""),"",IF(AND(ISNUMBER(K1259),ISNUMBER(L1259)),L1259-K1259,"CHYBA"))</f>
        <v/>
      </c>
      <c r="N1259" s="10" t="n"/>
      <c r="O1259" s="10" t="n"/>
      <c r="P1259" s="14">
        <f>IF(M1259="","",IF(ISNUMBER(M1259),IF(M1259&lt;=0,"CHYBA",""),"CHYBA"))</f>
        <v/>
      </c>
      <c r="Q1259" s="14">
        <f>IF(OR(V1259=0,B1259="",K1259=""),"",IFERROR(IF(X1259=0,IF(AND(COUNTIFS('Vozidlá'!$A$6:$A$6,B1259&amp;"",'Vozidlá'!$L$6:$L$6,"&lt;&gt;")=1,ROUND(K1259,1)=ROUND(INDEX('Vozidlá'!$L$6:$L$6,MATCH(B1259,'Vozidlá'!$A$6:$A$6,0)),1)),"","CHYBA"),IF(AND(INDEX($L$1:$L$1505,X1259)&lt;&gt;"",ROUND(K1259,1)=ROUND(INDEX($L$1:$L$1505,X1259),1)),"","CHYBA")),"CHYBA"))</f>
        <v/>
      </c>
      <c r="R1259" s="14">
        <f>IF(V1259=0,"",IF(OR(NOT(ISNUMBER(A1259)),B1259="",C1259="",NOT(ISNUMBER(D1259)),NOT(ISNUMBER(E1259)),NOT(ISNUMBER(F1259)),NOT(ISNUMBER(G1259)),I1259="",J1259="",NOT(ISNUMBER(K1259)),NOT(ISNUMBER(L1259)),AND(N1259&lt;&gt;"Podnikateľská",N1259&lt;&gt;"Súkromná"),AND(N1259="Podnikateľská",H1259=""),COUNTIFS('Vodiči'!$C$6:$C$8,C1259&amp;"")&lt;&gt;1,COUNTIFS('Vozidlá'!$A$6:$A$6,B1259&amp;"",'Vozidlá'!$B$6:$B$6,"&lt;&gt;")&lt;&gt;1,COUNTIFS('Vozidlá'!$A$6:$A$6,B1259&amp;"",'Vozidlá'!$C$6:$C$6,"&lt;&gt;")&lt;&gt;1,COUNTIFS('Vozidlá'!$A$6:$A$6,B1259&amp;"",'Vozidlá'!$D$6:$D$6,"&lt;&gt;")&lt;&gt;1,COUNTIFS('Vozidlá'!$A$6:$A$6,B1259&amp;"",'Vozidlá'!$E$6:$E$6,"&lt;&gt;")&lt;&gt;1,COUNTIFS('Vozidlá'!$A$6:$A$6,B1259&amp;"",'Vozidlá'!$K$6:$K$6,"&lt;&gt;")&lt;&gt;1,COUNTIFS('Vozidlá'!$A$6:$A$6,B1259&amp;"",'Vozidlá'!$L$6:$L$6,"&lt;&gt;")&lt;&gt;1),"CHYBA",""))</f>
        <v/>
      </c>
      <c r="S1259" s="14">
        <f>IF(V1259=0,"",IF(N1259="Podnikateľská",IF(H1259="","",IF(OR(LEN(TRIM(SUBSTITUTE(SUBSTITUTE(H1259,".",""),",","")))&lt;12,ISNUMBER(MATCH(TRIM(SUBSTITUTE(SUBSTITUTE(H1259,".",""),",","")),'Zoznamy'!$G$2:$G$41,0))),"PREVERIŤ","")),IF(AND(N1259="Súkromná",IFERROR(INDEX('Vozidlá'!$O$6:$O$6,MATCH(B1259,'Vozidlá'!$A$6:$A$6,0))="áno",FALSE)),"PREVERIŤ","")))</f>
        <v/>
      </c>
      <c r="T1259" s="14">
        <f>IF(OR(D1259="",E1259="",F1259="",G1259=""),"",IFERROR(IF(OR(F1259+G1259&lt;D1259+E1259,D1259&lt;DATE(2027,1,1),D1259&gt;=DATE(2028,1,1)),"CHYBA",""),"CHYBA"))</f>
        <v/>
      </c>
      <c r="U1259" s="14">
        <f>IF(OR(V1259=0,A1259=""),"",IF(COUNTIFS($A$6:$A$1505,A1259&amp;"",$B$6:$B$1505,B1259&amp;"")&gt;1,"CHYBA",IF(X1259="","",IF(X1259=0,"",IFERROR(IF(INDEX($A$1:$A$1505,X1259)="","",IF(A1259=INDEX($A$1:$A$1505,X1259)+1,"","PREVERIŤ")),"PREVERIŤ")))))</f>
        <v/>
      </c>
      <c r="V1259" s="14">
        <f>IF(OR(A1259&lt;&gt;"",B1259&lt;&gt;"",C1259&lt;&gt;"",D1259&lt;&gt;"",E1259&lt;&gt;"",F1259&lt;&gt;"",G1259&lt;&gt;"",H1259&lt;&gt;"",I1259&lt;&gt;"",J1259&lt;&gt;"",K1259&lt;&gt;"",L1259&lt;&gt;"",N1259&lt;&gt;"",O1259&lt;&gt;""),1,0)</f>
        <v/>
      </c>
      <c r="W1259" s="14">
        <f>IF(OR(V1259=0,B1259=""),"",COUNTIFS($B$6:B1259,B1259&amp;""))</f>
        <v/>
      </c>
      <c r="X1259" s="14">
        <f>IF(OR(V1259=0,B1259=""),"",IF(W1259=1,0,SUMIFS($Y$5:Y1258,$B$5:B1258,B1259&amp;"",$W$5:W1258,W1259-1)))</f>
        <v/>
      </c>
      <c r="Y1259" s="14">
        <f>IF(V1259=0,"",ROW($A1259))</f>
        <v/>
      </c>
    </row>
    <row r="1260">
      <c r="A1260" s="10" t="n"/>
      <c r="B1260" s="10" t="n"/>
      <c r="C1260" s="10" t="n"/>
      <c r="D1260" s="12" t="n"/>
      <c r="E1260" s="18" t="n"/>
      <c r="F1260" s="12" t="n"/>
      <c r="G1260" s="18" t="n"/>
      <c r="H1260" s="10" t="n"/>
      <c r="I1260" s="10" t="n"/>
      <c r="J1260" s="10" t="n"/>
      <c r="K1260" s="13" t="n"/>
      <c r="L1260" s="13" t="n"/>
      <c r="M1260" s="19">
        <f>IF(OR(K1260="",L1260=""),"",IF(AND(ISNUMBER(K1260),ISNUMBER(L1260)),L1260-K1260,"CHYBA"))</f>
        <v/>
      </c>
      <c r="N1260" s="10" t="n"/>
      <c r="O1260" s="10" t="n"/>
      <c r="P1260" s="14">
        <f>IF(M1260="","",IF(ISNUMBER(M1260),IF(M1260&lt;=0,"CHYBA",""),"CHYBA"))</f>
        <v/>
      </c>
      <c r="Q1260" s="14">
        <f>IF(OR(V1260=0,B1260="",K1260=""),"",IFERROR(IF(X1260=0,IF(AND(COUNTIFS('Vozidlá'!$A$6:$A$6,B1260&amp;"",'Vozidlá'!$L$6:$L$6,"&lt;&gt;")=1,ROUND(K1260,1)=ROUND(INDEX('Vozidlá'!$L$6:$L$6,MATCH(B1260,'Vozidlá'!$A$6:$A$6,0)),1)),"","CHYBA"),IF(AND(INDEX($L$1:$L$1505,X1260)&lt;&gt;"",ROUND(K1260,1)=ROUND(INDEX($L$1:$L$1505,X1260),1)),"","CHYBA")),"CHYBA"))</f>
        <v/>
      </c>
      <c r="R1260" s="14">
        <f>IF(V1260=0,"",IF(OR(NOT(ISNUMBER(A1260)),B1260="",C1260="",NOT(ISNUMBER(D1260)),NOT(ISNUMBER(E1260)),NOT(ISNUMBER(F1260)),NOT(ISNUMBER(G1260)),I1260="",J1260="",NOT(ISNUMBER(K1260)),NOT(ISNUMBER(L1260)),AND(N1260&lt;&gt;"Podnikateľská",N1260&lt;&gt;"Súkromná"),AND(N1260="Podnikateľská",H1260=""),COUNTIFS('Vodiči'!$C$6:$C$8,C1260&amp;"")&lt;&gt;1,COUNTIFS('Vozidlá'!$A$6:$A$6,B1260&amp;"",'Vozidlá'!$B$6:$B$6,"&lt;&gt;")&lt;&gt;1,COUNTIFS('Vozidlá'!$A$6:$A$6,B1260&amp;"",'Vozidlá'!$C$6:$C$6,"&lt;&gt;")&lt;&gt;1,COUNTIFS('Vozidlá'!$A$6:$A$6,B1260&amp;"",'Vozidlá'!$D$6:$D$6,"&lt;&gt;")&lt;&gt;1,COUNTIFS('Vozidlá'!$A$6:$A$6,B1260&amp;"",'Vozidlá'!$E$6:$E$6,"&lt;&gt;")&lt;&gt;1,COUNTIFS('Vozidlá'!$A$6:$A$6,B1260&amp;"",'Vozidlá'!$K$6:$K$6,"&lt;&gt;")&lt;&gt;1,COUNTIFS('Vozidlá'!$A$6:$A$6,B1260&amp;"",'Vozidlá'!$L$6:$L$6,"&lt;&gt;")&lt;&gt;1),"CHYBA",""))</f>
        <v/>
      </c>
      <c r="S1260" s="14">
        <f>IF(V1260=0,"",IF(N1260="Podnikateľská",IF(H1260="","",IF(OR(LEN(TRIM(SUBSTITUTE(SUBSTITUTE(H1260,".",""),",","")))&lt;12,ISNUMBER(MATCH(TRIM(SUBSTITUTE(SUBSTITUTE(H1260,".",""),",","")),'Zoznamy'!$G$2:$G$41,0))),"PREVERIŤ","")),IF(AND(N1260="Súkromná",IFERROR(INDEX('Vozidlá'!$O$6:$O$6,MATCH(B1260,'Vozidlá'!$A$6:$A$6,0))="áno",FALSE)),"PREVERIŤ","")))</f>
        <v/>
      </c>
      <c r="T1260" s="14">
        <f>IF(OR(D1260="",E1260="",F1260="",G1260=""),"",IFERROR(IF(OR(F1260+G1260&lt;D1260+E1260,D1260&lt;DATE(2027,1,1),D1260&gt;=DATE(2028,1,1)),"CHYBA",""),"CHYBA"))</f>
        <v/>
      </c>
      <c r="U1260" s="14">
        <f>IF(OR(V1260=0,A1260=""),"",IF(COUNTIFS($A$6:$A$1505,A1260&amp;"",$B$6:$B$1505,B1260&amp;"")&gt;1,"CHYBA",IF(X1260="","",IF(X1260=0,"",IFERROR(IF(INDEX($A$1:$A$1505,X1260)="","",IF(A1260=INDEX($A$1:$A$1505,X1260)+1,"","PREVERIŤ")),"PREVERIŤ")))))</f>
        <v/>
      </c>
      <c r="V1260" s="14">
        <f>IF(OR(A1260&lt;&gt;"",B1260&lt;&gt;"",C1260&lt;&gt;"",D1260&lt;&gt;"",E1260&lt;&gt;"",F1260&lt;&gt;"",G1260&lt;&gt;"",H1260&lt;&gt;"",I1260&lt;&gt;"",J1260&lt;&gt;"",K1260&lt;&gt;"",L1260&lt;&gt;"",N1260&lt;&gt;"",O1260&lt;&gt;""),1,0)</f>
        <v/>
      </c>
      <c r="W1260" s="14">
        <f>IF(OR(V1260=0,B1260=""),"",COUNTIFS($B$6:B1260,B1260&amp;""))</f>
        <v/>
      </c>
      <c r="X1260" s="14">
        <f>IF(OR(V1260=0,B1260=""),"",IF(W1260=1,0,SUMIFS($Y$5:Y1259,$B$5:B1259,B1260&amp;"",$W$5:W1259,W1260-1)))</f>
        <v/>
      </c>
      <c r="Y1260" s="14">
        <f>IF(V1260=0,"",ROW($A1260))</f>
        <v/>
      </c>
    </row>
    <row r="1261">
      <c r="A1261" s="10" t="n"/>
      <c r="B1261" s="10" t="n"/>
      <c r="C1261" s="10" t="n"/>
      <c r="D1261" s="12" t="n"/>
      <c r="E1261" s="18" t="n"/>
      <c r="F1261" s="12" t="n"/>
      <c r="G1261" s="18" t="n"/>
      <c r="H1261" s="10" t="n"/>
      <c r="I1261" s="10" t="n"/>
      <c r="J1261" s="10" t="n"/>
      <c r="K1261" s="13" t="n"/>
      <c r="L1261" s="13" t="n"/>
      <c r="M1261" s="19">
        <f>IF(OR(K1261="",L1261=""),"",IF(AND(ISNUMBER(K1261),ISNUMBER(L1261)),L1261-K1261,"CHYBA"))</f>
        <v/>
      </c>
      <c r="N1261" s="10" t="n"/>
      <c r="O1261" s="10" t="n"/>
      <c r="P1261" s="14">
        <f>IF(M1261="","",IF(ISNUMBER(M1261),IF(M1261&lt;=0,"CHYBA",""),"CHYBA"))</f>
        <v/>
      </c>
      <c r="Q1261" s="14">
        <f>IF(OR(V1261=0,B1261="",K1261=""),"",IFERROR(IF(X1261=0,IF(AND(COUNTIFS('Vozidlá'!$A$6:$A$6,B1261&amp;"",'Vozidlá'!$L$6:$L$6,"&lt;&gt;")=1,ROUND(K1261,1)=ROUND(INDEX('Vozidlá'!$L$6:$L$6,MATCH(B1261,'Vozidlá'!$A$6:$A$6,0)),1)),"","CHYBA"),IF(AND(INDEX($L$1:$L$1505,X1261)&lt;&gt;"",ROUND(K1261,1)=ROUND(INDEX($L$1:$L$1505,X1261),1)),"","CHYBA")),"CHYBA"))</f>
        <v/>
      </c>
      <c r="R1261" s="14">
        <f>IF(V1261=0,"",IF(OR(NOT(ISNUMBER(A1261)),B1261="",C1261="",NOT(ISNUMBER(D1261)),NOT(ISNUMBER(E1261)),NOT(ISNUMBER(F1261)),NOT(ISNUMBER(G1261)),I1261="",J1261="",NOT(ISNUMBER(K1261)),NOT(ISNUMBER(L1261)),AND(N1261&lt;&gt;"Podnikateľská",N1261&lt;&gt;"Súkromná"),AND(N1261="Podnikateľská",H1261=""),COUNTIFS('Vodiči'!$C$6:$C$8,C1261&amp;"")&lt;&gt;1,COUNTIFS('Vozidlá'!$A$6:$A$6,B1261&amp;"",'Vozidlá'!$B$6:$B$6,"&lt;&gt;")&lt;&gt;1,COUNTIFS('Vozidlá'!$A$6:$A$6,B1261&amp;"",'Vozidlá'!$C$6:$C$6,"&lt;&gt;")&lt;&gt;1,COUNTIFS('Vozidlá'!$A$6:$A$6,B1261&amp;"",'Vozidlá'!$D$6:$D$6,"&lt;&gt;")&lt;&gt;1,COUNTIFS('Vozidlá'!$A$6:$A$6,B1261&amp;"",'Vozidlá'!$E$6:$E$6,"&lt;&gt;")&lt;&gt;1,COUNTIFS('Vozidlá'!$A$6:$A$6,B1261&amp;"",'Vozidlá'!$K$6:$K$6,"&lt;&gt;")&lt;&gt;1,COUNTIFS('Vozidlá'!$A$6:$A$6,B1261&amp;"",'Vozidlá'!$L$6:$L$6,"&lt;&gt;")&lt;&gt;1),"CHYBA",""))</f>
        <v/>
      </c>
      <c r="S1261" s="14">
        <f>IF(V1261=0,"",IF(N1261="Podnikateľská",IF(H1261="","",IF(OR(LEN(TRIM(SUBSTITUTE(SUBSTITUTE(H1261,".",""),",","")))&lt;12,ISNUMBER(MATCH(TRIM(SUBSTITUTE(SUBSTITUTE(H1261,".",""),",","")),'Zoznamy'!$G$2:$G$41,0))),"PREVERIŤ","")),IF(AND(N1261="Súkromná",IFERROR(INDEX('Vozidlá'!$O$6:$O$6,MATCH(B1261,'Vozidlá'!$A$6:$A$6,0))="áno",FALSE)),"PREVERIŤ","")))</f>
        <v/>
      </c>
      <c r="T1261" s="14">
        <f>IF(OR(D1261="",E1261="",F1261="",G1261=""),"",IFERROR(IF(OR(F1261+G1261&lt;D1261+E1261,D1261&lt;DATE(2027,1,1),D1261&gt;=DATE(2028,1,1)),"CHYBA",""),"CHYBA"))</f>
        <v/>
      </c>
      <c r="U1261" s="14">
        <f>IF(OR(V1261=0,A1261=""),"",IF(COUNTIFS($A$6:$A$1505,A1261&amp;"",$B$6:$B$1505,B1261&amp;"")&gt;1,"CHYBA",IF(X1261="","",IF(X1261=0,"",IFERROR(IF(INDEX($A$1:$A$1505,X1261)="","",IF(A1261=INDEX($A$1:$A$1505,X1261)+1,"","PREVERIŤ")),"PREVERIŤ")))))</f>
        <v/>
      </c>
      <c r="V1261" s="14">
        <f>IF(OR(A1261&lt;&gt;"",B1261&lt;&gt;"",C1261&lt;&gt;"",D1261&lt;&gt;"",E1261&lt;&gt;"",F1261&lt;&gt;"",G1261&lt;&gt;"",H1261&lt;&gt;"",I1261&lt;&gt;"",J1261&lt;&gt;"",K1261&lt;&gt;"",L1261&lt;&gt;"",N1261&lt;&gt;"",O1261&lt;&gt;""),1,0)</f>
        <v/>
      </c>
      <c r="W1261" s="14">
        <f>IF(OR(V1261=0,B1261=""),"",COUNTIFS($B$6:B1261,B1261&amp;""))</f>
        <v/>
      </c>
      <c r="X1261" s="14">
        <f>IF(OR(V1261=0,B1261=""),"",IF(W1261=1,0,SUMIFS($Y$5:Y1260,$B$5:B1260,B1261&amp;"",$W$5:W1260,W1261-1)))</f>
        <v/>
      </c>
      <c r="Y1261" s="14">
        <f>IF(V1261=0,"",ROW($A1261))</f>
        <v/>
      </c>
    </row>
    <row r="1262">
      <c r="A1262" s="10" t="n"/>
      <c r="B1262" s="10" t="n"/>
      <c r="C1262" s="10" t="n"/>
      <c r="D1262" s="12" t="n"/>
      <c r="E1262" s="18" t="n"/>
      <c r="F1262" s="12" t="n"/>
      <c r="G1262" s="18" t="n"/>
      <c r="H1262" s="10" t="n"/>
      <c r="I1262" s="10" t="n"/>
      <c r="J1262" s="10" t="n"/>
      <c r="K1262" s="13" t="n"/>
      <c r="L1262" s="13" t="n"/>
      <c r="M1262" s="19">
        <f>IF(OR(K1262="",L1262=""),"",IF(AND(ISNUMBER(K1262),ISNUMBER(L1262)),L1262-K1262,"CHYBA"))</f>
        <v/>
      </c>
      <c r="N1262" s="10" t="n"/>
      <c r="O1262" s="10" t="n"/>
      <c r="P1262" s="14">
        <f>IF(M1262="","",IF(ISNUMBER(M1262),IF(M1262&lt;=0,"CHYBA",""),"CHYBA"))</f>
        <v/>
      </c>
      <c r="Q1262" s="14">
        <f>IF(OR(V1262=0,B1262="",K1262=""),"",IFERROR(IF(X1262=0,IF(AND(COUNTIFS('Vozidlá'!$A$6:$A$6,B1262&amp;"",'Vozidlá'!$L$6:$L$6,"&lt;&gt;")=1,ROUND(K1262,1)=ROUND(INDEX('Vozidlá'!$L$6:$L$6,MATCH(B1262,'Vozidlá'!$A$6:$A$6,0)),1)),"","CHYBA"),IF(AND(INDEX($L$1:$L$1505,X1262)&lt;&gt;"",ROUND(K1262,1)=ROUND(INDEX($L$1:$L$1505,X1262),1)),"","CHYBA")),"CHYBA"))</f>
        <v/>
      </c>
      <c r="R1262" s="14">
        <f>IF(V1262=0,"",IF(OR(NOT(ISNUMBER(A1262)),B1262="",C1262="",NOT(ISNUMBER(D1262)),NOT(ISNUMBER(E1262)),NOT(ISNUMBER(F1262)),NOT(ISNUMBER(G1262)),I1262="",J1262="",NOT(ISNUMBER(K1262)),NOT(ISNUMBER(L1262)),AND(N1262&lt;&gt;"Podnikateľská",N1262&lt;&gt;"Súkromná"),AND(N1262="Podnikateľská",H1262=""),COUNTIFS('Vodiči'!$C$6:$C$8,C1262&amp;"")&lt;&gt;1,COUNTIFS('Vozidlá'!$A$6:$A$6,B1262&amp;"",'Vozidlá'!$B$6:$B$6,"&lt;&gt;")&lt;&gt;1,COUNTIFS('Vozidlá'!$A$6:$A$6,B1262&amp;"",'Vozidlá'!$C$6:$C$6,"&lt;&gt;")&lt;&gt;1,COUNTIFS('Vozidlá'!$A$6:$A$6,B1262&amp;"",'Vozidlá'!$D$6:$D$6,"&lt;&gt;")&lt;&gt;1,COUNTIFS('Vozidlá'!$A$6:$A$6,B1262&amp;"",'Vozidlá'!$E$6:$E$6,"&lt;&gt;")&lt;&gt;1,COUNTIFS('Vozidlá'!$A$6:$A$6,B1262&amp;"",'Vozidlá'!$K$6:$K$6,"&lt;&gt;")&lt;&gt;1,COUNTIFS('Vozidlá'!$A$6:$A$6,B1262&amp;"",'Vozidlá'!$L$6:$L$6,"&lt;&gt;")&lt;&gt;1),"CHYBA",""))</f>
        <v/>
      </c>
      <c r="S1262" s="14">
        <f>IF(V1262=0,"",IF(N1262="Podnikateľská",IF(H1262="","",IF(OR(LEN(TRIM(SUBSTITUTE(SUBSTITUTE(H1262,".",""),",","")))&lt;12,ISNUMBER(MATCH(TRIM(SUBSTITUTE(SUBSTITUTE(H1262,".",""),",","")),'Zoznamy'!$G$2:$G$41,0))),"PREVERIŤ","")),IF(AND(N1262="Súkromná",IFERROR(INDEX('Vozidlá'!$O$6:$O$6,MATCH(B1262,'Vozidlá'!$A$6:$A$6,0))="áno",FALSE)),"PREVERIŤ","")))</f>
        <v/>
      </c>
      <c r="T1262" s="14">
        <f>IF(OR(D1262="",E1262="",F1262="",G1262=""),"",IFERROR(IF(OR(F1262+G1262&lt;D1262+E1262,D1262&lt;DATE(2027,1,1),D1262&gt;=DATE(2028,1,1)),"CHYBA",""),"CHYBA"))</f>
        <v/>
      </c>
      <c r="U1262" s="14">
        <f>IF(OR(V1262=0,A1262=""),"",IF(COUNTIFS($A$6:$A$1505,A1262&amp;"",$B$6:$B$1505,B1262&amp;"")&gt;1,"CHYBA",IF(X1262="","",IF(X1262=0,"",IFERROR(IF(INDEX($A$1:$A$1505,X1262)="","",IF(A1262=INDEX($A$1:$A$1505,X1262)+1,"","PREVERIŤ")),"PREVERIŤ")))))</f>
        <v/>
      </c>
      <c r="V1262" s="14">
        <f>IF(OR(A1262&lt;&gt;"",B1262&lt;&gt;"",C1262&lt;&gt;"",D1262&lt;&gt;"",E1262&lt;&gt;"",F1262&lt;&gt;"",G1262&lt;&gt;"",H1262&lt;&gt;"",I1262&lt;&gt;"",J1262&lt;&gt;"",K1262&lt;&gt;"",L1262&lt;&gt;"",N1262&lt;&gt;"",O1262&lt;&gt;""),1,0)</f>
        <v/>
      </c>
      <c r="W1262" s="14">
        <f>IF(OR(V1262=0,B1262=""),"",COUNTIFS($B$6:B1262,B1262&amp;""))</f>
        <v/>
      </c>
      <c r="X1262" s="14">
        <f>IF(OR(V1262=0,B1262=""),"",IF(W1262=1,0,SUMIFS($Y$5:Y1261,$B$5:B1261,B1262&amp;"",$W$5:W1261,W1262-1)))</f>
        <v/>
      </c>
      <c r="Y1262" s="14">
        <f>IF(V1262=0,"",ROW($A1262))</f>
        <v/>
      </c>
    </row>
    <row r="1263">
      <c r="A1263" s="10" t="n"/>
      <c r="B1263" s="10" t="n"/>
      <c r="C1263" s="10" t="n"/>
      <c r="D1263" s="12" t="n"/>
      <c r="E1263" s="18" t="n"/>
      <c r="F1263" s="12" t="n"/>
      <c r="G1263" s="18" t="n"/>
      <c r="H1263" s="10" t="n"/>
      <c r="I1263" s="10" t="n"/>
      <c r="J1263" s="10" t="n"/>
      <c r="K1263" s="13" t="n"/>
      <c r="L1263" s="13" t="n"/>
      <c r="M1263" s="19">
        <f>IF(OR(K1263="",L1263=""),"",IF(AND(ISNUMBER(K1263),ISNUMBER(L1263)),L1263-K1263,"CHYBA"))</f>
        <v/>
      </c>
      <c r="N1263" s="10" t="n"/>
      <c r="O1263" s="10" t="n"/>
      <c r="P1263" s="14">
        <f>IF(M1263="","",IF(ISNUMBER(M1263),IF(M1263&lt;=0,"CHYBA",""),"CHYBA"))</f>
        <v/>
      </c>
      <c r="Q1263" s="14">
        <f>IF(OR(V1263=0,B1263="",K1263=""),"",IFERROR(IF(X1263=0,IF(AND(COUNTIFS('Vozidlá'!$A$6:$A$6,B1263&amp;"",'Vozidlá'!$L$6:$L$6,"&lt;&gt;")=1,ROUND(K1263,1)=ROUND(INDEX('Vozidlá'!$L$6:$L$6,MATCH(B1263,'Vozidlá'!$A$6:$A$6,0)),1)),"","CHYBA"),IF(AND(INDEX($L$1:$L$1505,X1263)&lt;&gt;"",ROUND(K1263,1)=ROUND(INDEX($L$1:$L$1505,X1263),1)),"","CHYBA")),"CHYBA"))</f>
        <v/>
      </c>
      <c r="R1263" s="14">
        <f>IF(V1263=0,"",IF(OR(NOT(ISNUMBER(A1263)),B1263="",C1263="",NOT(ISNUMBER(D1263)),NOT(ISNUMBER(E1263)),NOT(ISNUMBER(F1263)),NOT(ISNUMBER(G1263)),I1263="",J1263="",NOT(ISNUMBER(K1263)),NOT(ISNUMBER(L1263)),AND(N1263&lt;&gt;"Podnikateľská",N1263&lt;&gt;"Súkromná"),AND(N1263="Podnikateľská",H1263=""),COUNTIFS('Vodiči'!$C$6:$C$8,C1263&amp;"")&lt;&gt;1,COUNTIFS('Vozidlá'!$A$6:$A$6,B1263&amp;"",'Vozidlá'!$B$6:$B$6,"&lt;&gt;")&lt;&gt;1,COUNTIFS('Vozidlá'!$A$6:$A$6,B1263&amp;"",'Vozidlá'!$C$6:$C$6,"&lt;&gt;")&lt;&gt;1,COUNTIFS('Vozidlá'!$A$6:$A$6,B1263&amp;"",'Vozidlá'!$D$6:$D$6,"&lt;&gt;")&lt;&gt;1,COUNTIFS('Vozidlá'!$A$6:$A$6,B1263&amp;"",'Vozidlá'!$E$6:$E$6,"&lt;&gt;")&lt;&gt;1,COUNTIFS('Vozidlá'!$A$6:$A$6,B1263&amp;"",'Vozidlá'!$K$6:$K$6,"&lt;&gt;")&lt;&gt;1,COUNTIFS('Vozidlá'!$A$6:$A$6,B1263&amp;"",'Vozidlá'!$L$6:$L$6,"&lt;&gt;")&lt;&gt;1),"CHYBA",""))</f>
        <v/>
      </c>
      <c r="S1263" s="14">
        <f>IF(V1263=0,"",IF(N1263="Podnikateľská",IF(H1263="","",IF(OR(LEN(TRIM(SUBSTITUTE(SUBSTITUTE(H1263,".",""),",","")))&lt;12,ISNUMBER(MATCH(TRIM(SUBSTITUTE(SUBSTITUTE(H1263,".",""),",","")),'Zoznamy'!$G$2:$G$41,0))),"PREVERIŤ","")),IF(AND(N1263="Súkromná",IFERROR(INDEX('Vozidlá'!$O$6:$O$6,MATCH(B1263,'Vozidlá'!$A$6:$A$6,0))="áno",FALSE)),"PREVERIŤ","")))</f>
        <v/>
      </c>
      <c r="T1263" s="14">
        <f>IF(OR(D1263="",E1263="",F1263="",G1263=""),"",IFERROR(IF(OR(F1263+G1263&lt;D1263+E1263,D1263&lt;DATE(2027,1,1),D1263&gt;=DATE(2028,1,1)),"CHYBA",""),"CHYBA"))</f>
        <v/>
      </c>
      <c r="U1263" s="14">
        <f>IF(OR(V1263=0,A1263=""),"",IF(COUNTIFS($A$6:$A$1505,A1263&amp;"",$B$6:$B$1505,B1263&amp;"")&gt;1,"CHYBA",IF(X1263="","",IF(X1263=0,"",IFERROR(IF(INDEX($A$1:$A$1505,X1263)="","",IF(A1263=INDEX($A$1:$A$1505,X1263)+1,"","PREVERIŤ")),"PREVERIŤ")))))</f>
        <v/>
      </c>
      <c r="V1263" s="14">
        <f>IF(OR(A1263&lt;&gt;"",B1263&lt;&gt;"",C1263&lt;&gt;"",D1263&lt;&gt;"",E1263&lt;&gt;"",F1263&lt;&gt;"",G1263&lt;&gt;"",H1263&lt;&gt;"",I1263&lt;&gt;"",J1263&lt;&gt;"",K1263&lt;&gt;"",L1263&lt;&gt;"",N1263&lt;&gt;"",O1263&lt;&gt;""),1,0)</f>
        <v/>
      </c>
      <c r="W1263" s="14">
        <f>IF(OR(V1263=0,B1263=""),"",COUNTIFS($B$6:B1263,B1263&amp;""))</f>
        <v/>
      </c>
      <c r="X1263" s="14">
        <f>IF(OR(V1263=0,B1263=""),"",IF(W1263=1,0,SUMIFS($Y$5:Y1262,$B$5:B1262,B1263&amp;"",$W$5:W1262,W1263-1)))</f>
        <v/>
      </c>
      <c r="Y1263" s="14">
        <f>IF(V1263=0,"",ROW($A1263))</f>
        <v/>
      </c>
    </row>
    <row r="1264">
      <c r="A1264" s="10" t="n"/>
      <c r="B1264" s="10" t="n"/>
      <c r="C1264" s="10" t="n"/>
      <c r="D1264" s="12" t="n"/>
      <c r="E1264" s="18" t="n"/>
      <c r="F1264" s="12" t="n"/>
      <c r="G1264" s="18" t="n"/>
      <c r="H1264" s="10" t="n"/>
      <c r="I1264" s="10" t="n"/>
      <c r="J1264" s="10" t="n"/>
      <c r="K1264" s="13" t="n"/>
      <c r="L1264" s="13" t="n"/>
      <c r="M1264" s="19">
        <f>IF(OR(K1264="",L1264=""),"",IF(AND(ISNUMBER(K1264),ISNUMBER(L1264)),L1264-K1264,"CHYBA"))</f>
        <v/>
      </c>
      <c r="N1264" s="10" t="n"/>
      <c r="O1264" s="10" t="n"/>
      <c r="P1264" s="14">
        <f>IF(M1264="","",IF(ISNUMBER(M1264),IF(M1264&lt;=0,"CHYBA",""),"CHYBA"))</f>
        <v/>
      </c>
      <c r="Q1264" s="14">
        <f>IF(OR(V1264=0,B1264="",K1264=""),"",IFERROR(IF(X1264=0,IF(AND(COUNTIFS('Vozidlá'!$A$6:$A$6,B1264&amp;"",'Vozidlá'!$L$6:$L$6,"&lt;&gt;")=1,ROUND(K1264,1)=ROUND(INDEX('Vozidlá'!$L$6:$L$6,MATCH(B1264,'Vozidlá'!$A$6:$A$6,0)),1)),"","CHYBA"),IF(AND(INDEX($L$1:$L$1505,X1264)&lt;&gt;"",ROUND(K1264,1)=ROUND(INDEX($L$1:$L$1505,X1264),1)),"","CHYBA")),"CHYBA"))</f>
        <v/>
      </c>
      <c r="R1264" s="14">
        <f>IF(V1264=0,"",IF(OR(NOT(ISNUMBER(A1264)),B1264="",C1264="",NOT(ISNUMBER(D1264)),NOT(ISNUMBER(E1264)),NOT(ISNUMBER(F1264)),NOT(ISNUMBER(G1264)),I1264="",J1264="",NOT(ISNUMBER(K1264)),NOT(ISNUMBER(L1264)),AND(N1264&lt;&gt;"Podnikateľská",N1264&lt;&gt;"Súkromná"),AND(N1264="Podnikateľská",H1264=""),COUNTIFS('Vodiči'!$C$6:$C$8,C1264&amp;"")&lt;&gt;1,COUNTIFS('Vozidlá'!$A$6:$A$6,B1264&amp;"",'Vozidlá'!$B$6:$B$6,"&lt;&gt;")&lt;&gt;1,COUNTIFS('Vozidlá'!$A$6:$A$6,B1264&amp;"",'Vozidlá'!$C$6:$C$6,"&lt;&gt;")&lt;&gt;1,COUNTIFS('Vozidlá'!$A$6:$A$6,B1264&amp;"",'Vozidlá'!$D$6:$D$6,"&lt;&gt;")&lt;&gt;1,COUNTIFS('Vozidlá'!$A$6:$A$6,B1264&amp;"",'Vozidlá'!$E$6:$E$6,"&lt;&gt;")&lt;&gt;1,COUNTIFS('Vozidlá'!$A$6:$A$6,B1264&amp;"",'Vozidlá'!$K$6:$K$6,"&lt;&gt;")&lt;&gt;1,COUNTIFS('Vozidlá'!$A$6:$A$6,B1264&amp;"",'Vozidlá'!$L$6:$L$6,"&lt;&gt;")&lt;&gt;1),"CHYBA",""))</f>
        <v/>
      </c>
      <c r="S1264" s="14">
        <f>IF(V1264=0,"",IF(N1264="Podnikateľská",IF(H1264="","",IF(OR(LEN(TRIM(SUBSTITUTE(SUBSTITUTE(H1264,".",""),",","")))&lt;12,ISNUMBER(MATCH(TRIM(SUBSTITUTE(SUBSTITUTE(H1264,".",""),",","")),'Zoznamy'!$G$2:$G$41,0))),"PREVERIŤ","")),IF(AND(N1264="Súkromná",IFERROR(INDEX('Vozidlá'!$O$6:$O$6,MATCH(B1264,'Vozidlá'!$A$6:$A$6,0))="áno",FALSE)),"PREVERIŤ","")))</f>
        <v/>
      </c>
      <c r="T1264" s="14">
        <f>IF(OR(D1264="",E1264="",F1264="",G1264=""),"",IFERROR(IF(OR(F1264+G1264&lt;D1264+E1264,D1264&lt;DATE(2027,1,1),D1264&gt;=DATE(2028,1,1)),"CHYBA",""),"CHYBA"))</f>
        <v/>
      </c>
      <c r="U1264" s="14">
        <f>IF(OR(V1264=0,A1264=""),"",IF(COUNTIFS($A$6:$A$1505,A1264&amp;"",$B$6:$B$1505,B1264&amp;"")&gt;1,"CHYBA",IF(X1264="","",IF(X1264=0,"",IFERROR(IF(INDEX($A$1:$A$1505,X1264)="","",IF(A1264=INDEX($A$1:$A$1505,X1264)+1,"","PREVERIŤ")),"PREVERIŤ")))))</f>
        <v/>
      </c>
      <c r="V1264" s="14">
        <f>IF(OR(A1264&lt;&gt;"",B1264&lt;&gt;"",C1264&lt;&gt;"",D1264&lt;&gt;"",E1264&lt;&gt;"",F1264&lt;&gt;"",G1264&lt;&gt;"",H1264&lt;&gt;"",I1264&lt;&gt;"",J1264&lt;&gt;"",K1264&lt;&gt;"",L1264&lt;&gt;"",N1264&lt;&gt;"",O1264&lt;&gt;""),1,0)</f>
        <v/>
      </c>
      <c r="W1264" s="14">
        <f>IF(OR(V1264=0,B1264=""),"",COUNTIFS($B$6:B1264,B1264&amp;""))</f>
        <v/>
      </c>
      <c r="X1264" s="14">
        <f>IF(OR(V1264=0,B1264=""),"",IF(W1264=1,0,SUMIFS($Y$5:Y1263,$B$5:B1263,B1264&amp;"",$W$5:W1263,W1264-1)))</f>
        <v/>
      </c>
      <c r="Y1264" s="14">
        <f>IF(V1264=0,"",ROW($A1264))</f>
        <v/>
      </c>
    </row>
    <row r="1265">
      <c r="A1265" s="10" t="n"/>
      <c r="B1265" s="10" t="n"/>
      <c r="C1265" s="10" t="n"/>
      <c r="D1265" s="12" t="n"/>
      <c r="E1265" s="18" t="n"/>
      <c r="F1265" s="12" t="n"/>
      <c r="G1265" s="18" t="n"/>
      <c r="H1265" s="10" t="n"/>
      <c r="I1265" s="10" t="n"/>
      <c r="J1265" s="10" t="n"/>
      <c r="K1265" s="13" t="n"/>
      <c r="L1265" s="13" t="n"/>
      <c r="M1265" s="19">
        <f>IF(OR(K1265="",L1265=""),"",IF(AND(ISNUMBER(K1265),ISNUMBER(L1265)),L1265-K1265,"CHYBA"))</f>
        <v/>
      </c>
      <c r="N1265" s="10" t="n"/>
      <c r="O1265" s="10" t="n"/>
      <c r="P1265" s="14">
        <f>IF(M1265="","",IF(ISNUMBER(M1265),IF(M1265&lt;=0,"CHYBA",""),"CHYBA"))</f>
        <v/>
      </c>
      <c r="Q1265" s="14">
        <f>IF(OR(V1265=0,B1265="",K1265=""),"",IFERROR(IF(X1265=0,IF(AND(COUNTIFS('Vozidlá'!$A$6:$A$6,B1265&amp;"",'Vozidlá'!$L$6:$L$6,"&lt;&gt;")=1,ROUND(K1265,1)=ROUND(INDEX('Vozidlá'!$L$6:$L$6,MATCH(B1265,'Vozidlá'!$A$6:$A$6,0)),1)),"","CHYBA"),IF(AND(INDEX($L$1:$L$1505,X1265)&lt;&gt;"",ROUND(K1265,1)=ROUND(INDEX($L$1:$L$1505,X1265),1)),"","CHYBA")),"CHYBA"))</f>
        <v/>
      </c>
      <c r="R1265" s="14">
        <f>IF(V1265=0,"",IF(OR(NOT(ISNUMBER(A1265)),B1265="",C1265="",NOT(ISNUMBER(D1265)),NOT(ISNUMBER(E1265)),NOT(ISNUMBER(F1265)),NOT(ISNUMBER(G1265)),I1265="",J1265="",NOT(ISNUMBER(K1265)),NOT(ISNUMBER(L1265)),AND(N1265&lt;&gt;"Podnikateľská",N1265&lt;&gt;"Súkromná"),AND(N1265="Podnikateľská",H1265=""),COUNTIFS('Vodiči'!$C$6:$C$8,C1265&amp;"")&lt;&gt;1,COUNTIFS('Vozidlá'!$A$6:$A$6,B1265&amp;"",'Vozidlá'!$B$6:$B$6,"&lt;&gt;")&lt;&gt;1,COUNTIFS('Vozidlá'!$A$6:$A$6,B1265&amp;"",'Vozidlá'!$C$6:$C$6,"&lt;&gt;")&lt;&gt;1,COUNTIFS('Vozidlá'!$A$6:$A$6,B1265&amp;"",'Vozidlá'!$D$6:$D$6,"&lt;&gt;")&lt;&gt;1,COUNTIFS('Vozidlá'!$A$6:$A$6,B1265&amp;"",'Vozidlá'!$E$6:$E$6,"&lt;&gt;")&lt;&gt;1,COUNTIFS('Vozidlá'!$A$6:$A$6,B1265&amp;"",'Vozidlá'!$K$6:$K$6,"&lt;&gt;")&lt;&gt;1,COUNTIFS('Vozidlá'!$A$6:$A$6,B1265&amp;"",'Vozidlá'!$L$6:$L$6,"&lt;&gt;")&lt;&gt;1),"CHYBA",""))</f>
        <v/>
      </c>
      <c r="S1265" s="14">
        <f>IF(V1265=0,"",IF(N1265="Podnikateľská",IF(H1265="","",IF(OR(LEN(TRIM(SUBSTITUTE(SUBSTITUTE(H1265,".",""),",","")))&lt;12,ISNUMBER(MATCH(TRIM(SUBSTITUTE(SUBSTITUTE(H1265,".",""),",","")),'Zoznamy'!$G$2:$G$41,0))),"PREVERIŤ","")),IF(AND(N1265="Súkromná",IFERROR(INDEX('Vozidlá'!$O$6:$O$6,MATCH(B1265,'Vozidlá'!$A$6:$A$6,0))="áno",FALSE)),"PREVERIŤ","")))</f>
        <v/>
      </c>
      <c r="T1265" s="14">
        <f>IF(OR(D1265="",E1265="",F1265="",G1265=""),"",IFERROR(IF(OR(F1265+G1265&lt;D1265+E1265,D1265&lt;DATE(2027,1,1),D1265&gt;=DATE(2028,1,1)),"CHYBA",""),"CHYBA"))</f>
        <v/>
      </c>
      <c r="U1265" s="14">
        <f>IF(OR(V1265=0,A1265=""),"",IF(COUNTIFS($A$6:$A$1505,A1265&amp;"",$B$6:$B$1505,B1265&amp;"")&gt;1,"CHYBA",IF(X1265="","",IF(X1265=0,"",IFERROR(IF(INDEX($A$1:$A$1505,X1265)="","",IF(A1265=INDEX($A$1:$A$1505,X1265)+1,"","PREVERIŤ")),"PREVERIŤ")))))</f>
        <v/>
      </c>
      <c r="V1265" s="14">
        <f>IF(OR(A1265&lt;&gt;"",B1265&lt;&gt;"",C1265&lt;&gt;"",D1265&lt;&gt;"",E1265&lt;&gt;"",F1265&lt;&gt;"",G1265&lt;&gt;"",H1265&lt;&gt;"",I1265&lt;&gt;"",J1265&lt;&gt;"",K1265&lt;&gt;"",L1265&lt;&gt;"",N1265&lt;&gt;"",O1265&lt;&gt;""),1,0)</f>
        <v/>
      </c>
      <c r="W1265" s="14">
        <f>IF(OR(V1265=0,B1265=""),"",COUNTIFS($B$6:B1265,B1265&amp;""))</f>
        <v/>
      </c>
      <c r="X1265" s="14">
        <f>IF(OR(V1265=0,B1265=""),"",IF(W1265=1,0,SUMIFS($Y$5:Y1264,$B$5:B1264,B1265&amp;"",$W$5:W1264,W1265-1)))</f>
        <v/>
      </c>
      <c r="Y1265" s="14">
        <f>IF(V1265=0,"",ROW($A1265))</f>
        <v/>
      </c>
    </row>
    <row r="1266">
      <c r="A1266" s="10" t="n"/>
      <c r="B1266" s="10" t="n"/>
      <c r="C1266" s="10" t="n"/>
      <c r="D1266" s="12" t="n"/>
      <c r="E1266" s="18" t="n"/>
      <c r="F1266" s="12" t="n"/>
      <c r="G1266" s="18" t="n"/>
      <c r="H1266" s="10" t="n"/>
      <c r="I1266" s="10" t="n"/>
      <c r="J1266" s="10" t="n"/>
      <c r="K1266" s="13" t="n"/>
      <c r="L1266" s="13" t="n"/>
      <c r="M1266" s="19">
        <f>IF(OR(K1266="",L1266=""),"",IF(AND(ISNUMBER(K1266),ISNUMBER(L1266)),L1266-K1266,"CHYBA"))</f>
        <v/>
      </c>
      <c r="N1266" s="10" t="n"/>
      <c r="O1266" s="10" t="n"/>
      <c r="P1266" s="14">
        <f>IF(M1266="","",IF(ISNUMBER(M1266),IF(M1266&lt;=0,"CHYBA",""),"CHYBA"))</f>
        <v/>
      </c>
      <c r="Q1266" s="14">
        <f>IF(OR(V1266=0,B1266="",K1266=""),"",IFERROR(IF(X1266=0,IF(AND(COUNTIFS('Vozidlá'!$A$6:$A$6,B1266&amp;"",'Vozidlá'!$L$6:$L$6,"&lt;&gt;")=1,ROUND(K1266,1)=ROUND(INDEX('Vozidlá'!$L$6:$L$6,MATCH(B1266,'Vozidlá'!$A$6:$A$6,0)),1)),"","CHYBA"),IF(AND(INDEX($L$1:$L$1505,X1266)&lt;&gt;"",ROUND(K1266,1)=ROUND(INDEX($L$1:$L$1505,X1266),1)),"","CHYBA")),"CHYBA"))</f>
        <v/>
      </c>
      <c r="R1266" s="14">
        <f>IF(V1266=0,"",IF(OR(NOT(ISNUMBER(A1266)),B1266="",C1266="",NOT(ISNUMBER(D1266)),NOT(ISNUMBER(E1266)),NOT(ISNUMBER(F1266)),NOT(ISNUMBER(G1266)),I1266="",J1266="",NOT(ISNUMBER(K1266)),NOT(ISNUMBER(L1266)),AND(N1266&lt;&gt;"Podnikateľská",N1266&lt;&gt;"Súkromná"),AND(N1266="Podnikateľská",H1266=""),COUNTIFS('Vodiči'!$C$6:$C$8,C1266&amp;"")&lt;&gt;1,COUNTIFS('Vozidlá'!$A$6:$A$6,B1266&amp;"",'Vozidlá'!$B$6:$B$6,"&lt;&gt;")&lt;&gt;1,COUNTIFS('Vozidlá'!$A$6:$A$6,B1266&amp;"",'Vozidlá'!$C$6:$C$6,"&lt;&gt;")&lt;&gt;1,COUNTIFS('Vozidlá'!$A$6:$A$6,B1266&amp;"",'Vozidlá'!$D$6:$D$6,"&lt;&gt;")&lt;&gt;1,COUNTIFS('Vozidlá'!$A$6:$A$6,B1266&amp;"",'Vozidlá'!$E$6:$E$6,"&lt;&gt;")&lt;&gt;1,COUNTIFS('Vozidlá'!$A$6:$A$6,B1266&amp;"",'Vozidlá'!$K$6:$K$6,"&lt;&gt;")&lt;&gt;1,COUNTIFS('Vozidlá'!$A$6:$A$6,B1266&amp;"",'Vozidlá'!$L$6:$L$6,"&lt;&gt;")&lt;&gt;1),"CHYBA",""))</f>
        <v/>
      </c>
      <c r="S1266" s="14">
        <f>IF(V1266=0,"",IF(N1266="Podnikateľská",IF(H1266="","",IF(OR(LEN(TRIM(SUBSTITUTE(SUBSTITUTE(H1266,".",""),",","")))&lt;12,ISNUMBER(MATCH(TRIM(SUBSTITUTE(SUBSTITUTE(H1266,".",""),",","")),'Zoznamy'!$G$2:$G$41,0))),"PREVERIŤ","")),IF(AND(N1266="Súkromná",IFERROR(INDEX('Vozidlá'!$O$6:$O$6,MATCH(B1266,'Vozidlá'!$A$6:$A$6,0))="áno",FALSE)),"PREVERIŤ","")))</f>
        <v/>
      </c>
      <c r="T1266" s="14">
        <f>IF(OR(D1266="",E1266="",F1266="",G1266=""),"",IFERROR(IF(OR(F1266+G1266&lt;D1266+E1266,D1266&lt;DATE(2027,1,1),D1266&gt;=DATE(2028,1,1)),"CHYBA",""),"CHYBA"))</f>
        <v/>
      </c>
      <c r="U1266" s="14">
        <f>IF(OR(V1266=0,A1266=""),"",IF(COUNTIFS($A$6:$A$1505,A1266&amp;"",$B$6:$B$1505,B1266&amp;"")&gt;1,"CHYBA",IF(X1266="","",IF(X1266=0,"",IFERROR(IF(INDEX($A$1:$A$1505,X1266)="","",IF(A1266=INDEX($A$1:$A$1505,X1266)+1,"","PREVERIŤ")),"PREVERIŤ")))))</f>
        <v/>
      </c>
      <c r="V1266" s="14">
        <f>IF(OR(A1266&lt;&gt;"",B1266&lt;&gt;"",C1266&lt;&gt;"",D1266&lt;&gt;"",E1266&lt;&gt;"",F1266&lt;&gt;"",G1266&lt;&gt;"",H1266&lt;&gt;"",I1266&lt;&gt;"",J1266&lt;&gt;"",K1266&lt;&gt;"",L1266&lt;&gt;"",N1266&lt;&gt;"",O1266&lt;&gt;""),1,0)</f>
        <v/>
      </c>
      <c r="W1266" s="14">
        <f>IF(OR(V1266=0,B1266=""),"",COUNTIFS($B$6:B1266,B1266&amp;""))</f>
        <v/>
      </c>
      <c r="X1266" s="14">
        <f>IF(OR(V1266=0,B1266=""),"",IF(W1266=1,0,SUMIFS($Y$5:Y1265,$B$5:B1265,B1266&amp;"",$W$5:W1265,W1266-1)))</f>
        <v/>
      </c>
      <c r="Y1266" s="14">
        <f>IF(V1266=0,"",ROW($A1266))</f>
        <v/>
      </c>
    </row>
    <row r="1267">
      <c r="A1267" s="10" t="n"/>
      <c r="B1267" s="10" t="n"/>
      <c r="C1267" s="10" t="n"/>
      <c r="D1267" s="12" t="n"/>
      <c r="E1267" s="18" t="n"/>
      <c r="F1267" s="12" t="n"/>
      <c r="G1267" s="18" t="n"/>
      <c r="H1267" s="10" t="n"/>
      <c r="I1267" s="10" t="n"/>
      <c r="J1267" s="10" t="n"/>
      <c r="K1267" s="13" t="n"/>
      <c r="L1267" s="13" t="n"/>
      <c r="M1267" s="19">
        <f>IF(OR(K1267="",L1267=""),"",IF(AND(ISNUMBER(K1267),ISNUMBER(L1267)),L1267-K1267,"CHYBA"))</f>
        <v/>
      </c>
      <c r="N1267" s="10" t="n"/>
      <c r="O1267" s="10" t="n"/>
      <c r="P1267" s="14">
        <f>IF(M1267="","",IF(ISNUMBER(M1267),IF(M1267&lt;=0,"CHYBA",""),"CHYBA"))</f>
        <v/>
      </c>
      <c r="Q1267" s="14">
        <f>IF(OR(V1267=0,B1267="",K1267=""),"",IFERROR(IF(X1267=0,IF(AND(COUNTIFS('Vozidlá'!$A$6:$A$6,B1267&amp;"",'Vozidlá'!$L$6:$L$6,"&lt;&gt;")=1,ROUND(K1267,1)=ROUND(INDEX('Vozidlá'!$L$6:$L$6,MATCH(B1267,'Vozidlá'!$A$6:$A$6,0)),1)),"","CHYBA"),IF(AND(INDEX($L$1:$L$1505,X1267)&lt;&gt;"",ROUND(K1267,1)=ROUND(INDEX($L$1:$L$1505,X1267),1)),"","CHYBA")),"CHYBA"))</f>
        <v/>
      </c>
      <c r="R1267" s="14">
        <f>IF(V1267=0,"",IF(OR(NOT(ISNUMBER(A1267)),B1267="",C1267="",NOT(ISNUMBER(D1267)),NOT(ISNUMBER(E1267)),NOT(ISNUMBER(F1267)),NOT(ISNUMBER(G1267)),I1267="",J1267="",NOT(ISNUMBER(K1267)),NOT(ISNUMBER(L1267)),AND(N1267&lt;&gt;"Podnikateľská",N1267&lt;&gt;"Súkromná"),AND(N1267="Podnikateľská",H1267=""),COUNTIFS('Vodiči'!$C$6:$C$8,C1267&amp;"")&lt;&gt;1,COUNTIFS('Vozidlá'!$A$6:$A$6,B1267&amp;"",'Vozidlá'!$B$6:$B$6,"&lt;&gt;")&lt;&gt;1,COUNTIFS('Vozidlá'!$A$6:$A$6,B1267&amp;"",'Vozidlá'!$C$6:$C$6,"&lt;&gt;")&lt;&gt;1,COUNTIFS('Vozidlá'!$A$6:$A$6,B1267&amp;"",'Vozidlá'!$D$6:$D$6,"&lt;&gt;")&lt;&gt;1,COUNTIFS('Vozidlá'!$A$6:$A$6,B1267&amp;"",'Vozidlá'!$E$6:$E$6,"&lt;&gt;")&lt;&gt;1,COUNTIFS('Vozidlá'!$A$6:$A$6,B1267&amp;"",'Vozidlá'!$K$6:$K$6,"&lt;&gt;")&lt;&gt;1,COUNTIFS('Vozidlá'!$A$6:$A$6,B1267&amp;"",'Vozidlá'!$L$6:$L$6,"&lt;&gt;")&lt;&gt;1),"CHYBA",""))</f>
        <v/>
      </c>
      <c r="S1267" s="14">
        <f>IF(V1267=0,"",IF(N1267="Podnikateľská",IF(H1267="","",IF(OR(LEN(TRIM(SUBSTITUTE(SUBSTITUTE(H1267,".",""),",","")))&lt;12,ISNUMBER(MATCH(TRIM(SUBSTITUTE(SUBSTITUTE(H1267,".",""),",","")),'Zoznamy'!$G$2:$G$41,0))),"PREVERIŤ","")),IF(AND(N1267="Súkromná",IFERROR(INDEX('Vozidlá'!$O$6:$O$6,MATCH(B1267,'Vozidlá'!$A$6:$A$6,0))="áno",FALSE)),"PREVERIŤ","")))</f>
        <v/>
      </c>
      <c r="T1267" s="14">
        <f>IF(OR(D1267="",E1267="",F1267="",G1267=""),"",IFERROR(IF(OR(F1267+G1267&lt;D1267+E1267,D1267&lt;DATE(2027,1,1),D1267&gt;=DATE(2028,1,1)),"CHYBA",""),"CHYBA"))</f>
        <v/>
      </c>
      <c r="U1267" s="14">
        <f>IF(OR(V1267=0,A1267=""),"",IF(COUNTIFS($A$6:$A$1505,A1267&amp;"",$B$6:$B$1505,B1267&amp;"")&gt;1,"CHYBA",IF(X1267="","",IF(X1267=0,"",IFERROR(IF(INDEX($A$1:$A$1505,X1267)="","",IF(A1267=INDEX($A$1:$A$1505,X1267)+1,"","PREVERIŤ")),"PREVERIŤ")))))</f>
        <v/>
      </c>
      <c r="V1267" s="14">
        <f>IF(OR(A1267&lt;&gt;"",B1267&lt;&gt;"",C1267&lt;&gt;"",D1267&lt;&gt;"",E1267&lt;&gt;"",F1267&lt;&gt;"",G1267&lt;&gt;"",H1267&lt;&gt;"",I1267&lt;&gt;"",J1267&lt;&gt;"",K1267&lt;&gt;"",L1267&lt;&gt;"",N1267&lt;&gt;"",O1267&lt;&gt;""),1,0)</f>
        <v/>
      </c>
      <c r="W1267" s="14">
        <f>IF(OR(V1267=0,B1267=""),"",COUNTIFS($B$6:B1267,B1267&amp;""))</f>
        <v/>
      </c>
      <c r="X1267" s="14">
        <f>IF(OR(V1267=0,B1267=""),"",IF(W1267=1,0,SUMIFS($Y$5:Y1266,$B$5:B1266,B1267&amp;"",$W$5:W1266,W1267-1)))</f>
        <v/>
      </c>
      <c r="Y1267" s="14">
        <f>IF(V1267=0,"",ROW($A1267))</f>
        <v/>
      </c>
    </row>
    <row r="1268">
      <c r="A1268" s="10" t="n"/>
      <c r="B1268" s="10" t="n"/>
      <c r="C1268" s="10" t="n"/>
      <c r="D1268" s="12" t="n"/>
      <c r="E1268" s="18" t="n"/>
      <c r="F1268" s="12" t="n"/>
      <c r="G1268" s="18" t="n"/>
      <c r="H1268" s="10" t="n"/>
      <c r="I1268" s="10" t="n"/>
      <c r="J1268" s="10" t="n"/>
      <c r="K1268" s="13" t="n"/>
      <c r="L1268" s="13" t="n"/>
      <c r="M1268" s="19">
        <f>IF(OR(K1268="",L1268=""),"",IF(AND(ISNUMBER(K1268),ISNUMBER(L1268)),L1268-K1268,"CHYBA"))</f>
        <v/>
      </c>
      <c r="N1268" s="10" t="n"/>
      <c r="O1268" s="10" t="n"/>
      <c r="P1268" s="14">
        <f>IF(M1268="","",IF(ISNUMBER(M1268),IF(M1268&lt;=0,"CHYBA",""),"CHYBA"))</f>
        <v/>
      </c>
      <c r="Q1268" s="14">
        <f>IF(OR(V1268=0,B1268="",K1268=""),"",IFERROR(IF(X1268=0,IF(AND(COUNTIFS('Vozidlá'!$A$6:$A$6,B1268&amp;"",'Vozidlá'!$L$6:$L$6,"&lt;&gt;")=1,ROUND(K1268,1)=ROUND(INDEX('Vozidlá'!$L$6:$L$6,MATCH(B1268,'Vozidlá'!$A$6:$A$6,0)),1)),"","CHYBA"),IF(AND(INDEX($L$1:$L$1505,X1268)&lt;&gt;"",ROUND(K1268,1)=ROUND(INDEX($L$1:$L$1505,X1268),1)),"","CHYBA")),"CHYBA"))</f>
        <v/>
      </c>
      <c r="R1268" s="14">
        <f>IF(V1268=0,"",IF(OR(NOT(ISNUMBER(A1268)),B1268="",C1268="",NOT(ISNUMBER(D1268)),NOT(ISNUMBER(E1268)),NOT(ISNUMBER(F1268)),NOT(ISNUMBER(G1268)),I1268="",J1268="",NOT(ISNUMBER(K1268)),NOT(ISNUMBER(L1268)),AND(N1268&lt;&gt;"Podnikateľská",N1268&lt;&gt;"Súkromná"),AND(N1268="Podnikateľská",H1268=""),COUNTIFS('Vodiči'!$C$6:$C$8,C1268&amp;"")&lt;&gt;1,COUNTIFS('Vozidlá'!$A$6:$A$6,B1268&amp;"",'Vozidlá'!$B$6:$B$6,"&lt;&gt;")&lt;&gt;1,COUNTIFS('Vozidlá'!$A$6:$A$6,B1268&amp;"",'Vozidlá'!$C$6:$C$6,"&lt;&gt;")&lt;&gt;1,COUNTIFS('Vozidlá'!$A$6:$A$6,B1268&amp;"",'Vozidlá'!$D$6:$D$6,"&lt;&gt;")&lt;&gt;1,COUNTIFS('Vozidlá'!$A$6:$A$6,B1268&amp;"",'Vozidlá'!$E$6:$E$6,"&lt;&gt;")&lt;&gt;1,COUNTIFS('Vozidlá'!$A$6:$A$6,B1268&amp;"",'Vozidlá'!$K$6:$K$6,"&lt;&gt;")&lt;&gt;1,COUNTIFS('Vozidlá'!$A$6:$A$6,B1268&amp;"",'Vozidlá'!$L$6:$L$6,"&lt;&gt;")&lt;&gt;1),"CHYBA",""))</f>
        <v/>
      </c>
      <c r="S1268" s="14">
        <f>IF(V1268=0,"",IF(N1268="Podnikateľská",IF(H1268="","",IF(OR(LEN(TRIM(SUBSTITUTE(SUBSTITUTE(H1268,".",""),",","")))&lt;12,ISNUMBER(MATCH(TRIM(SUBSTITUTE(SUBSTITUTE(H1268,".",""),",","")),'Zoznamy'!$G$2:$G$41,0))),"PREVERIŤ","")),IF(AND(N1268="Súkromná",IFERROR(INDEX('Vozidlá'!$O$6:$O$6,MATCH(B1268,'Vozidlá'!$A$6:$A$6,0))="áno",FALSE)),"PREVERIŤ","")))</f>
        <v/>
      </c>
      <c r="T1268" s="14">
        <f>IF(OR(D1268="",E1268="",F1268="",G1268=""),"",IFERROR(IF(OR(F1268+G1268&lt;D1268+E1268,D1268&lt;DATE(2027,1,1),D1268&gt;=DATE(2028,1,1)),"CHYBA",""),"CHYBA"))</f>
        <v/>
      </c>
      <c r="U1268" s="14">
        <f>IF(OR(V1268=0,A1268=""),"",IF(COUNTIFS($A$6:$A$1505,A1268&amp;"",$B$6:$B$1505,B1268&amp;"")&gt;1,"CHYBA",IF(X1268="","",IF(X1268=0,"",IFERROR(IF(INDEX($A$1:$A$1505,X1268)="","",IF(A1268=INDEX($A$1:$A$1505,X1268)+1,"","PREVERIŤ")),"PREVERIŤ")))))</f>
        <v/>
      </c>
      <c r="V1268" s="14">
        <f>IF(OR(A1268&lt;&gt;"",B1268&lt;&gt;"",C1268&lt;&gt;"",D1268&lt;&gt;"",E1268&lt;&gt;"",F1268&lt;&gt;"",G1268&lt;&gt;"",H1268&lt;&gt;"",I1268&lt;&gt;"",J1268&lt;&gt;"",K1268&lt;&gt;"",L1268&lt;&gt;"",N1268&lt;&gt;"",O1268&lt;&gt;""),1,0)</f>
        <v/>
      </c>
      <c r="W1268" s="14">
        <f>IF(OR(V1268=0,B1268=""),"",COUNTIFS($B$6:B1268,B1268&amp;""))</f>
        <v/>
      </c>
      <c r="X1268" s="14">
        <f>IF(OR(V1268=0,B1268=""),"",IF(W1268=1,0,SUMIFS($Y$5:Y1267,$B$5:B1267,B1268&amp;"",$W$5:W1267,W1268-1)))</f>
        <v/>
      </c>
      <c r="Y1268" s="14">
        <f>IF(V1268=0,"",ROW($A1268))</f>
        <v/>
      </c>
    </row>
    <row r="1269">
      <c r="A1269" s="10" t="n"/>
      <c r="B1269" s="10" t="n"/>
      <c r="C1269" s="10" t="n"/>
      <c r="D1269" s="12" t="n"/>
      <c r="E1269" s="18" t="n"/>
      <c r="F1269" s="12" t="n"/>
      <c r="G1269" s="18" t="n"/>
      <c r="H1269" s="10" t="n"/>
      <c r="I1269" s="10" t="n"/>
      <c r="J1269" s="10" t="n"/>
      <c r="K1269" s="13" t="n"/>
      <c r="L1269" s="13" t="n"/>
      <c r="M1269" s="19">
        <f>IF(OR(K1269="",L1269=""),"",IF(AND(ISNUMBER(K1269),ISNUMBER(L1269)),L1269-K1269,"CHYBA"))</f>
        <v/>
      </c>
      <c r="N1269" s="10" t="n"/>
      <c r="O1269" s="10" t="n"/>
      <c r="P1269" s="14">
        <f>IF(M1269="","",IF(ISNUMBER(M1269),IF(M1269&lt;=0,"CHYBA",""),"CHYBA"))</f>
        <v/>
      </c>
      <c r="Q1269" s="14">
        <f>IF(OR(V1269=0,B1269="",K1269=""),"",IFERROR(IF(X1269=0,IF(AND(COUNTIFS('Vozidlá'!$A$6:$A$6,B1269&amp;"",'Vozidlá'!$L$6:$L$6,"&lt;&gt;")=1,ROUND(K1269,1)=ROUND(INDEX('Vozidlá'!$L$6:$L$6,MATCH(B1269,'Vozidlá'!$A$6:$A$6,0)),1)),"","CHYBA"),IF(AND(INDEX($L$1:$L$1505,X1269)&lt;&gt;"",ROUND(K1269,1)=ROUND(INDEX($L$1:$L$1505,X1269),1)),"","CHYBA")),"CHYBA"))</f>
        <v/>
      </c>
      <c r="R1269" s="14">
        <f>IF(V1269=0,"",IF(OR(NOT(ISNUMBER(A1269)),B1269="",C1269="",NOT(ISNUMBER(D1269)),NOT(ISNUMBER(E1269)),NOT(ISNUMBER(F1269)),NOT(ISNUMBER(G1269)),I1269="",J1269="",NOT(ISNUMBER(K1269)),NOT(ISNUMBER(L1269)),AND(N1269&lt;&gt;"Podnikateľská",N1269&lt;&gt;"Súkromná"),AND(N1269="Podnikateľská",H1269=""),COUNTIFS('Vodiči'!$C$6:$C$8,C1269&amp;"")&lt;&gt;1,COUNTIFS('Vozidlá'!$A$6:$A$6,B1269&amp;"",'Vozidlá'!$B$6:$B$6,"&lt;&gt;")&lt;&gt;1,COUNTIFS('Vozidlá'!$A$6:$A$6,B1269&amp;"",'Vozidlá'!$C$6:$C$6,"&lt;&gt;")&lt;&gt;1,COUNTIFS('Vozidlá'!$A$6:$A$6,B1269&amp;"",'Vozidlá'!$D$6:$D$6,"&lt;&gt;")&lt;&gt;1,COUNTIFS('Vozidlá'!$A$6:$A$6,B1269&amp;"",'Vozidlá'!$E$6:$E$6,"&lt;&gt;")&lt;&gt;1,COUNTIFS('Vozidlá'!$A$6:$A$6,B1269&amp;"",'Vozidlá'!$K$6:$K$6,"&lt;&gt;")&lt;&gt;1,COUNTIFS('Vozidlá'!$A$6:$A$6,B1269&amp;"",'Vozidlá'!$L$6:$L$6,"&lt;&gt;")&lt;&gt;1),"CHYBA",""))</f>
        <v/>
      </c>
      <c r="S1269" s="14">
        <f>IF(V1269=0,"",IF(N1269="Podnikateľská",IF(H1269="","",IF(OR(LEN(TRIM(SUBSTITUTE(SUBSTITUTE(H1269,".",""),",","")))&lt;12,ISNUMBER(MATCH(TRIM(SUBSTITUTE(SUBSTITUTE(H1269,".",""),",","")),'Zoznamy'!$G$2:$G$41,0))),"PREVERIŤ","")),IF(AND(N1269="Súkromná",IFERROR(INDEX('Vozidlá'!$O$6:$O$6,MATCH(B1269,'Vozidlá'!$A$6:$A$6,0))="áno",FALSE)),"PREVERIŤ","")))</f>
        <v/>
      </c>
      <c r="T1269" s="14">
        <f>IF(OR(D1269="",E1269="",F1269="",G1269=""),"",IFERROR(IF(OR(F1269+G1269&lt;D1269+E1269,D1269&lt;DATE(2027,1,1),D1269&gt;=DATE(2028,1,1)),"CHYBA",""),"CHYBA"))</f>
        <v/>
      </c>
      <c r="U1269" s="14">
        <f>IF(OR(V1269=0,A1269=""),"",IF(COUNTIFS($A$6:$A$1505,A1269&amp;"",$B$6:$B$1505,B1269&amp;"")&gt;1,"CHYBA",IF(X1269="","",IF(X1269=0,"",IFERROR(IF(INDEX($A$1:$A$1505,X1269)="","",IF(A1269=INDEX($A$1:$A$1505,X1269)+1,"","PREVERIŤ")),"PREVERIŤ")))))</f>
        <v/>
      </c>
      <c r="V1269" s="14">
        <f>IF(OR(A1269&lt;&gt;"",B1269&lt;&gt;"",C1269&lt;&gt;"",D1269&lt;&gt;"",E1269&lt;&gt;"",F1269&lt;&gt;"",G1269&lt;&gt;"",H1269&lt;&gt;"",I1269&lt;&gt;"",J1269&lt;&gt;"",K1269&lt;&gt;"",L1269&lt;&gt;"",N1269&lt;&gt;"",O1269&lt;&gt;""),1,0)</f>
        <v/>
      </c>
      <c r="W1269" s="14">
        <f>IF(OR(V1269=0,B1269=""),"",COUNTIFS($B$6:B1269,B1269&amp;""))</f>
        <v/>
      </c>
      <c r="X1269" s="14">
        <f>IF(OR(V1269=0,B1269=""),"",IF(W1269=1,0,SUMIFS($Y$5:Y1268,$B$5:B1268,B1269&amp;"",$W$5:W1268,W1269-1)))</f>
        <v/>
      </c>
      <c r="Y1269" s="14">
        <f>IF(V1269=0,"",ROW($A1269))</f>
        <v/>
      </c>
    </row>
    <row r="1270">
      <c r="A1270" s="10" t="n"/>
      <c r="B1270" s="10" t="n"/>
      <c r="C1270" s="10" t="n"/>
      <c r="D1270" s="12" t="n"/>
      <c r="E1270" s="18" t="n"/>
      <c r="F1270" s="12" t="n"/>
      <c r="G1270" s="18" t="n"/>
      <c r="H1270" s="10" t="n"/>
      <c r="I1270" s="10" t="n"/>
      <c r="J1270" s="10" t="n"/>
      <c r="K1270" s="13" t="n"/>
      <c r="L1270" s="13" t="n"/>
      <c r="M1270" s="19">
        <f>IF(OR(K1270="",L1270=""),"",IF(AND(ISNUMBER(K1270),ISNUMBER(L1270)),L1270-K1270,"CHYBA"))</f>
        <v/>
      </c>
      <c r="N1270" s="10" t="n"/>
      <c r="O1270" s="10" t="n"/>
      <c r="P1270" s="14">
        <f>IF(M1270="","",IF(ISNUMBER(M1270),IF(M1270&lt;=0,"CHYBA",""),"CHYBA"))</f>
        <v/>
      </c>
      <c r="Q1270" s="14">
        <f>IF(OR(V1270=0,B1270="",K1270=""),"",IFERROR(IF(X1270=0,IF(AND(COUNTIFS('Vozidlá'!$A$6:$A$6,B1270&amp;"",'Vozidlá'!$L$6:$L$6,"&lt;&gt;")=1,ROUND(K1270,1)=ROUND(INDEX('Vozidlá'!$L$6:$L$6,MATCH(B1270,'Vozidlá'!$A$6:$A$6,0)),1)),"","CHYBA"),IF(AND(INDEX($L$1:$L$1505,X1270)&lt;&gt;"",ROUND(K1270,1)=ROUND(INDEX($L$1:$L$1505,X1270),1)),"","CHYBA")),"CHYBA"))</f>
        <v/>
      </c>
      <c r="R1270" s="14">
        <f>IF(V1270=0,"",IF(OR(NOT(ISNUMBER(A1270)),B1270="",C1270="",NOT(ISNUMBER(D1270)),NOT(ISNUMBER(E1270)),NOT(ISNUMBER(F1270)),NOT(ISNUMBER(G1270)),I1270="",J1270="",NOT(ISNUMBER(K1270)),NOT(ISNUMBER(L1270)),AND(N1270&lt;&gt;"Podnikateľská",N1270&lt;&gt;"Súkromná"),AND(N1270="Podnikateľská",H1270=""),COUNTIFS('Vodiči'!$C$6:$C$8,C1270&amp;"")&lt;&gt;1,COUNTIFS('Vozidlá'!$A$6:$A$6,B1270&amp;"",'Vozidlá'!$B$6:$B$6,"&lt;&gt;")&lt;&gt;1,COUNTIFS('Vozidlá'!$A$6:$A$6,B1270&amp;"",'Vozidlá'!$C$6:$C$6,"&lt;&gt;")&lt;&gt;1,COUNTIFS('Vozidlá'!$A$6:$A$6,B1270&amp;"",'Vozidlá'!$D$6:$D$6,"&lt;&gt;")&lt;&gt;1,COUNTIFS('Vozidlá'!$A$6:$A$6,B1270&amp;"",'Vozidlá'!$E$6:$E$6,"&lt;&gt;")&lt;&gt;1,COUNTIFS('Vozidlá'!$A$6:$A$6,B1270&amp;"",'Vozidlá'!$K$6:$K$6,"&lt;&gt;")&lt;&gt;1,COUNTIFS('Vozidlá'!$A$6:$A$6,B1270&amp;"",'Vozidlá'!$L$6:$L$6,"&lt;&gt;")&lt;&gt;1),"CHYBA",""))</f>
        <v/>
      </c>
      <c r="S1270" s="14">
        <f>IF(V1270=0,"",IF(N1270="Podnikateľská",IF(H1270="","",IF(OR(LEN(TRIM(SUBSTITUTE(SUBSTITUTE(H1270,".",""),",","")))&lt;12,ISNUMBER(MATCH(TRIM(SUBSTITUTE(SUBSTITUTE(H1270,".",""),",","")),'Zoznamy'!$G$2:$G$41,0))),"PREVERIŤ","")),IF(AND(N1270="Súkromná",IFERROR(INDEX('Vozidlá'!$O$6:$O$6,MATCH(B1270,'Vozidlá'!$A$6:$A$6,0))="áno",FALSE)),"PREVERIŤ","")))</f>
        <v/>
      </c>
      <c r="T1270" s="14">
        <f>IF(OR(D1270="",E1270="",F1270="",G1270=""),"",IFERROR(IF(OR(F1270+G1270&lt;D1270+E1270,D1270&lt;DATE(2027,1,1),D1270&gt;=DATE(2028,1,1)),"CHYBA",""),"CHYBA"))</f>
        <v/>
      </c>
      <c r="U1270" s="14">
        <f>IF(OR(V1270=0,A1270=""),"",IF(COUNTIFS($A$6:$A$1505,A1270&amp;"",$B$6:$B$1505,B1270&amp;"")&gt;1,"CHYBA",IF(X1270="","",IF(X1270=0,"",IFERROR(IF(INDEX($A$1:$A$1505,X1270)="","",IF(A1270=INDEX($A$1:$A$1505,X1270)+1,"","PREVERIŤ")),"PREVERIŤ")))))</f>
        <v/>
      </c>
      <c r="V1270" s="14">
        <f>IF(OR(A1270&lt;&gt;"",B1270&lt;&gt;"",C1270&lt;&gt;"",D1270&lt;&gt;"",E1270&lt;&gt;"",F1270&lt;&gt;"",G1270&lt;&gt;"",H1270&lt;&gt;"",I1270&lt;&gt;"",J1270&lt;&gt;"",K1270&lt;&gt;"",L1270&lt;&gt;"",N1270&lt;&gt;"",O1270&lt;&gt;""),1,0)</f>
        <v/>
      </c>
      <c r="W1270" s="14">
        <f>IF(OR(V1270=0,B1270=""),"",COUNTIFS($B$6:B1270,B1270&amp;""))</f>
        <v/>
      </c>
      <c r="X1270" s="14">
        <f>IF(OR(V1270=0,B1270=""),"",IF(W1270=1,0,SUMIFS($Y$5:Y1269,$B$5:B1269,B1270&amp;"",$W$5:W1269,W1270-1)))</f>
        <v/>
      </c>
      <c r="Y1270" s="14">
        <f>IF(V1270=0,"",ROW($A1270))</f>
        <v/>
      </c>
    </row>
    <row r="1271">
      <c r="A1271" s="10" t="n"/>
      <c r="B1271" s="10" t="n"/>
      <c r="C1271" s="10" t="n"/>
      <c r="D1271" s="12" t="n"/>
      <c r="E1271" s="18" t="n"/>
      <c r="F1271" s="12" t="n"/>
      <c r="G1271" s="18" t="n"/>
      <c r="H1271" s="10" t="n"/>
      <c r="I1271" s="10" t="n"/>
      <c r="J1271" s="10" t="n"/>
      <c r="K1271" s="13" t="n"/>
      <c r="L1271" s="13" t="n"/>
      <c r="M1271" s="19">
        <f>IF(OR(K1271="",L1271=""),"",IF(AND(ISNUMBER(K1271),ISNUMBER(L1271)),L1271-K1271,"CHYBA"))</f>
        <v/>
      </c>
      <c r="N1271" s="10" t="n"/>
      <c r="O1271" s="10" t="n"/>
      <c r="P1271" s="14">
        <f>IF(M1271="","",IF(ISNUMBER(M1271),IF(M1271&lt;=0,"CHYBA",""),"CHYBA"))</f>
        <v/>
      </c>
      <c r="Q1271" s="14">
        <f>IF(OR(V1271=0,B1271="",K1271=""),"",IFERROR(IF(X1271=0,IF(AND(COUNTIFS('Vozidlá'!$A$6:$A$6,B1271&amp;"",'Vozidlá'!$L$6:$L$6,"&lt;&gt;")=1,ROUND(K1271,1)=ROUND(INDEX('Vozidlá'!$L$6:$L$6,MATCH(B1271,'Vozidlá'!$A$6:$A$6,0)),1)),"","CHYBA"),IF(AND(INDEX($L$1:$L$1505,X1271)&lt;&gt;"",ROUND(K1271,1)=ROUND(INDEX($L$1:$L$1505,X1271),1)),"","CHYBA")),"CHYBA"))</f>
        <v/>
      </c>
      <c r="R1271" s="14">
        <f>IF(V1271=0,"",IF(OR(NOT(ISNUMBER(A1271)),B1271="",C1271="",NOT(ISNUMBER(D1271)),NOT(ISNUMBER(E1271)),NOT(ISNUMBER(F1271)),NOT(ISNUMBER(G1271)),I1271="",J1271="",NOT(ISNUMBER(K1271)),NOT(ISNUMBER(L1271)),AND(N1271&lt;&gt;"Podnikateľská",N1271&lt;&gt;"Súkromná"),AND(N1271="Podnikateľská",H1271=""),COUNTIFS('Vodiči'!$C$6:$C$8,C1271&amp;"")&lt;&gt;1,COUNTIFS('Vozidlá'!$A$6:$A$6,B1271&amp;"",'Vozidlá'!$B$6:$B$6,"&lt;&gt;")&lt;&gt;1,COUNTIFS('Vozidlá'!$A$6:$A$6,B1271&amp;"",'Vozidlá'!$C$6:$C$6,"&lt;&gt;")&lt;&gt;1,COUNTIFS('Vozidlá'!$A$6:$A$6,B1271&amp;"",'Vozidlá'!$D$6:$D$6,"&lt;&gt;")&lt;&gt;1,COUNTIFS('Vozidlá'!$A$6:$A$6,B1271&amp;"",'Vozidlá'!$E$6:$E$6,"&lt;&gt;")&lt;&gt;1,COUNTIFS('Vozidlá'!$A$6:$A$6,B1271&amp;"",'Vozidlá'!$K$6:$K$6,"&lt;&gt;")&lt;&gt;1,COUNTIFS('Vozidlá'!$A$6:$A$6,B1271&amp;"",'Vozidlá'!$L$6:$L$6,"&lt;&gt;")&lt;&gt;1),"CHYBA",""))</f>
        <v/>
      </c>
      <c r="S1271" s="14">
        <f>IF(V1271=0,"",IF(N1271="Podnikateľská",IF(H1271="","",IF(OR(LEN(TRIM(SUBSTITUTE(SUBSTITUTE(H1271,".",""),",","")))&lt;12,ISNUMBER(MATCH(TRIM(SUBSTITUTE(SUBSTITUTE(H1271,".",""),",","")),'Zoznamy'!$G$2:$G$41,0))),"PREVERIŤ","")),IF(AND(N1271="Súkromná",IFERROR(INDEX('Vozidlá'!$O$6:$O$6,MATCH(B1271,'Vozidlá'!$A$6:$A$6,0))="áno",FALSE)),"PREVERIŤ","")))</f>
        <v/>
      </c>
      <c r="T1271" s="14">
        <f>IF(OR(D1271="",E1271="",F1271="",G1271=""),"",IFERROR(IF(OR(F1271+G1271&lt;D1271+E1271,D1271&lt;DATE(2027,1,1),D1271&gt;=DATE(2028,1,1)),"CHYBA",""),"CHYBA"))</f>
        <v/>
      </c>
      <c r="U1271" s="14">
        <f>IF(OR(V1271=0,A1271=""),"",IF(COUNTIFS($A$6:$A$1505,A1271&amp;"",$B$6:$B$1505,B1271&amp;"")&gt;1,"CHYBA",IF(X1271="","",IF(X1271=0,"",IFERROR(IF(INDEX($A$1:$A$1505,X1271)="","",IF(A1271=INDEX($A$1:$A$1505,X1271)+1,"","PREVERIŤ")),"PREVERIŤ")))))</f>
        <v/>
      </c>
      <c r="V1271" s="14">
        <f>IF(OR(A1271&lt;&gt;"",B1271&lt;&gt;"",C1271&lt;&gt;"",D1271&lt;&gt;"",E1271&lt;&gt;"",F1271&lt;&gt;"",G1271&lt;&gt;"",H1271&lt;&gt;"",I1271&lt;&gt;"",J1271&lt;&gt;"",K1271&lt;&gt;"",L1271&lt;&gt;"",N1271&lt;&gt;"",O1271&lt;&gt;""),1,0)</f>
        <v/>
      </c>
      <c r="W1271" s="14">
        <f>IF(OR(V1271=0,B1271=""),"",COUNTIFS($B$6:B1271,B1271&amp;""))</f>
        <v/>
      </c>
      <c r="X1271" s="14">
        <f>IF(OR(V1271=0,B1271=""),"",IF(W1271=1,0,SUMIFS($Y$5:Y1270,$B$5:B1270,B1271&amp;"",$W$5:W1270,W1271-1)))</f>
        <v/>
      </c>
      <c r="Y1271" s="14">
        <f>IF(V1271=0,"",ROW($A1271))</f>
        <v/>
      </c>
    </row>
    <row r="1272">
      <c r="A1272" s="10" t="n"/>
      <c r="B1272" s="10" t="n"/>
      <c r="C1272" s="10" t="n"/>
      <c r="D1272" s="12" t="n"/>
      <c r="E1272" s="18" t="n"/>
      <c r="F1272" s="12" t="n"/>
      <c r="G1272" s="18" t="n"/>
      <c r="H1272" s="10" t="n"/>
      <c r="I1272" s="10" t="n"/>
      <c r="J1272" s="10" t="n"/>
      <c r="K1272" s="13" t="n"/>
      <c r="L1272" s="13" t="n"/>
      <c r="M1272" s="19">
        <f>IF(OR(K1272="",L1272=""),"",IF(AND(ISNUMBER(K1272),ISNUMBER(L1272)),L1272-K1272,"CHYBA"))</f>
        <v/>
      </c>
      <c r="N1272" s="10" t="n"/>
      <c r="O1272" s="10" t="n"/>
      <c r="P1272" s="14">
        <f>IF(M1272="","",IF(ISNUMBER(M1272),IF(M1272&lt;=0,"CHYBA",""),"CHYBA"))</f>
        <v/>
      </c>
      <c r="Q1272" s="14">
        <f>IF(OR(V1272=0,B1272="",K1272=""),"",IFERROR(IF(X1272=0,IF(AND(COUNTIFS('Vozidlá'!$A$6:$A$6,B1272&amp;"",'Vozidlá'!$L$6:$L$6,"&lt;&gt;")=1,ROUND(K1272,1)=ROUND(INDEX('Vozidlá'!$L$6:$L$6,MATCH(B1272,'Vozidlá'!$A$6:$A$6,0)),1)),"","CHYBA"),IF(AND(INDEX($L$1:$L$1505,X1272)&lt;&gt;"",ROUND(K1272,1)=ROUND(INDEX($L$1:$L$1505,X1272),1)),"","CHYBA")),"CHYBA"))</f>
        <v/>
      </c>
      <c r="R1272" s="14">
        <f>IF(V1272=0,"",IF(OR(NOT(ISNUMBER(A1272)),B1272="",C1272="",NOT(ISNUMBER(D1272)),NOT(ISNUMBER(E1272)),NOT(ISNUMBER(F1272)),NOT(ISNUMBER(G1272)),I1272="",J1272="",NOT(ISNUMBER(K1272)),NOT(ISNUMBER(L1272)),AND(N1272&lt;&gt;"Podnikateľská",N1272&lt;&gt;"Súkromná"),AND(N1272="Podnikateľská",H1272=""),COUNTIFS('Vodiči'!$C$6:$C$8,C1272&amp;"")&lt;&gt;1,COUNTIFS('Vozidlá'!$A$6:$A$6,B1272&amp;"",'Vozidlá'!$B$6:$B$6,"&lt;&gt;")&lt;&gt;1,COUNTIFS('Vozidlá'!$A$6:$A$6,B1272&amp;"",'Vozidlá'!$C$6:$C$6,"&lt;&gt;")&lt;&gt;1,COUNTIFS('Vozidlá'!$A$6:$A$6,B1272&amp;"",'Vozidlá'!$D$6:$D$6,"&lt;&gt;")&lt;&gt;1,COUNTIFS('Vozidlá'!$A$6:$A$6,B1272&amp;"",'Vozidlá'!$E$6:$E$6,"&lt;&gt;")&lt;&gt;1,COUNTIFS('Vozidlá'!$A$6:$A$6,B1272&amp;"",'Vozidlá'!$K$6:$K$6,"&lt;&gt;")&lt;&gt;1,COUNTIFS('Vozidlá'!$A$6:$A$6,B1272&amp;"",'Vozidlá'!$L$6:$L$6,"&lt;&gt;")&lt;&gt;1),"CHYBA",""))</f>
        <v/>
      </c>
      <c r="S1272" s="14">
        <f>IF(V1272=0,"",IF(N1272="Podnikateľská",IF(H1272="","",IF(OR(LEN(TRIM(SUBSTITUTE(SUBSTITUTE(H1272,".",""),",","")))&lt;12,ISNUMBER(MATCH(TRIM(SUBSTITUTE(SUBSTITUTE(H1272,".",""),",","")),'Zoznamy'!$G$2:$G$41,0))),"PREVERIŤ","")),IF(AND(N1272="Súkromná",IFERROR(INDEX('Vozidlá'!$O$6:$O$6,MATCH(B1272,'Vozidlá'!$A$6:$A$6,0))="áno",FALSE)),"PREVERIŤ","")))</f>
        <v/>
      </c>
      <c r="T1272" s="14">
        <f>IF(OR(D1272="",E1272="",F1272="",G1272=""),"",IFERROR(IF(OR(F1272+G1272&lt;D1272+E1272,D1272&lt;DATE(2027,1,1),D1272&gt;=DATE(2028,1,1)),"CHYBA",""),"CHYBA"))</f>
        <v/>
      </c>
      <c r="U1272" s="14">
        <f>IF(OR(V1272=0,A1272=""),"",IF(COUNTIFS($A$6:$A$1505,A1272&amp;"",$B$6:$B$1505,B1272&amp;"")&gt;1,"CHYBA",IF(X1272="","",IF(X1272=0,"",IFERROR(IF(INDEX($A$1:$A$1505,X1272)="","",IF(A1272=INDEX($A$1:$A$1505,X1272)+1,"","PREVERIŤ")),"PREVERIŤ")))))</f>
        <v/>
      </c>
      <c r="V1272" s="14">
        <f>IF(OR(A1272&lt;&gt;"",B1272&lt;&gt;"",C1272&lt;&gt;"",D1272&lt;&gt;"",E1272&lt;&gt;"",F1272&lt;&gt;"",G1272&lt;&gt;"",H1272&lt;&gt;"",I1272&lt;&gt;"",J1272&lt;&gt;"",K1272&lt;&gt;"",L1272&lt;&gt;"",N1272&lt;&gt;"",O1272&lt;&gt;""),1,0)</f>
        <v/>
      </c>
      <c r="W1272" s="14">
        <f>IF(OR(V1272=0,B1272=""),"",COUNTIFS($B$6:B1272,B1272&amp;""))</f>
        <v/>
      </c>
      <c r="X1272" s="14">
        <f>IF(OR(V1272=0,B1272=""),"",IF(W1272=1,0,SUMIFS($Y$5:Y1271,$B$5:B1271,B1272&amp;"",$W$5:W1271,W1272-1)))</f>
        <v/>
      </c>
      <c r="Y1272" s="14">
        <f>IF(V1272=0,"",ROW($A1272))</f>
        <v/>
      </c>
    </row>
    <row r="1273">
      <c r="A1273" s="10" t="n"/>
      <c r="B1273" s="10" t="n"/>
      <c r="C1273" s="10" t="n"/>
      <c r="D1273" s="12" t="n"/>
      <c r="E1273" s="18" t="n"/>
      <c r="F1273" s="12" t="n"/>
      <c r="G1273" s="18" t="n"/>
      <c r="H1273" s="10" t="n"/>
      <c r="I1273" s="10" t="n"/>
      <c r="J1273" s="10" t="n"/>
      <c r="K1273" s="13" t="n"/>
      <c r="L1273" s="13" t="n"/>
      <c r="M1273" s="19">
        <f>IF(OR(K1273="",L1273=""),"",IF(AND(ISNUMBER(K1273),ISNUMBER(L1273)),L1273-K1273,"CHYBA"))</f>
        <v/>
      </c>
      <c r="N1273" s="10" t="n"/>
      <c r="O1273" s="10" t="n"/>
      <c r="P1273" s="14">
        <f>IF(M1273="","",IF(ISNUMBER(M1273),IF(M1273&lt;=0,"CHYBA",""),"CHYBA"))</f>
        <v/>
      </c>
      <c r="Q1273" s="14">
        <f>IF(OR(V1273=0,B1273="",K1273=""),"",IFERROR(IF(X1273=0,IF(AND(COUNTIFS('Vozidlá'!$A$6:$A$6,B1273&amp;"",'Vozidlá'!$L$6:$L$6,"&lt;&gt;")=1,ROUND(K1273,1)=ROUND(INDEX('Vozidlá'!$L$6:$L$6,MATCH(B1273,'Vozidlá'!$A$6:$A$6,0)),1)),"","CHYBA"),IF(AND(INDEX($L$1:$L$1505,X1273)&lt;&gt;"",ROUND(K1273,1)=ROUND(INDEX($L$1:$L$1505,X1273),1)),"","CHYBA")),"CHYBA"))</f>
        <v/>
      </c>
      <c r="R1273" s="14">
        <f>IF(V1273=0,"",IF(OR(NOT(ISNUMBER(A1273)),B1273="",C1273="",NOT(ISNUMBER(D1273)),NOT(ISNUMBER(E1273)),NOT(ISNUMBER(F1273)),NOT(ISNUMBER(G1273)),I1273="",J1273="",NOT(ISNUMBER(K1273)),NOT(ISNUMBER(L1273)),AND(N1273&lt;&gt;"Podnikateľská",N1273&lt;&gt;"Súkromná"),AND(N1273="Podnikateľská",H1273=""),COUNTIFS('Vodiči'!$C$6:$C$8,C1273&amp;"")&lt;&gt;1,COUNTIFS('Vozidlá'!$A$6:$A$6,B1273&amp;"",'Vozidlá'!$B$6:$B$6,"&lt;&gt;")&lt;&gt;1,COUNTIFS('Vozidlá'!$A$6:$A$6,B1273&amp;"",'Vozidlá'!$C$6:$C$6,"&lt;&gt;")&lt;&gt;1,COUNTIFS('Vozidlá'!$A$6:$A$6,B1273&amp;"",'Vozidlá'!$D$6:$D$6,"&lt;&gt;")&lt;&gt;1,COUNTIFS('Vozidlá'!$A$6:$A$6,B1273&amp;"",'Vozidlá'!$E$6:$E$6,"&lt;&gt;")&lt;&gt;1,COUNTIFS('Vozidlá'!$A$6:$A$6,B1273&amp;"",'Vozidlá'!$K$6:$K$6,"&lt;&gt;")&lt;&gt;1,COUNTIFS('Vozidlá'!$A$6:$A$6,B1273&amp;"",'Vozidlá'!$L$6:$L$6,"&lt;&gt;")&lt;&gt;1),"CHYBA",""))</f>
        <v/>
      </c>
      <c r="S1273" s="14">
        <f>IF(V1273=0,"",IF(N1273="Podnikateľská",IF(H1273="","",IF(OR(LEN(TRIM(SUBSTITUTE(SUBSTITUTE(H1273,".",""),",","")))&lt;12,ISNUMBER(MATCH(TRIM(SUBSTITUTE(SUBSTITUTE(H1273,".",""),",","")),'Zoznamy'!$G$2:$G$41,0))),"PREVERIŤ","")),IF(AND(N1273="Súkromná",IFERROR(INDEX('Vozidlá'!$O$6:$O$6,MATCH(B1273,'Vozidlá'!$A$6:$A$6,0))="áno",FALSE)),"PREVERIŤ","")))</f>
        <v/>
      </c>
      <c r="T1273" s="14">
        <f>IF(OR(D1273="",E1273="",F1273="",G1273=""),"",IFERROR(IF(OR(F1273+G1273&lt;D1273+E1273,D1273&lt;DATE(2027,1,1),D1273&gt;=DATE(2028,1,1)),"CHYBA",""),"CHYBA"))</f>
        <v/>
      </c>
      <c r="U1273" s="14">
        <f>IF(OR(V1273=0,A1273=""),"",IF(COUNTIFS($A$6:$A$1505,A1273&amp;"",$B$6:$B$1505,B1273&amp;"")&gt;1,"CHYBA",IF(X1273="","",IF(X1273=0,"",IFERROR(IF(INDEX($A$1:$A$1505,X1273)="","",IF(A1273=INDEX($A$1:$A$1505,X1273)+1,"","PREVERIŤ")),"PREVERIŤ")))))</f>
        <v/>
      </c>
      <c r="V1273" s="14">
        <f>IF(OR(A1273&lt;&gt;"",B1273&lt;&gt;"",C1273&lt;&gt;"",D1273&lt;&gt;"",E1273&lt;&gt;"",F1273&lt;&gt;"",G1273&lt;&gt;"",H1273&lt;&gt;"",I1273&lt;&gt;"",J1273&lt;&gt;"",K1273&lt;&gt;"",L1273&lt;&gt;"",N1273&lt;&gt;"",O1273&lt;&gt;""),1,0)</f>
        <v/>
      </c>
      <c r="W1273" s="14">
        <f>IF(OR(V1273=0,B1273=""),"",COUNTIFS($B$6:B1273,B1273&amp;""))</f>
        <v/>
      </c>
      <c r="X1273" s="14">
        <f>IF(OR(V1273=0,B1273=""),"",IF(W1273=1,0,SUMIFS($Y$5:Y1272,$B$5:B1272,B1273&amp;"",$W$5:W1272,W1273-1)))</f>
        <v/>
      </c>
      <c r="Y1273" s="14">
        <f>IF(V1273=0,"",ROW($A1273))</f>
        <v/>
      </c>
    </row>
    <row r="1274">
      <c r="A1274" s="10" t="n"/>
      <c r="B1274" s="10" t="n"/>
      <c r="C1274" s="10" t="n"/>
      <c r="D1274" s="12" t="n"/>
      <c r="E1274" s="18" t="n"/>
      <c r="F1274" s="12" t="n"/>
      <c r="G1274" s="18" t="n"/>
      <c r="H1274" s="10" t="n"/>
      <c r="I1274" s="10" t="n"/>
      <c r="J1274" s="10" t="n"/>
      <c r="K1274" s="13" t="n"/>
      <c r="L1274" s="13" t="n"/>
      <c r="M1274" s="19">
        <f>IF(OR(K1274="",L1274=""),"",IF(AND(ISNUMBER(K1274),ISNUMBER(L1274)),L1274-K1274,"CHYBA"))</f>
        <v/>
      </c>
      <c r="N1274" s="10" t="n"/>
      <c r="O1274" s="10" t="n"/>
      <c r="P1274" s="14">
        <f>IF(M1274="","",IF(ISNUMBER(M1274),IF(M1274&lt;=0,"CHYBA",""),"CHYBA"))</f>
        <v/>
      </c>
      <c r="Q1274" s="14">
        <f>IF(OR(V1274=0,B1274="",K1274=""),"",IFERROR(IF(X1274=0,IF(AND(COUNTIFS('Vozidlá'!$A$6:$A$6,B1274&amp;"",'Vozidlá'!$L$6:$L$6,"&lt;&gt;")=1,ROUND(K1274,1)=ROUND(INDEX('Vozidlá'!$L$6:$L$6,MATCH(B1274,'Vozidlá'!$A$6:$A$6,0)),1)),"","CHYBA"),IF(AND(INDEX($L$1:$L$1505,X1274)&lt;&gt;"",ROUND(K1274,1)=ROUND(INDEX($L$1:$L$1505,X1274),1)),"","CHYBA")),"CHYBA"))</f>
        <v/>
      </c>
      <c r="R1274" s="14">
        <f>IF(V1274=0,"",IF(OR(NOT(ISNUMBER(A1274)),B1274="",C1274="",NOT(ISNUMBER(D1274)),NOT(ISNUMBER(E1274)),NOT(ISNUMBER(F1274)),NOT(ISNUMBER(G1274)),I1274="",J1274="",NOT(ISNUMBER(K1274)),NOT(ISNUMBER(L1274)),AND(N1274&lt;&gt;"Podnikateľská",N1274&lt;&gt;"Súkromná"),AND(N1274="Podnikateľská",H1274=""),COUNTIFS('Vodiči'!$C$6:$C$8,C1274&amp;"")&lt;&gt;1,COUNTIFS('Vozidlá'!$A$6:$A$6,B1274&amp;"",'Vozidlá'!$B$6:$B$6,"&lt;&gt;")&lt;&gt;1,COUNTIFS('Vozidlá'!$A$6:$A$6,B1274&amp;"",'Vozidlá'!$C$6:$C$6,"&lt;&gt;")&lt;&gt;1,COUNTIFS('Vozidlá'!$A$6:$A$6,B1274&amp;"",'Vozidlá'!$D$6:$D$6,"&lt;&gt;")&lt;&gt;1,COUNTIFS('Vozidlá'!$A$6:$A$6,B1274&amp;"",'Vozidlá'!$E$6:$E$6,"&lt;&gt;")&lt;&gt;1,COUNTIFS('Vozidlá'!$A$6:$A$6,B1274&amp;"",'Vozidlá'!$K$6:$K$6,"&lt;&gt;")&lt;&gt;1,COUNTIFS('Vozidlá'!$A$6:$A$6,B1274&amp;"",'Vozidlá'!$L$6:$L$6,"&lt;&gt;")&lt;&gt;1),"CHYBA",""))</f>
        <v/>
      </c>
      <c r="S1274" s="14">
        <f>IF(V1274=0,"",IF(N1274="Podnikateľská",IF(H1274="","",IF(OR(LEN(TRIM(SUBSTITUTE(SUBSTITUTE(H1274,".",""),",","")))&lt;12,ISNUMBER(MATCH(TRIM(SUBSTITUTE(SUBSTITUTE(H1274,".",""),",","")),'Zoznamy'!$G$2:$G$41,0))),"PREVERIŤ","")),IF(AND(N1274="Súkromná",IFERROR(INDEX('Vozidlá'!$O$6:$O$6,MATCH(B1274,'Vozidlá'!$A$6:$A$6,0))="áno",FALSE)),"PREVERIŤ","")))</f>
        <v/>
      </c>
      <c r="T1274" s="14">
        <f>IF(OR(D1274="",E1274="",F1274="",G1274=""),"",IFERROR(IF(OR(F1274+G1274&lt;D1274+E1274,D1274&lt;DATE(2027,1,1),D1274&gt;=DATE(2028,1,1)),"CHYBA",""),"CHYBA"))</f>
        <v/>
      </c>
      <c r="U1274" s="14">
        <f>IF(OR(V1274=0,A1274=""),"",IF(COUNTIFS($A$6:$A$1505,A1274&amp;"",$B$6:$B$1505,B1274&amp;"")&gt;1,"CHYBA",IF(X1274="","",IF(X1274=0,"",IFERROR(IF(INDEX($A$1:$A$1505,X1274)="","",IF(A1274=INDEX($A$1:$A$1505,X1274)+1,"","PREVERIŤ")),"PREVERIŤ")))))</f>
        <v/>
      </c>
      <c r="V1274" s="14">
        <f>IF(OR(A1274&lt;&gt;"",B1274&lt;&gt;"",C1274&lt;&gt;"",D1274&lt;&gt;"",E1274&lt;&gt;"",F1274&lt;&gt;"",G1274&lt;&gt;"",H1274&lt;&gt;"",I1274&lt;&gt;"",J1274&lt;&gt;"",K1274&lt;&gt;"",L1274&lt;&gt;"",N1274&lt;&gt;"",O1274&lt;&gt;""),1,0)</f>
        <v/>
      </c>
      <c r="W1274" s="14">
        <f>IF(OR(V1274=0,B1274=""),"",COUNTIFS($B$6:B1274,B1274&amp;""))</f>
        <v/>
      </c>
      <c r="X1274" s="14">
        <f>IF(OR(V1274=0,B1274=""),"",IF(W1274=1,0,SUMIFS($Y$5:Y1273,$B$5:B1273,B1274&amp;"",$W$5:W1273,W1274-1)))</f>
        <v/>
      </c>
      <c r="Y1274" s="14">
        <f>IF(V1274=0,"",ROW($A1274))</f>
        <v/>
      </c>
    </row>
    <row r="1275">
      <c r="A1275" s="10" t="n"/>
      <c r="B1275" s="10" t="n"/>
      <c r="C1275" s="10" t="n"/>
      <c r="D1275" s="12" t="n"/>
      <c r="E1275" s="18" t="n"/>
      <c r="F1275" s="12" t="n"/>
      <c r="G1275" s="18" t="n"/>
      <c r="H1275" s="10" t="n"/>
      <c r="I1275" s="10" t="n"/>
      <c r="J1275" s="10" t="n"/>
      <c r="K1275" s="13" t="n"/>
      <c r="L1275" s="13" t="n"/>
      <c r="M1275" s="19">
        <f>IF(OR(K1275="",L1275=""),"",IF(AND(ISNUMBER(K1275),ISNUMBER(L1275)),L1275-K1275,"CHYBA"))</f>
        <v/>
      </c>
      <c r="N1275" s="10" t="n"/>
      <c r="O1275" s="10" t="n"/>
      <c r="P1275" s="14">
        <f>IF(M1275="","",IF(ISNUMBER(M1275),IF(M1275&lt;=0,"CHYBA",""),"CHYBA"))</f>
        <v/>
      </c>
      <c r="Q1275" s="14">
        <f>IF(OR(V1275=0,B1275="",K1275=""),"",IFERROR(IF(X1275=0,IF(AND(COUNTIFS('Vozidlá'!$A$6:$A$6,B1275&amp;"",'Vozidlá'!$L$6:$L$6,"&lt;&gt;")=1,ROUND(K1275,1)=ROUND(INDEX('Vozidlá'!$L$6:$L$6,MATCH(B1275,'Vozidlá'!$A$6:$A$6,0)),1)),"","CHYBA"),IF(AND(INDEX($L$1:$L$1505,X1275)&lt;&gt;"",ROUND(K1275,1)=ROUND(INDEX($L$1:$L$1505,X1275),1)),"","CHYBA")),"CHYBA"))</f>
        <v/>
      </c>
      <c r="R1275" s="14">
        <f>IF(V1275=0,"",IF(OR(NOT(ISNUMBER(A1275)),B1275="",C1275="",NOT(ISNUMBER(D1275)),NOT(ISNUMBER(E1275)),NOT(ISNUMBER(F1275)),NOT(ISNUMBER(G1275)),I1275="",J1275="",NOT(ISNUMBER(K1275)),NOT(ISNUMBER(L1275)),AND(N1275&lt;&gt;"Podnikateľská",N1275&lt;&gt;"Súkromná"),AND(N1275="Podnikateľská",H1275=""),COUNTIFS('Vodiči'!$C$6:$C$8,C1275&amp;"")&lt;&gt;1,COUNTIFS('Vozidlá'!$A$6:$A$6,B1275&amp;"",'Vozidlá'!$B$6:$B$6,"&lt;&gt;")&lt;&gt;1,COUNTIFS('Vozidlá'!$A$6:$A$6,B1275&amp;"",'Vozidlá'!$C$6:$C$6,"&lt;&gt;")&lt;&gt;1,COUNTIFS('Vozidlá'!$A$6:$A$6,B1275&amp;"",'Vozidlá'!$D$6:$D$6,"&lt;&gt;")&lt;&gt;1,COUNTIFS('Vozidlá'!$A$6:$A$6,B1275&amp;"",'Vozidlá'!$E$6:$E$6,"&lt;&gt;")&lt;&gt;1,COUNTIFS('Vozidlá'!$A$6:$A$6,B1275&amp;"",'Vozidlá'!$K$6:$K$6,"&lt;&gt;")&lt;&gt;1,COUNTIFS('Vozidlá'!$A$6:$A$6,B1275&amp;"",'Vozidlá'!$L$6:$L$6,"&lt;&gt;")&lt;&gt;1),"CHYBA",""))</f>
        <v/>
      </c>
      <c r="S1275" s="14">
        <f>IF(V1275=0,"",IF(N1275="Podnikateľská",IF(H1275="","",IF(OR(LEN(TRIM(SUBSTITUTE(SUBSTITUTE(H1275,".",""),",","")))&lt;12,ISNUMBER(MATCH(TRIM(SUBSTITUTE(SUBSTITUTE(H1275,".",""),",","")),'Zoznamy'!$G$2:$G$41,0))),"PREVERIŤ","")),IF(AND(N1275="Súkromná",IFERROR(INDEX('Vozidlá'!$O$6:$O$6,MATCH(B1275,'Vozidlá'!$A$6:$A$6,0))="áno",FALSE)),"PREVERIŤ","")))</f>
        <v/>
      </c>
      <c r="T1275" s="14">
        <f>IF(OR(D1275="",E1275="",F1275="",G1275=""),"",IFERROR(IF(OR(F1275+G1275&lt;D1275+E1275,D1275&lt;DATE(2027,1,1),D1275&gt;=DATE(2028,1,1)),"CHYBA",""),"CHYBA"))</f>
        <v/>
      </c>
      <c r="U1275" s="14">
        <f>IF(OR(V1275=0,A1275=""),"",IF(COUNTIFS($A$6:$A$1505,A1275&amp;"",$B$6:$B$1505,B1275&amp;"")&gt;1,"CHYBA",IF(X1275="","",IF(X1275=0,"",IFERROR(IF(INDEX($A$1:$A$1505,X1275)="","",IF(A1275=INDEX($A$1:$A$1505,X1275)+1,"","PREVERIŤ")),"PREVERIŤ")))))</f>
        <v/>
      </c>
      <c r="V1275" s="14">
        <f>IF(OR(A1275&lt;&gt;"",B1275&lt;&gt;"",C1275&lt;&gt;"",D1275&lt;&gt;"",E1275&lt;&gt;"",F1275&lt;&gt;"",G1275&lt;&gt;"",H1275&lt;&gt;"",I1275&lt;&gt;"",J1275&lt;&gt;"",K1275&lt;&gt;"",L1275&lt;&gt;"",N1275&lt;&gt;"",O1275&lt;&gt;""),1,0)</f>
        <v/>
      </c>
      <c r="W1275" s="14">
        <f>IF(OR(V1275=0,B1275=""),"",COUNTIFS($B$6:B1275,B1275&amp;""))</f>
        <v/>
      </c>
      <c r="X1275" s="14">
        <f>IF(OR(V1275=0,B1275=""),"",IF(W1275=1,0,SUMIFS($Y$5:Y1274,$B$5:B1274,B1275&amp;"",$W$5:W1274,W1275-1)))</f>
        <v/>
      </c>
      <c r="Y1275" s="14">
        <f>IF(V1275=0,"",ROW($A1275))</f>
        <v/>
      </c>
    </row>
    <row r="1276">
      <c r="A1276" s="10" t="n"/>
      <c r="B1276" s="10" t="n"/>
      <c r="C1276" s="10" t="n"/>
      <c r="D1276" s="12" t="n"/>
      <c r="E1276" s="18" t="n"/>
      <c r="F1276" s="12" t="n"/>
      <c r="G1276" s="18" t="n"/>
      <c r="H1276" s="10" t="n"/>
      <c r="I1276" s="10" t="n"/>
      <c r="J1276" s="10" t="n"/>
      <c r="K1276" s="13" t="n"/>
      <c r="L1276" s="13" t="n"/>
      <c r="M1276" s="19">
        <f>IF(OR(K1276="",L1276=""),"",IF(AND(ISNUMBER(K1276),ISNUMBER(L1276)),L1276-K1276,"CHYBA"))</f>
        <v/>
      </c>
      <c r="N1276" s="10" t="n"/>
      <c r="O1276" s="10" t="n"/>
      <c r="P1276" s="14">
        <f>IF(M1276="","",IF(ISNUMBER(M1276),IF(M1276&lt;=0,"CHYBA",""),"CHYBA"))</f>
        <v/>
      </c>
      <c r="Q1276" s="14">
        <f>IF(OR(V1276=0,B1276="",K1276=""),"",IFERROR(IF(X1276=0,IF(AND(COUNTIFS('Vozidlá'!$A$6:$A$6,B1276&amp;"",'Vozidlá'!$L$6:$L$6,"&lt;&gt;")=1,ROUND(K1276,1)=ROUND(INDEX('Vozidlá'!$L$6:$L$6,MATCH(B1276,'Vozidlá'!$A$6:$A$6,0)),1)),"","CHYBA"),IF(AND(INDEX($L$1:$L$1505,X1276)&lt;&gt;"",ROUND(K1276,1)=ROUND(INDEX($L$1:$L$1505,X1276),1)),"","CHYBA")),"CHYBA"))</f>
        <v/>
      </c>
      <c r="R1276" s="14">
        <f>IF(V1276=0,"",IF(OR(NOT(ISNUMBER(A1276)),B1276="",C1276="",NOT(ISNUMBER(D1276)),NOT(ISNUMBER(E1276)),NOT(ISNUMBER(F1276)),NOT(ISNUMBER(G1276)),I1276="",J1276="",NOT(ISNUMBER(K1276)),NOT(ISNUMBER(L1276)),AND(N1276&lt;&gt;"Podnikateľská",N1276&lt;&gt;"Súkromná"),AND(N1276="Podnikateľská",H1276=""),COUNTIFS('Vodiči'!$C$6:$C$8,C1276&amp;"")&lt;&gt;1,COUNTIFS('Vozidlá'!$A$6:$A$6,B1276&amp;"",'Vozidlá'!$B$6:$B$6,"&lt;&gt;")&lt;&gt;1,COUNTIFS('Vozidlá'!$A$6:$A$6,B1276&amp;"",'Vozidlá'!$C$6:$C$6,"&lt;&gt;")&lt;&gt;1,COUNTIFS('Vozidlá'!$A$6:$A$6,B1276&amp;"",'Vozidlá'!$D$6:$D$6,"&lt;&gt;")&lt;&gt;1,COUNTIFS('Vozidlá'!$A$6:$A$6,B1276&amp;"",'Vozidlá'!$E$6:$E$6,"&lt;&gt;")&lt;&gt;1,COUNTIFS('Vozidlá'!$A$6:$A$6,B1276&amp;"",'Vozidlá'!$K$6:$K$6,"&lt;&gt;")&lt;&gt;1,COUNTIFS('Vozidlá'!$A$6:$A$6,B1276&amp;"",'Vozidlá'!$L$6:$L$6,"&lt;&gt;")&lt;&gt;1),"CHYBA",""))</f>
        <v/>
      </c>
      <c r="S1276" s="14">
        <f>IF(V1276=0,"",IF(N1276="Podnikateľská",IF(H1276="","",IF(OR(LEN(TRIM(SUBSTITUTE(SUBSTITUTE(H1276,".",""),",","")))&lt;12,ISNUMBER(MATCH(TRIM(SUBSTITUTE(SUBSTITUTE(H1276,".",""),",","")),'Zoznamy'!$G$2:$G$41,0))),"PREVERIŤ","")),IF(AND(N1276="Súkromná",IFERROR(INDEX('Vozidlá'!$O$6:$O$6,MATCH(B1276,'Vozidlá'!$A$6:$A$6,0))="áno",FALSE)),"PREVERIŤ","")))</f>
        <v/>
      </c>
      <c r="T1276" s="14">
        <f>IF(OR(D1276="",E1276="",F1276="",G1276=""),"",IFERROR(IF(OR(F1276+G1276&lt;D1276+E1276,D1276&lt;DATE(2027,1,1),D1276&gt;=DATE(2028,1,1)),"CHYBA",""),"CHYBA"))</f>
        <v/>
      </c>
      <c r="U1276" s="14">
        <f>IF(OR(V1276=0,A1276=""),"",IF(COUNTIFS($A$6:$A$1505,A1276&amp;"",$B$6:$B$1505,B1276&amp;"")&gt;1,"CHYBA",IF(X1276="","",IF(X1276=0,"",IFERROR(IF(INDEX($A$1:$A$1505,X1276)="","",IF(A1276=INDEX($A$1:$A$1505,X1276)+1,"","PREVERIŤ")),"PREVERIŤ")))))</f>
        <v/>
      </c>
      <c r="V1276" s="14">
        <f>IF(OR(A1276&lt;&gt;"",B1276&lt;&gt;"",C1276&lt;&gt;"",D1276&lt;&gt;"",E1276&lt;&gt;"",F1276&lt;&gt;"",G1276&lt;&gt;"",H1276&lt;&gt;"",I1276&lt;&gt;"",J1276&lt;&gt;"",K1276&lt;&gt;"",L1276&lt;&gt;"",N1276&lt;&gt;"",O1276&lt;&gt;""),1,0)</f>
        <v/>
      </c>
      <c r="W1276" s="14">
        <f>IF(OR(V1276=0,B1276=""),"",COUNTIFS($B$6:B1276,B1276&amp;""))</f>
        <v/>
      </c>
      <c r="X1276" s="14">
        <f>IF(OR(V1276=0,B1276=""),"",IF(W1276=1,0,SUMIFS($Y$5:Y1275,$B$5:B1275,B1276&amp;"",$W$5:W1275,W1276-1)))</f>
        <v/>
      </c>
      <c r="Y1276" s="14">
        <f>IF(V1276=0,"",ROW($A1276))</f>
        <v/>
      </c>
    </row>
    <row r="1277">
      <c r="A1277" s="10" t="n"/>
      <c r="B1277" s="10" t="n"/>
      <c r="C1277" s="10" t="n"/>
      <c r="D1277" s="12" t="n"/>
      <c r="E1277" s="18" t="n"/>
      <c r="F1277" s="12" t="n"/>
      <c r="G1277" s="18" t="n"/>
      <c r="H1277" s="10" t="n"/>
      <c r="I1277" s="10" t="n"/>
      <c r="J1277" s="10" t="n"/>
      <c r="K1277" s="13" t="n"/>
      <c r="L1277" s="13" t="n"/>
      <c r="M1277" s="19">
        <f>IF(OR(K1277="",L1277=""),"",IF(AND(ISNUMBER(K1277),ISNUMBER(L1277)),L1277-K1277,"CHYBA"))</f>
        <v/>
      </c>
      <c r="N1277" s="10" t="n"/>
      <c r="O1277" s="10" t="n"/>
      <c r="P1277" s="14">
        <f>IF(M1277="","",IF(ISNUMBER(M1277),IF(M1277&lt;=0,"CHYBA",""),"CHYBA"))</f>
        <v/>
      </c>
      <c r="Q1277" s="14">
        <f>IF(OR(V1277=0,B1277="",K1277=""),"",IFERROR(IF(X1277=0,IF(AND(COUNTIFS('Vozidlá'!$A$6:$A$6,B1277&amp;"",'Vozidlá'!$L$6:$L$6,"&lt;&gt;")=1,ROUND(K1277,1)=ROUND(INDEX('Vozidlá'!$L$6:$L$6,MATCH(B1277,'Vozidlá'!$A$6:$A$6,0)),1)),"","CHYBA"),IF(AND(INDEX($L$1:$L$1505,X1277)&lt;&gt;"",ROUND(K1277,1)=ROUND(INDEX($L$1:$L$1505,X1277),1)),"","CHYBA")),"CHYBA"))</f>
        <v/>
      </c>
      <c r="R1277" s="14">
        <f>IF(V1277=0,"",IF(OR(NOT(ISNUMBER(A1277)),B1277="",C1277="",NOT(ISNUMBER(D1277)),NOT(ISNUMBER(E1277)),NOT(ISNUMBER(F1277)),NOT(ISNUMBER(G1277)),I1277="",J1277="",NOT(ISNUMBER(K1277)),NOT(ISNUMBER(L1277)),AND(N1277&lt;&gt;"Podnikateľská",N1277&lt;&gt;"Súkromná"),AND(N1277="Podnikateľská",H1277=""),COUNTIFS('Vodiči'!$C$6:$C$8,C1277&amp;"")&lt;&gt;1,COUNTIFS('Vozidlá'!$A$6:$A$6,B1277&amp;"",'Vozidlá'!$B$6:$B$6,"&lt;&gt;")&lt;&gt;1,COUNTIFS('Vozidlá'!$A$6:$A$6,B1277&amp;"",'Vozidlá'!$C$6:$C$6,"&lt;&gt;")&lt;&gt;1,COUNTIFS('Vozidlá'!$A$6:$A$6,B1277&amp;"",'Vozidlá'!$D$6:$D$6,"&lt;&gt;")&lt;&gt;1,COUNTIFS('Vozidlá'!$A$6:$A$6,B1277&amp;"",'Vozidlá'!$E$6:$E$6,"&lt;&gt;")&lt;&gt;1,COUNTIFS('Vozidlá'!$A$6:$A$6,B1277&amp;"",'Vozidlá'!$K$6:$K$6,"&lt;&gt;")&lt;&gt;1,COUNTIFS('Vozidlá'!$A$6:$A$6,B1277&amp;"",'Vozidlá'!$L$6:$L$6,"&lt;&gt;")&lt;&gt;1),"CHYBA",""))</f>
        <v/>
      </c>
      <c r="S1277" s="14">
        <f>IF(V1277=0,"",IF(N1277="Podnikateľská",IF(H1277="","",IF(OR(LEN(TRIM(SUBSTITUTE(SUBSTITUTE(H1277,".",""),",","")))&lt;12,ISNUMBER(MATCH(TRIM(SUBSTITUTE(SUBSTITUTE(H1277,".",""),",","")),'Zoznamy'!$G$2:$G$41,0))),"PREVERIŤ","")),IF(AND(N1277="Súkromná",IFERROR(INDEX('Vozidlá'!$O$6:$O$6,MATCH(B1277,'Vozidlá'!$A$6:$A$6,0))="áno",FALSE)),"PREVERIŤ","")))</f>
        <v/>
      </c>
      <c r="T1277" s="14">
        <f>IF(OR(D1277="",E1277="",F1277="",G1277=""),"",IFERROR(IF(OR(F1277+G1277&lt;D1277+E1277,D1277&lt;DATE(2027,1,1),D1277&gt;=DATE(2028,1,1)),"CHYBA",""),"CHYBA"))</f>
        <v/>
      </c>
      <c r="U1277" s="14">
        <f>IF(OR(V1277=0,A1277=""),"",IF(COUNTIFS($A$6:$A$1505,A1277&amp;"",$B$6:$B$1505,B1277&amp;"")&gt;1,"CHYBA",IF(X1277="","",IF(X1277=0,"",IFERROR(IF(INDEX($A$1:$A$1505,X1277)="","",IF(A1277=INDEX($A$1:$A$1505,X1277)+1,"","PREVERIŤ")),"PREVERIŤ")))))</f>
        <v/>
      </c>
      <c r="V1277" s="14">
        <f>IF(OR(A1277&lt;&gt;"",B1277&lt;&gt;"",C1277&lt;&gt;"",D1277&lt;&gt;"",E1277&lt;&gt;"",F1277&lt;&gt;"",G1277&lt;&gt;"",H1277&lt;&gt;"",I1277&lt;&gt;"",J1277&lt;&gt;"",K1277&lt;&gt;"",L1277&lt;&gt;"",N1277&lt;&gt;"",O1277&lt;&gt;""),1,0)</f>
        <v/>
      </c>
      <c r="W1277" s="14">
        <f>IF(OR(V1277=0,B1277=""),"",COUNTIFS($B$6:B1277,B1277&amp;""))</f>
        <v/>
      </c>
      <c r="X1277" s="14">
        <f>IF(OR(V1277=0,B1277=""),"",IF(W1277=1,0,SUMIFS($Y$5:Y1276,$B$5:B1276,B1277&amp;"",$W$5:W1276,W1277-1)))</f>
        <v/>
      </c>
      <c r="Y1277" s="14">
        <f>IF(V1277=0,"",ROW($A1277))</f>
        <v/>
      </c>
    </row>
    <row r="1278">
      <c r="A1278" s="10" t="n"/>
      <c r="B1278" s="10" t="n"/>
      <c r="C1278" s="10" t="n"/>
      <c r="D1278" s="12" t="n"/>
      <c r="E1278" s="18" t="n"/>
      <c r="F1278" s="12" t="n"/>
      <c r="G1278" s="18" t="n"/>
      <c r="H1278" s="10" t="n"/>
      <c r="I1278" s="10" t="n"/>
      <c r="J1278" s="10" t="n"/>
      <c r="K1278" s="13" t="n"/>
      <c r="L1278" s="13" t="n"/>
      <c r="M1278" s="19">
        <f>IF(OR(K1278="",L1278=""),"",IF(AND(ISNUMBER(K1278),ISNUMBER(L1278)),L1278-K1278,"CHYBA"))</f>
        <v/>
      </c>
      <c r="N1278" s="10" t="n"/>
      <c r="O1278" s="10" t="n"/>
      <c r="P1278" s="14">
        <f>IF(M1278="","",IF(ISNUMBER(M1278),IF(M1278&lt;=0,"CHYBA",""),"CHYBA"))</f>
        <v/>
      </c>
      <c r="Q1278" s="14">
        <f>IF(OR(V1278=0,B1278="",K1278=""),"",IFERROR(IF(X1278=0,IF(AND(COUNTIFS('Vozidlá'!$A$6:$A$6,B1278&amp;"",'Vozidlá'!$L$6:$L$6,"&lt;&gt;")=1,ROUND(K1278,1)=ROUND(INDEX('Vozidlá'!$L$6:$L$6,MATCH(B1278,'Vozidlá'!$A$6:$A$6,0)),1)),"","CHYBA"),IF(AND(INDEX($L$1:$L$1505,X1278)&lt;&gt;"",ROUND(K1278,1)=ROUND(INDEX($L$1:$L$1505,X1278),1)),"","CHYBA")),"CHYBA"))</f>
        <v/>
      </c>
      <c r="R1278" s="14">
        <f>IF(V1278=0,"",IF(OR(NOT(ISNUMBER(A1278)),B1278="",C1278="",NOT(ISNUMBER(D1278)),NOT(ISNUMBER(E1278)),NOT(ISNUMBER(F1278)),NOT(ISNUMBER(G1278)),I1278="",J1278="",NOT(ISNUMBER(K1278)),NOT(ISNUMBER(L1278)),AND(N1278&lt;&gt;"Podnikateľská",N1278&lt;&gt;"Súkromná"),AND(N1278="Podnikateľská",H1278=""),COUNTIFS('Vodiči'!$C$6:$C$8,C1278&amp;"")&lt;&gt;1,COUNTIFS('Vozidlá'!$A$6:$A$6,B1278&amp;"",'Vozidlá'!$B$6:$B$6,"&lt;&gt;")&lt;&gt;1,COUNTIFS('Vozidlá'!$A$6:$A$6,B1278&amp;"",'Vozidlá'!$C$6:$C$6,"&lt;&gt;")&lt;&gt;1,COUNTIFS('Vozidlá'!$A$6:$A$6,B1278&amp;"",'Vozidlá'!$D$6:$D$6,"&lt;&gt;")&lt;&gt;1,COUNTIFS('Vozidlá'!$A$6:$A$6,B1278&amp;"",'Vozidlá'!$E$6:$E$6,"&lt;&gt;")&lt;&gt;1,COUNTIFS('Vozidlá'!$A$6:$A$6,B1278&amp;"",'Vozidlá'!$K$6:$K$6,"&lt;&gt;")&lt;&gt;1,COUNTIFS('Vozidlá'!$A$6:$A$6,B1278&amp;"",'Vozidlá'!$L$6:$L$6,"&lt;&gt;")&lt;&gt;1),"CHYBA",""))</f>
        <v/>
      </c>
      <c r="S1278" s="14">
        <f>IF(V1278=0,"",IF(N1278="Podnikateľská",IF(H1278="","",IF(OR(LEN(TRIM(SUBSTITUTE(SUBSTITUTE(H1278,".",""),",","")))&lt;12,ISNUMBER(MATCH(TRIM(SUBSTITUTE(SUBSTITUTE(H1278,".",""),",","")),'Zoznamy'!$G$2:$G$41,0))),"PREVERIŤ","")),IF(AND(N1278="Súkromná",IFERROR(INDEX('Vozidlá'!$O$6:$O$6,MATCH(B1278,'Vozidlá'!$A$6:$A$6,0))="áno",FALSE)),"PREVERIŤ","")))</f>
        <v/>
      </c>
      <c r="T1278" s="14">
        <f>IF(OR(D1278="",E1278="",F1278="",G1278=""),"",IFERROR(IF(OR(F1278+G1278&lt;D1278+E1278,D1278&lt;DATE(2027,1,1),D1278&gt;=DATE(2028,1,1)),"CHYBA",""),"CHYBA"))</f>
        <v/>
      </c>
      <c r="U1278" s="14">
        <f>IF(OR(V1278=0,A1278=""),"",IF(COUNTIFS($A$6:$A$1505,A1278&amp;"",$B$6:$B$1505,B1278&amp;"")&gt;1,"CHYBA",IF(X1278="","",IF(X1278=0,"",IFERROR(IF(INDEX($A$1:$A$1505,X1278)="","",IF(A1278=INDEX($A$1:$A$1505,X1278)+1,"","PREVERIŤ")),"PREVERIŤ")))))</f>
        <v/>
      </c>
      <c r="V1278" s="14">
        <f>IF(OR(A1278&lt;&gt;"",B1278&lt;&gt;"",C1278&lt;&gt;"",D1278&lt;&gt;"",E1278&lt;&gt;"",F1278&lt;&gt;"",G1278&lt;&gt;"",H1278&lt;&gt;"",I1278&lt;&gt;"",J1278&lt;&gt;"",K1278&lt;&gt;"",L1278&lt;&gt;"",N1278&lt;&gt;"",O1278&lt;&gt;""),1,0)</f>
        <v/>
      </c>
      <c r="W1278" s="14">
        <f>IF(OR(V1278=0,B1278=""),"",COUNTIFS($B$6:B1278,B1278&amp;""))</f>
        <v/>
      </c>
      <c r="X1278" s="14">
        <f>IF(OR(V1278=0,B1278=""),"",IF(W1278=1,0,SUMIFS($Y$5:Y1277,$B$5:B1277,B1278&amp;"",$W$5:W1277,W1278-1)))</f>
        <v/>
      </c>
      <c r="Y1278" s="14">
        <f>IF(V1278=0,"",ROW($A1278))</f>
        <v/>
      </c>
    </row>
    <row r="1279">
      <c r="A1279" s="10" t="n"/>
      <c r="B1279" s="10" t="n"/>
      <c r="C1279" s="10" t="n"/>
      <c r="D1279" s="12" t="n"/>
      <c r="E1279" s="18" t="n"/>
      <c r="F1279" s="12" t="n"/>
      <c r="G1279" s="18" t="n"/>
      <c r="H1279" s="10" t="n"/>
      <c r="I1279" s="10" t="n"/>
      <c r="J1279" s="10" t="n"/>
      <c r="K1279" s="13" t="n"/>
      <c r="L1279" s="13" t="n"/>
      <c r="M1279" s="19">
        <f>IF(OR(K1279="",L1279=""),"",IF(AND(ISNUMBER(K1279),ISNUMBER(L1279)),L1279-K1279,"CHYBA"))</f>
        <v/>
      </c>
      <c r="N1279" s="10" t="n"/>
      <c r="O1279" s="10" t="n"/>
      <c r="P1279" s="14">
        <f>IF(M1279="","",IF(ISNUMBER(M1279),IF(M1279&lt;=0,"CHYBA",""),"CHYBA"))</f>
        <v/>
      </c>
      <c r="Q1279" s="14">
        <f>IF(OR(V1279=0,B1279="",K1279=""),"",IFERROR(IF(X1279=0,IF(AND(COUNTIFS('Vozidlá'!$A$6:$A$6,B1279&amp;"",'Vozidlá'!$L$6:$L$6,"&lt;&gt;")=1,ROUND(K1279,1)=ROUND(INDEX('Vozidlá'!$L$6:$L$6,MATCH(B1279,'Vozidlá'!$A$6:$A$6,0)),1)),"","CHYBA"),IF(AND(INDEX($L$1:$L$1505,X1279)&lt;&gt;"",ROUND(K1279,1)=ROUND(INDEX($L$1:$L$1505,X1279),1)),"","CHYBA")),"CHYBA"))</f>
        <v/>
      </c>
      <c r="R1279" s="14">
        <f>IF(V1279=0,"",IF(OR(NOT(ISNUMBER(A1279)),B1279="",C1279="",NOT(ISNUMBER(D1279)),NOT(ISNUMBER(E1279)),NOT(ISNUMBER(F1279)),NOT(ISNUMBER(G1279)),I1279="",J1279="",NOT(ISNUMBER(K1279)),NOT(ISNUMBER(L1279)),AND(N1279&lt;&gt;"Podnikateľská",N1279&lt;&gt;"Súkromná"),AND(N1279="Podnikateľská",H1279=""),COUNTIFS('Vodiči'!$C$6:$C$8,C1279&amp;"")&lt;&gt;1,COUNTIFS('Vozidlá'!$A$6:$A$6,B1279&amp;"",'Vozidlá'!$B$6:$B$6,"&lt;&gt;")&lt;&gt;1,COUNTIFS('Vozidlá'!$A$6:$A$6,B1279&amp;"",'Vozidlá'!$C$6:$C$6,"&lt;&gt;")&lt;&gt;1,COUNTIFS('Vozidlá'!$A$6:$A$6,B1279&amp;"",'Vozidlá'!$D$6:$D$6,"&lt;&gt;")&lt;&gt;1,COUNTIFS('Vozidlá'!$A$6:$A$6,B1279&amp;"",'Vozidlá'!$E$6:$E$6,"&lt;&gt;")&lt;&gt;1,COUNTIFS('Vozidlá'!$A$6:$A$6,B1279&amp;"",'Vozidlá'!$K$6:$K$6,"&lt;&gt;")&lt;&gt;1,COUNTIFS('Vozidlá'!$A$6:$A$6,B1279&amp;"",'Vozidlá'!$L$6:$L$6,"&lt;&gt;")&lt;&gt;1),"CHYBA",""))</f>
        <v/>
      </c>
      <c r="S1279" s="14">
        <f>IF(V1279=0,"",IF(N1279="Podnikateľská",IF(H1279="","",IF(OR(LEN(TRIM(SUBSTITUTE(SUBSTITUTE(H1279,".",""),",","")))&lt;12,ISNUMBER(MATCH(TRIM(SUBSTITUTE(SUBSTITUTE(H1279,".",""),",","")),'Zoznamy'!$G$2:$G$41,0))),"PREVERIŤ","")),IF(AND(N1279="Súkromná",IFERROR(INDEX('Vozidlá'!$O$6:$O$6,MATCH(B1279,'Vozidlá'!$A$6:$A$6,0))="áno",FALSE)),"PREVERIŤ","")))</f>
        <v/>
      </c>
      <c r="T1279" s="14">
        <f>IF(OR(D1279="",E1279="",F1279="",G1279=""),"",IFERROR(IF(OR(F1279+G1279&lt;D1279+E1279,D1279&lt;DATE(2027,1,1),D1279&gt;=DATE(2028,1,1)),"CHYBA",""),"CHYBA"))</f>
        <v/>
      </c>
      <c r="U1279" s="14">
        <f>IF(OR(V1279=0,A1279=""),"",IF(COUNTIFS($A$6:$A$1505,A1279&amp;"",$B$6:$B$1505,B1279&amp;"")&gt;1,"CHYBA",IF(X1279="","",IF(X1279=0,"",IFERROR(IF(INDEX($A$1:$A$1505,X1279)="","",IF(A1279=INDEX($A$1:$A$1505,X1279)+1,"","PREVERIŤ")),"PREVERIŤ")))))</f>
        <v/>
      </c>
      <c r="V1279" s="14">
        <f>IF(OR(A1279&lt;&gt;"",B1279&lt;&gt;"",C1279&lt;&gt;"",D1279&lt;&gt;"",E1279&lt;&gt;"",F1279&lt;&gt;"",G1279&lt;&gt;"",H1279&lt;&gt;"",I1279&lt;&gt;"",J1279&lt;&gt;"",K1279&lt;&gt;"",L1279&lt;&gt;"",N1279&lt;&gt;"",O1279&lt;&gt;""),1,0)</f>
        <v/>
      </c>
      <c r="W1279" s="14">
        <f>IF(OR(V1279=0,B1279=""),"",COUNTIFS($B$6:B1279,B1279&amp;""))</f>
        <v/>
      </c>
      <c r="X1279" s="14">
        <f>IF(OR(V1279=0,B1279=""),"",IF(W1279=1,0,SUMIFS($Y$5:Y1278,$B$5:B1278,B1279&amp;"",$W$5:W1278,W1279-1)))</f>
        <v/>
      </c>
      <c r="Y1279" s="14">
        <f>IF(V1279=0,"",ROW($A1279))</f>
        <v/>
      </c>
    </row>
    <row r="1280">
      <c r="A1280" s="10" t="n"/>
      <c r="B1280" s="10" t="n"/>
      <c r="C1280" s="10" t="n"/>
      <c r="D1280" s="12" t="n"/>
      <c r="E1280" s="18" t="n"/>
      <c r="F1280" s="12" t="n"/>
      <c r="G1280" s="18" t="n"/>
      <c r="H1280" s="10" t="n"/>
      <c r="I1280" s="10" t="n"/>
      <c r="J1280" s="10" t="n"/>
      <c r="K1280" s="13" t="n"/>
      <c r="L1280" s="13" t="n"/>
      <c r="M1280" s="19">
        <f>IF(OR(K1280="",L1280=""),"",IF(AND(ISNUMBER(K1280),ISNUMBER(L1280)),L1280-K1280,"CHYBA"))</f>
        <v/>
      </c>
      <c r="N1280" s="10" t="n"/>
      <c r="O1280" s="10" t="n"/>
      <c r="P1280" s="14">
        <f>IF(M1280="","",IF(ISNUMBER(M1280),IF(M1280&lt;=0,"CHYBA",""),"CHYBA"))</f>
        <v/>
      </c>
      <c r="Q1280" s="14">
        <f>IF(OR(V1280=0,B1280="",K1280=""),"",IFERROR(IF(X1280=0,IF(AND(COUNTIFS('Vozidlá'!$A$6:$A$6,B1280&amp;"",'Vozidlá'!$L$6:$L$6,"&lt;&gt;")=1,ROUND(K1280,1)=ROUND(INDEX('Vozidlá'!$L$6:$L$6,MATCH(B1280,'Vozidlá'!$A$6:$A$6,0)),1)),"","CHYBA"),IF(AND(INDEX($L$1:$L$1505,X1280)&lt;&gt;"",ROUND(K1280,1)=ROUND(INDEX($L$1:$L$1505,X1280),1)),"","CHYBA")),"CHYBA"))</f>
        <v/>
      </c>
      <c r="R1280" s="14">
        <f>IF(V1280=0,"",IF(OR(NOT(ISNUMBER(A1280)),B1280="",C1280="",NOT(ISNUMBER(D1280)),NOT(ISNUMBER(E1280)),NOT(ISNUMBER(F1280)),NOT(ISNUMBER(G1280)),I1280="",J1280="",NOT(ISNUMBER(K1280)),NOT(ISNUMBER(L1280)),AND(N1280&lt;&gt;"Podnikateľská",N1280&lt;&gt;"Súkromná"),AND(N1280="Podnikateľská",H1280=""),COUNTIFS('Vodiči'!$C$6:$C$8,C1280&amp;"")&lt;&gt;1,COUNTIFS('Vozidlá'!$A$6:$A$6,B1280&amp;"",'Vozidlá'!$B$6:$B$6,"&lt;&gt;")&lt;&gt;1,COUNTIFS('Vozidlá'!$A$6:$A$6,B1280&amp;"",'Vozidlá'!$C$6:$C$6,"&lt;&gt;")&lt;&gt;1,COUNTIFS('Vozidlá'!$A$6:$A$6,B1280&amp;"",'Vozidlá'!$D$6:$D$6,"&lt;&gt;")&lt;&gt;1,COUNTIFS('Vozidlá'!$A$6:$A$6,B1280&amp;"",'Vozidlá'!$E$6:$E$6,"&lt;&gt;")&lt;&gt;1,COUNTIFS('Vozidlá'!$A$6:$A$6,B1280&amp;"",'Vozidlá'!$K$6:$K$6,"&lt;&gt;")&lt;&gt;1,COUNTIFS('Vozidlá'!$A$6:$A$6,B1280&amp;"",'Vozidlá'!$L$6:$L$6,"&lt;&gt;")&lt;&gt;1),"CHYBA",""))</f>
        <v/>
      </c>
      <c r="S1280" s="14">
        <f>IF(V1280=0,"",IF(N1280="Podnikateľská",IF(H1280="","",IF(OR(LEN(TRIM(SUBSTITUTE(SUBSTITUTE(H1280,".",""),",","")))&lt;12,ISNUMBER(MATCH(TRIM(SUBSTITUTE(SUBSTITUTE(H1280,".",""),",","")),'Zoznamy'!$G$2:$G$41,0))),"PREVERIŤ","")),IF(AND(N1280="Súkromná",IFERROR(INDEX('Vozidlá'!$O$6:$O$6,MATCH(B1280,'Vozidlá'!$A$6:$A$6,0))="áno",FALSE)),"PREVERIŤ","")))</f>
        <v/>
      </c>
      <c r="T1280" s="14">
        <f>IF(OR(D1280="",E1280="",F1280="",G1280=""),"",IFERROR(IF(OR(F1280+G1280&lt;D1280+E1280,D1280&lt;DATE(2027,1,1),D1280&gt;=DATE(2028,1,1)),"CHYBA",""),"CHYBA"))</f>
        <v/>
      </c>
      <c r="U1280" s="14">
        <f>IF(OR(V1280=0,A1280=""),"",IF(COUNTIFS($A$6:$A$1505,A1280&amp;"",$B$6:$B$1505,B1280&amp;"")&gt;1,"CHYBA",IF(X1280="","",IF(X1280=0,"",IFERROR(IF(INDEX($A$1:$A$1505,X1280)="","",IF(A1280=INDEX($A$1:$A$1505,X1280)+1,"","PREVERIŤ")),"PREVERIŤ")))))</f>
        <v/>
      </c>
      <c r="V1280" s="14">
        <f>IF(OR(A1280&lt;&gt;"",B1280&lt;&gt;"",C1280&lt;&gt;"",D1280&lt;&gt;"",E1280&lt;&gt;"",F1280&lt;&gt;"",G1280&lt;&gt;"",H1280&lt;&gt;"",I1280&lt;&gt;"",J1280&lt;&gt;"",K1280&lt;&gt;"",L1280&lt;&gt;"",N1280&lt;&gt;"",O1280&lt;&gt;""),1,0)</f>
        <v/>
      </c>
      <c r="W1280" s="14">
        <f>IF(OR(V1280=0,B1280=""),"",COUNTIFS($B$6:B1280,B1280&amp;""))</f>
        <v/>
      </c>
      <c r="X1280" s="14">
        <f>IF(OR(V1280=0,B1280=""),"",IF(W1280=1,0,SUMIFS($Y$5:Y1279,$B$5:B1279,B1280&amp;"",$W$5:W1279,W1280-1)))</f>
        <v/>
      </c>
      <c r="Y1280" s="14">
        <f>IF(V1280=0,"",ROW($A1280))</f>
        <v/>
      </c>
    </row>
    <row r="1281">
      <c r="A1281" s="10" t="n"/>
      <c r="B1281" s="10" t="n"/>
      <c r="C1281" s="10" t="n"/>
      <c r="D1281" s="12" t="n"/>
      <c r="E1281" s="18" t="n"/>
      <c r="F1281" s="12" t="n"/>
      <c r="G1281" s="18" t="n"/>
      <c r="H1281" s="10" t="n"/>
      <c r="I1281" s="10" t="n"/>
      <c r="J1281" s="10" t="n"/>
      <c r="K1281" s="13" t="n"/>
      <c r="L1281" s="13" t="n"/>
      <c r="M1281" s="19">
        <f>IF(OR(K1281="",L1281=""),"",IF(AND(ISNUMBER(K1281),ISNUMBER(L1281)),L1281-K1281,"CHYBA"))</f>
        <v/>
      </c>
      <c r="N1281" s="10" t="n"/>
      <c r="O1281" s="10" t="n"/>
      <c r="P1281" s="14">
        <f>IF(M1281="","",IF(ISNUMBER(M1281),IF(M1281&lt;=0,"CHYBA",""),"CHYBA"))</f>
        <v/>
      </c>
      <c r="Q1281" s="14">
        <f>IF(OR(V1281=0,B1281="",K1281=""),"",IFERROR(IF(X1281=0,IF(AND(COUNTIFS('Vozidlá'!$A$6:$A$6,B1281&amp;"",'Vozidlá'!$L$6:$L$6,"&lt;&gt;")=1,ROUND(K1281,1)=ROUND(INDEX('Vozidlá'!$L$6:$L$6,MATCH(B1281,'Vozidlá'!$A$6:$A$6,0)),1)),"","CHYBA"),IF(AND(INDEX($L$1:$L$1505,X1281)&lt;&gt;"",ROUND(K1281,1)=ROUND(INDEX($L$1:$L$1505,X1281),1)),"","CHYBA")),"CHYBA"))</f>
        <v/>
      </c>
      <c r="R1281" s="14">
        <f>IF(V1281=0,"",IF(OR(NOT(ISNUMBER(A1281)),B1281="",C1281="",NOT(ISNUMBER(D1281)),NOT(ISNUMBER(E1281)),NOT(ISNUMBER(F1281)),NOT(ISNUMBER(G1281)),I1281="",J1281="",NOT(ISNUMBER(K1281)),NOT(ISNUMBER(L1281)),AND(N1281&lt;&gt;"Podnikateľská",N1281&lt;&gt;"Súkromná"),AND(N1281="Podnikateľská",H1281=""),COUNTIFS('Vodiči'!$C$6:$C$8,C1281&amp;"")&lt;&gt;1,COUNTIFS('Vozidlá'!$A$6:$A$6,B1281&amp;"",'Vozidlá'!$B$6:$B$6,"&lt;&gt;")&lt;&gt;1,COUNTIFS('Vozidlá'!$A$6:$A$6,B1281&amp;"",'Vozidlá'!$C$6:$C$6,"&lt;&gt;")&lt;&gt;1,COUNTIFS('Vozidlá'!$A$6:$A$6,B1281&amp;"",'Vozidlá'!$D$6:$D$6,"&lt;&gt;")&lt;&gt;1,COUNTIFS('Vozidlá'!$A$6:$A$6,B1281&amp;"",'Vozidlá'!$E$6:$E$6,"&lt;&gt;")&lt;&gt;1,COUNTIFS('Vozidlá'!$A$6:$A$6,B1281&amp;"",'Vozidlá'!$K$6:$K$6,"&lt;&gt;")&lt;&gt;1,COUNTIFS('Vozidlá'!$A$6:$A$6,B1281&amp;"",'Vozidlá'!$L$6:$L$6,"&lt;&gt;")&lt;&gt;1),"CHYBA",""))</f>
        <v/>
      </c>
      <c r="S1281" s="14">
        <f>IF(V1281=0,"",IF(N1281="Podnikateľská",IF(H1281="","",IF(OR(LEN(TRIM(SUBSTITUTE(SUBSTITUTE(H1281,".",""),",","")))&lt;12,ISNUMBER(MATCH(TRIM(SUBSTITUTE(SUBSTITUTE(H1281,".",""),",","")),'Zoznamy'!$G$2:$G$41,0))),"PREVERIŤ","")),IF(AND(N1281="Súkromná",IFERROR(INDEX('Vozidlá'!$O$6:$O$6,MATCH(B1281,'Vozidlá'!$A$6:$A$6,0))="áno",FALSE)),"PREVERIŤ","")))</f>
        <v/>
      </c>
      <c r="T1281" s="14">
        <f>IF(OR(D1281="",E1281="",F1281="",G1281=""),"",IFERROR(IF(OR(F1281+G1281&lt;D1281+E1281,D1281&lt;DATE(2027,1,1),D1281&gt;=DATE(2028,1,1)),"CHYBA",""),"CHYBA"))</f>
        <v/>
      </c>
      <c r="U1281" s="14">
        <f>IF(OR(V1281=0,A1281=""),"",IF(COUNTIFS($A$6:$A$1505,A1281&amp;"",$B$6:$B$1505,B1281&amp;"")&gt;1,"CHYBA",IF(X1281="","",IF(X1281=0,"",IFERROR(IF(INDEX($A$1:$A$1505,X1281)="","",IF(A1281=INDEX($A$1:$A$1505,X1281)+1,"","PREVERIŤ")),"PREVERIŤ")))))</f>
        <v/>
      </c>
      <c r="V1281" s="14">
        <f>IF(OR(A1281&lt;&gt;"",B1281&lt;&gt;"",C1281&lt;&gt;"",D1281&lt;&gt;"",E1281&lt;&gt;"",F1281&lt;&gt;"",G1281&lt;&gt;"",H1281&lt;&gt;"",I1281&lt;&gt;"",J1281&lt;&gt;"",K1281&lt;&gt;"",L1281&lt;&gt;"",N1281&lt;&gt;"",O1281&lt;&gt;""),1,0)</f>
        <v/>
      </c>
      <c r="W1281" s="14">
        <f>IF(OR(V1281=0,B1281=""),"",COUNTIFS($B$6:B1281,B1281&amp;""))</f>
        <v/>
      </c>
      <c r="X1281" s="14">
        <f>IF(OR(V1281=0,B1281=""),"",IF(W1281=1,0,SUMIFS($Y$5:Y1280,$B$5:B1280,B1281&amp;"",$W$5:W1280,W1281-1)))</f>
        <v/>
      </c>
      <c r="Y1281" s="14">
        <f>IF(V1281=0,"",ROW($A1281))</f>
        <v/>
      </c>
    </row>
    <row r="1282">
      <c r="A1282" s="10" t="n"/>
      <c r="B1282" s="10" t="n"/>
      <c r="C1282" s="10" t="n"/>
      <c r="D1282" s="12" t="n"/>
      <c r="E1282" s="18" t="n"/>
      <c r="F1282" s="12" t="n"/>
      <c r="G1282" s="18" t="n"/>
      <c r="H1282" s="10" t="n"/>
      <c r="I1282" s="10" t="n"/>
      <c r="J1282" s="10" t="n"/>
      <c r="K1282" s="13" t="n"/>
      <c r="L1282" s="13" t="n"/>
      <c r="M1282" s="19">
        <f>IF(OR(K1282="",L1282=""),"",IF(AND(ISNUMBER(K1282),ISNUMBER(L1282)),L1282-K1282,"CHYBA"))</f>
        <v/>
      </c>
      <c r="N1282" s="10" t="n"/>
      <c r="O1282" s="10" t="n"/>
      <c r="P1282" s="14">
        <f>IF(M1282="","",IF(ISNUMBER(M1282),IF(M1282&lt;=0,"CHYBA",""),"CHYBA"))</f>
        <v/>
      </c>
      <c r="Q1282" s="14">
        <f>IF(OR(V1282=0,B1282="",K1282=""),"",IFERROR(IF(X1282=0,IF(AND(COUNTIFS('Vozidlá'!$A$6:$A$6,B1282&amp;"",'Vozidlá'!$L$6:$L$6,"&lt;&gt;")=1,ROUND(K1282,1)=ROUND(INDEX('Vozidlá'!$L$6:$L$6,MATCH(B1282,'Vozidlá'!$A$6:$A$6,0)),1)),"","CHYBA"),IF(AND(INDEX($L$1:$L$1505,X1282)&lt;&gt;"",ROUND(K1282,1)=ROUND(INDEX($L$1:$L$1505,X1282),1)),"","CHYBA")),"CHYBA"))</f>
        <v/>
      </c>
      <c r="R1282" s="14">
        <f>IF(V1282=0,"",IF(OR(NOT(ISNUMBER(A1282)),B1282="",C1282="",NOT(ISNUMBER(D1282)),NOT(ISNUMBER(E1282)),NOT(ISNUMBER(F1282)),NOT(ISNUMBER(G1282)),I1282="",J1282="",NOT(ISNUMBER(K1282)),NOT(ISNUMBER(L1282)),AND(N1282&lt;&gt;"Podnikateľská",N1282&lt;&gt;"Súkromná"),AND(N1282="Podnikateľská",H1282=""),COUNTIFS('Vodiči'!$C$6:$C$8,C1282&amp;"")&lt;&gt;1,COUNTIFS('Vozidlá'!$A$6:$A$6,B1282&amp;"",'Vozidlá'!$B$6:$B$6,"&lt;&gt;")&lt;&gt;1,COUNTIFS('Vozidlá'!$A$6:$A$6,B1282&amp;"",'Vozidlá'!$C$6:$C$6,"&lt;&gt;")&lt;&gt;1,COUNTIFS('Vozidlá'!$A$6:$A$6,B1282&amp;"",'Vozidlá'!$D$6:$D$6,"&lt;&gt;")&lt;&gt;1,COUNTIFS('Vozidlá'!$A$6:$A$6,B1282&amp;"",'Vozidlá'!$E$6:$E$6,"&lt;&gt;")&lt;&gt;1,COUNTIFS('Vozidlá'!$A$6:$A$6,B1282&amp;"",'Vozidlá'!$K$6:$K$6,"&lt;&gt;")&lt;&gt;1,COUNTIFS('Vozidlá'!$A$6:$A$6,B1282&amp;"",'Vozidlá'!$L$6:$L$6,"&lt;&gt;")&lt;&gt;1),"CHYBA",""))</f>
        <v/>
      </c>
      <c r="S1282" s="14">
        <f>IF(V1282=0,"",IF(N1282="Podnikateľská",IF(H1282="","",IF(OR(LEN(TRIM(SUBSTITUTE(SUBSTITUTE(H1282,".",""),",","")))&lt;12,ISNUMBER(MATCH(TRIM(SUBSTITUTE(SUBSTITUTE(H1282,".",""),",","")),'Zoznamy'!$G$2:$G$41,0))),"PREVERIŤ","")),IF(AND(N1282="Súkromná",IFERROR(INDEX('Vozidlá'!$O$6:$O$6,MATCH(B1282,'Vozidlá'!$A$6:$A$6,0))="áno",FALSE)),"PREVERIŤ","")))</f>
        <v/>
      </c>
      <c r="T1282" s="14">
        <f>IF(OR(D1282="",E1282="",F1282="",G1282=""),"",IFERROR(IF(OR(F1282+G1282&lt;D1282+E1282,D1282&lt;DATE(2027,1,1),D1282&gt;=DATE(2028,1,1)),"CHYBA",""),"CHYBA"))</f>
        <v/>
      </c>
      <c r="U1282" s="14">
        <f>IF(OR(V1282=0,A1282=""),"",IF(COUNTIFS($A$6:$A$1505,A1282&amp;"",$B$6:$B$1505,B1282&amp;"")&gt;1,"CHYBA",IF(X1282="","",IF(X1282=0,"",IFERROR(IF(INDEX($A$1:$A$1505,X1282)="","",IF(A1282=INDEX($A$1:$A$1505,X1282)+1,"","PREVERIŤ")),"PREVERIŤ")))))</f>
        <v/>
      </c>
      <c r="V1282" s="14">
        <f>IF(OR(A1282&lt;&gt;"",B1282&lt;&gt;"",C1282&lt;&gt;"",D1282&lt;&gt;"",E1282&lt;&gt;"",F1282&lt;&gt;"",G1282&lt;&gt;"",H1282&lt;&gt;"",I1282&lt;&gt;"",J1282&lt;&gt;"",K1282&lt;&gt;"",L1282&lt;&gt;"",N1282&lt;&gt;"",O1282&lt;&gt;""),1,0)</f>
        <v/>
      </c>
      <c r="W1282" s="14">
        <f>IF(OR(V1282=0,B1282=""),"",COUNTIFS($B$6:B1282,B1282&amp;""))</f>
        <v/>
      </c>
      <c r="X1282" s="14">
        <f>IF(OR(V1282=0,B1282=""),"",IF(W1282=1,0,SUMIFS($Y$5:Y1281,$B$5:B1281,B1282&amp;"",$W$5:W1281,W1282-1)))</f>
        <v/>
      </c>
      <c r="Y1282" s="14">
        <f>IF(V1282=0,"",ROW($A1282))</f>
        <v/>
      </c>
    </row>
    <row r="1283">
      <c r="A1283" s="10" t="n"/>
      <c r="B1283" s="10" t="n"/>
      <c r="C1283" s="10" t="n"/>
      <c r="D1283" s="12" t="n"/>
      <c r="E1283" s="18" t="n"/>
      <c r="F1283" s="12" t="n"/>
      <c r="G1283" s="18" t="n"/>
      <c r="H1283" s="10" t="n"/>
      <c r="I1283" s="10" t="n"/>
      <c r="J1283" s="10" t="n"/>
      <c r="K1283" s="13" t="n"/>
      <c r="L1283" s="13" t="n"/>
      <c r="M1283" s="19">
        <f>IF(OR(K1283="",L1283=""),"",IF(AND(ISNUMBER(K1283),ISNUMBER(L1283)),L1283-K1283,"CHYBA"))</f>
        <v/>
      </c>
      <c r="N1283" s="10" t="n"/>
      <c r="O1283" s="10" t="n"/>
      <c r="P1283" s="14">
        <f>IF(M1283="","",IF(ISNUMBER(M1283),IF(M1283&lt;=0,"CHYBA",""),"CHYBA"))</f>
        <v/>
      </c>
      <c r="Q1283" s="14">
        <f>IF(OR(V1283=0,B1283="",K1283=""),"",IFERROR(IF(X1283=0,IF(AND(COUNTIFS('Vozidlá'!$A$6:$A$6,B1283&amp;"",'Vozidlá'!$L$6:$L$6,"&lt;&gt;")=1,ROUND(K1283,1)=ROUND(INDEX('Vozidlá'!$L$6:$L$6,MATCH(B1283,'Vozidlá'!$A$6:$A$6,0)),1)),"","CHYBA"),IF(AND(INDEX($L$1:$L$1505,X1283)&lt;&gt;"",ROUND(K1283,1)=ROUND(INDEX($L$1:$L$1505,X1283),1)),"","CHYBA")),"CHYBA"))</f>
        <v/>
      </c>
      <c r="R1283" s="14">
        <f>IF(V1283=0,"",IF(OR(NOT(ISNUMBER(A1283)),B1283="",C1283="",NOT(ISNUMBER(D1283)),NOT(ISNUMBER(E1283)),NOT(ISNUMBER(F1283)),NOT(ISNUMBER(G1283)),I1283="",J1283="",NOT(ISNUMBER(K1283)),NOT(ISNUMBER(L1283)),AND(N1283&lt;&gt;"Podnikateľská",N1283&lt;&gt;"Súkromná"),AND(N1283="Podnikateľská",H1283=""),COUNTIFS('Vodiči'!$C$6:$C$8,C1283&amp;"")&lt;&gt;1,COUNTIFS('Vozidlá'!$A$6:$A$6,B1283&amp;"",'Vozidlá'!$B$6:$B$6,"&lt;&gt;")&lt;&gt;1,COUNTIFS('Vozidlá'!$A$6:$A$6,B1283&amp;"",'Vozidlá'!$C$6:$C$6,"&lt;&gt;")&lt;&gt;1,COUNTIFS('Vozidlá'!$A$6:$A$6,B1283&amp;"",'Vozidlá'!$D$6:$D$6,"&lt;&gt;")&lt;&gt;1,COUNTIFS('Vozidlá'!$A$6:$A$6,B1283&amp;"",'Vozidlá'!$E$6:$E$6,"&lt;&gt;")&lt;&gt;1,COUNTIFS('Vozidlá'!$A$6:$A$6,B1283&amp;"",'Vozidlá'!$K$6:$K$6,"&lt;&gt;")&lt;&gt;1,COUNTIFS('Vozidlá'!$A$6:$A$6,B1283&amp;"",'Vozidlá'!$L$6:$L$6,"&lt;&gt;")&lt;&gt;1),"CHYBA",""))</f>
        <v/>
      </c>
      <c r="S1283" s="14">
        <f>IF(V1283=0,"",IF(N1283="Podnikateľská",IF(H1283="","",IF(OR(LEN(TRIM(SUBSTITUTE(SUBSTITUTE(H1283,".",""),",","")))&lt;12,ISNUMBER(MATCH(TRIM(SUBSTITUTE(SUBSTITUTE(H1283,".",""),",","")),'Zoznamy'!$G$2:$G$41,0))),"PREVERIŤ","")),IF(AND(N1283="Súkromná",IFERROR(INDEX('Vozidlá'!$O$6:$O$6,MATCH(B1283,'Vozidlá'!$A$6:$A$6,0))="áno",FALSE)),"PREVERIŤ","")))</f>
        <v/>
      </c>
      <c r="T1283" s="14">
        <f>IF(OR(D1283="",E1283="",F1283="",G1283=""),"",IFERROR(IF(OR(F1283+G1283&lt;D1283+E1283,D1283&lt;DATE(2027,1,1),D1283&gt;=DATE(2028,1,1)),"CHYBA",""),"CHYBA"))</f>
        <v/>
      </c>
      <c r="U1283" s="14">
        <f>IF(OR(V1283=0,A1283=""),"",IF(COUNTIFS($A$6:$A$1505,A1283&amp;"",$B$6:$B$1505,B1283&amp;"")&gt;1,"CHYBA",IF(X1283="","",IF(X1283=0,"",IFERROR(IF(INDEX($A$1:$A$1505,X1283)="","",IF(A1283=INDEX($A$1:$A$1505,X1283)+1,"","PREVERIŤ")),"PREVERIŤ")))))</f>
        <v/>
      </c>
      <c r="V1283" s="14">
        <f>IF(OR(A1283&lt;&gt;"",B1283&lt;&gt;"",C1283&lt;&gt;"",D1283&lt;&gt;"",E1283&lt;&gt;"",F1283&lt;&gt;"",G1283&lt;&gt;"",H1283&lt;&gt;"",I1283&lt;&gt;"",J1283&lt;&gt;"",K1283&lt;&gt;"",L1283&lt;&gt;"",N1283&lt;&gt;"",O1283&lt;&gt;""),1,0)</f>
        <v/>
      </c>
      <c r="W1283" s="14">
        <f>IF(OR(V1283=0,B1283=""),"",COUNTIFS($B$6:B1283,B1283&amp;""))</f>
        <v/>
      </c>
      <c r="X1283" s="14">
        <f>IF(OR(V1283=0,B1283=""),"",IF(W1283=1,0,SUMIFS($Y$5:Y1282,$B$5:B1282,B1283&amp;"",$W$5:W1282,W1283-1)))</f>
        <v/>
      </c>
      <c r="Y1283" s="14">
        <f>IF(V1283=0,"",ROW($A1283))</f>
        <v/>
      </c>
    </row>
    <row r="1284">
      <c r="A1284" s="10" t="n"/>
      <c r="B1284" s="10" t="n"/>
      <c r="C1284" s="10" t="n"/>
      <c r="D1284" s="12" t="n"/>
      <c r="E1284" s="18" t="n"/>
      <c r="F1284" s="12" t="n"/>
      <c r="G1284" s="18" t="n"/>
      <c r="H1284" s="10" t="n"/>
      <c r="I1284" s="10" t="n"/>
      <c r="J1284" s="10" t="n"/>
      <c r="K1284" s="13" t="n"/>
      <c r="L1284" s="13" t="n"/>
      <c r="M1284" s="19">
        <f>IF(OR(K1284="",L1284=""),"",IF(AND(ISNUMBER(K1284),ISNUMBER(L1284)),L1284-K1284,"CHYBA"))</f>
        <v/>
      </c>
      <c r="N1284" s="10" t="n"/>
      <c r="O1284" s="10" t="n"/>
      <c r="P1284" s="14">
        <f>IF(M1284="","",IF(ISNUMBER(M1284),IF(M1284&lt;=0,"CHYBA",""),"CHYBA"))</f>
        <v/>
      </c>
      <c r="Q1284" s="14">
        <f>IF(OR(V1284=0,B1284="",K1284=""),"",IFERROR(IF(X1284=0,IF(AND(COUNTIFS('Vozidlá'!$A$6:$A$6,B1284&amp;"",'Vozidlá'!$L$6:$L$6,"&lt;&gt;")=1,ROUND(K1284,1)=ROUND(INDEX('Vozidlá'!$L$6:$L$6,MATCH(B1284,'Vozidlá'!$A$6:$A$6,0)),1)),"","CHYBA"),IF(AND(INDEX($L$1:$L$1505,X1284)&lt;&gt;"",ROUND(K1284,1)=ROUND(INDEX($L$1:$L$1505,X1284),1)),"","CHYBA")),"CHYBA"))</f>
        <v/>
      </c>
      <c r="R1284" s="14">
        <f>IF(V1284=0,"",IF(OR(NOT(ISNUMBER(A1284)),B1284="",C1284="",NOT(ISNUMBER(D1284)),NOT(ISNUMBER(E1284)),NOT(ISNUMBER(F1284)),NOT(ISNUMBER(G1284)),I1284="",J1284="",NOT(ISNUMBER(K1284)),NOT(ISNUMBER(L1284)),AND(N1284&lt;&gt;"Podnikateľská",N1284&lt;&gt;"Súkromná"),AND(N1284="Podnikateľská",H1284=""),COUNTIFS('Vodiči'!$C$6:$C$8,C1284&amp;"")&lt;&gt;1,COUNTIFS('Vozidlá'!$A$6:$A$6,B1284&amp;"",'Vozidlá'!$B$6:$B$6,"&lt;&gt;")&lt;&gt;1,COUNTIFS('Vozidlá'!$A$6:$A$6,B1284&amp;"",'Vozidlá'!$C$6:$C$6,"&lt;&gt;")&lt;&gt;1,COUNTIFS('Vozidlá'!$A$6:$A$6,B1284&amp;"",'Vozidlá'!$D$6:$D$6,"&lt;&gt;")&lt;&gt;1,COUNTIFS('Vozidlá'!$A$6:$A$6,B1284&amp;"",'Vozidlá'!$E$6:$E$6,"&lt;&gt;")&lt;&gt;1,COUNTIFS('Vozidlá'!$A$6:$A$6,B1284&amp;"",'Vozidlá'!$K$6:$K$6,"&lt;&gt;")&lt;&gt;1,COUNTIFS('Vozidlá'!$A$6:$A$6,B1284&amp;"",'Vozidlá'!$L$6:$L$6,"&lt;&gt;")&lt;&gt;1),"CHYBA",""))</f>
        <v/>
      </c>
      <c r="S1284" s="14">
        <f>IF(V1284=0,"",IF(N1284="Podnikateľská",IF(H1284="","",IF(OR(LEN(TRIM(SUBSTITUTE(SUBSTITUTE(H1284,".",""),",","")))&lt;12,ISNUMBER(MATCH(TRIM(SUBSTITUTE(SUBSTITUTE(H1284,".",""),",","")),'Zoznamy'!$G$2:$G$41,0))),"PREVERIŤ","")),IF(AND(N1284="Súkromná",IFERROR(INDEX('Vozidlá'!$O$6:$O$6,MATCH(B1284,'Vozidlá'!$A$6:$A$6,0))="áno",FALSE)),"PREVERIŤ","")))</f>
        <v/>
      </c>
      <c r="T1284" s="14">
        <f>IF(OR(D1284="",E1284="",F1284="",G1284=""),"",IFERROR(IF(OR(F1284+G1284&lt;D1284+E1284,D1284&lt;DATE(2027,1,1),D1284&gt;=DATE(2028,1,1)),"CHYBA",""),"CHYBA"))</f>
        <v/>
      </c>
      <c r="U1284" s="14">
        <f>IF(OR(V1284=0,A1284=""),"",IF(COUNTIFS($A$6:$A$1505,A1284&amp;"",$B$6:$B$1505,B1284&amp;"")&gt;1,"CHYBA",IF(X1284="","",IF(X1284=0,"",IFERROR(IF(INDEX($A$1:$A$1505,X1284)="","",IF(A1284=INDEX($A$1:$A$1505,X1284)+1,"","PREVERIŤ")),"PREVERIŤ")))))</f>
        <v/>
      </c>
      <c r="V1284" s="14">
        <f>IF(OR(A1284&lt;&gt;"",B1284&lt;&gt;"",C1284&lt;&gt;"",D1284&lt;&gt;"",E1284&lt;&gt;"",F1284&lt;&gt;"",G1284&lt;&gt;"",H1284&lt;&gt;"",I1284&lt;&gt;"",J1284&lt;&gt;"",K1284&lt;&gt;"",L1284&lt;&gt;"",N1284&lt;&gt;"",O1284&lt;&gt;""),1,0)</f>
        <v/>
      </c>
      <c r="W1284" s="14">
        <f>IF(OR(V1284=0,B1284=""),"",COUNTIFS($B$6:B1284,B1284&amp;""))</f>
        <v/>
      </c>
      <c r="X1284" s="14">
        <f>IF(OR(V1284=0,B1284=""),"",IF(W1284=1,0,SUMIFS($Y$5:Y1283,$B$5:B1283,B1284&amp;"",$W$5:W1283,W1284-1)))</f>
        <v/>
      </c>
      <c r="Y1284" s="14">
        <f>IF(V1284=0,"",ROW($A1284))</f>
        <v/>
      </c>
    </row>
    <row r="1285">
      <c r="A1285" s="10" t="n"/>
      <c r="B1285" s="10" t="n"/>
      <c r="C1285" s="10" t="n"/>
      <c r="D1285" s="12" t="n"/>
      <c r="E1285" s="18" t="n"/>
      <c r="F1285" s="12" t="n"/>
      <c r="G1285" s="18" t="n"/>
      <c r="H1285" s="10" t="n"/>
      <c r="I1285" s="10" t="n"/>
      <c r="J1285" s="10" t="n"/>
      <c r="K1285" s="13" t="n"/>
      <c r="L1285" s="13" t="n"/>
      <c r="M1285" s="19">
        <f>IF(OR(K1285="",L1285=""),"",IF(AND(ISNUMBER(K1285),ISNUMBER(L1285)),L1285-K1285,"CHYBA"))</f>
        <v/>
      </c>
      <c r="N1285" s="10" t="n"/>
      <c r="O1285" s="10" t="n"/>
      <c r="P1285" s="14">
        <f>IF(M1285="","",IF(ISNUMBER(M1285),IF(M1285&lt;=0,"CHYBA",""),"CHYBA"))</f>
        <v/>
      </c>
      <c r="Q1285" s="14">
        <f>IF(OR(V1285=0,B1285="",K1285=""),"",IFERROR(IF(X1285=0,IF(AND(COUNTIFS('Vozidlá'!$A$6:$A$6,B1285&amp;"",'Vozidlá'!$L$6:$L$6,"&lt;&gt;")=1,ROUND(K1285,1)=ROUND(INDEX('Vozidlá'!$L$6:$L$6,MATCH(B1285,'Vozidlá'!$A$6:$A$6,0)),1)),"","CHYBA"),IF(AND(INDEX($L$1:$L$1505,X1285)&lt;&gt;"",ROUND(K1285,1)=ROUND(INDEX($L$1:$L$1505,X1285),1)),"","CHYBA")),"CHYBA"))</f>
        <v/>
      </c>
      <c r="R1285" s="14">
        <f>IF(V1285=0,"",IF(OR(NOT(ISNUMBER(A1285)),B1285="",C1285="",NOT(ISNUMBER(D1285)),NOT(ISNUMBER(E1285)),NOT(ISNUMBER(F1285)),NOT(ISNUMBER(G1285)),I1285="",J1285="",NOT(ISNUMBER(K1285)),NOT(ISNUMBER(L1285)),AND(N1285&lt;&gt;"Podnikateľská",N1285&lt;&gt;"Súkromná"),AND(N1285="Podnikateľská",H1285=""),COUNTIFS('Vodiči'!$C$6:$C$8,C1285&amp;"")&lt;&gt;1,COUNTIFS('Vozidlá'!$A$6:$A$6,B1285&amp;"",'Vozidlá'!$B$6:$B$6,"&lt;&gt;")&lt;&gt;1,COUNTIFS('Vozidlá'!$A$6:$A$6,B1285&amp;"",'Vozidlá'!$C$6:$C$6,"&lt;&gt;")&lt;&gt;1,COUNTIFS('Vozidlá'!$A$6:$A$6,B1285&amp;"",'Vozidlá'!$D$6:$D$6,"&lt;&gt;")&lt;&gt;1,COUNTIFS('Vozidlá'!$A$6:$A$6,B1285&amp;"",'Vozidlá'!$E$6:$E$6,"&lt;&gt;")&lt;&gt;1,COUNTIFS('Vozidlá'!$A$6:$A$6,B1285&amp;"",'Vozidlá'!$K$6:$K$6,"&lt;&gt;")&lt;&gt;1,COUNTIFS('Vozidlá'!$A$6:$A$6,B1285&amp;"",'Vozidlá'!$L$6:$L$6,"&lt;&gt;")&lt;&gt;1),"CHYBA",""))</f>
        <v/>
      </c>
      <c r="S1285" s="14">
        <f>IF(V1285=0,"",IF(N1285="Podnikateľská",IF(H1285="","",IF(OR(LEN(TRIM(SUBSTITUTE(SUBSTITUTE(H1285,".",""),",","")))&lt;12,ISNUMBER(MATCH(TRIM(SUBSTITUTE(SUBSTITUTE(H1285,".",""),",","")),'Zoznamy'!$G$2:$G$41,0))),"PREVERIŤ","")),IF(AND(N1285="Súkromná",IFERROR(INDEX('Vozidlá'!$O$6:$O$6,MATCH(B1285,'Vozidlá'!$A$6:$A$6,0))="áno",FALSE)),"PREVERIŤ","")))</f>
        <v/>
      </c>
      <c r="T1285" s="14">
        <f>IF(OR(D1285="",E1285="",F1285="",G1285=""),"",IFERROR(IF(OR(F1285+G1285&lt;D1285+E1285,D1285&lt;DATE(2027,1,1),D1285&gt;=DATE(2028,1,1)),"CHYBA",""),"CHYBA"))</f>
        <v/>
      </c>
      <c r="U1285" s="14">
        <f>IF(OR(V1285=0,A1285=""),"",IF(COUNTIFS($A$6:$A$1505,A1285&amp;"",$B$6:$B$1505,B1285&amp;"")&gt;1,"CHYBA",IF(X1285="","",IF(X1285=0,"",IFERROR(IF(INDEX($A$1:$A$1505,X1285)="","",IF(A1285=INDEX($A$1:$A$1505,X1285)+1,"","PREVERIŤ")),"PREVERIŤ")))))</f>
        <v/>
      </c>
      <c r="V1285" s="14">
        <f>IF(OR(A1285&lt;&gt;"",B1285&lt;&gt;"",C1285&lt;&gt;"",D1285&lt;&gt;"",E1285&lt;&gt;"",F1285&lt;&gt;"",G1285&lt;&gt;"",H1285&lt;&gt;"",I1285&lt;&gt;"",J1285&lt;&gt;"",K1285&lt;&gt;"",L1285&lt;&gt;"",N1285&lt;&gt;"",O1285&lt;&gt;""),1,0)</f>
        <v/>
      </c>
      <c r="W1285" s="14">
        <f>IF(OR(V1285=0,B1285=""),"",COUNTIFS($B$6:B1285,B1285&amp;""))</f>
        <v/>
      </c>
      <c r="X1285" s="14">
        <f>IF(OR(V1285=0,B1285=""),"",IF(W1285=1,0,SUMIFS($Y$5:Y1284,$B$5:B1284,B1285&amp;"",$W$5:W1284,W1285-1)))</f>
        <v/>
      </c>
      <c r="Y1285" s="14">
        <f>IF(V1285=0,"",ROW($A1285))</f>
        <v/>
      </c>
    </row>
    <row r="1286">
      <c r="A1286" s="10" t="n"/>
      <c r="B1286" s="10" t="n"/>
      <c r="C1286" s="10" t="n"/>
      <c r="D1286" s="12" t="n"/>
      <c r="E1286" s="18" t="n"/>
      <c r="F1286" s="12" t="n"/>
      <c r="G1286" s="18" t="n"/>
      <c r="H1286" s="10" t="n"/>
      <c r="I1286" s="10" t="n"/>
      <c r="J1286" s="10" t="n"/>
      <c r="K1286" s="13" t="n"/>
      <c r="L1286" s="13" t="n"/>
      <c r="M1286" s="19">
        <f>IF(OR(K1286="",L1286=""),"",IF(AND(ISNUMBER(K1286),ISNUMBER(L1286)),L1286-K1286,"CHYBA"))</f>
        <v/>
      </c>
      <c r="N1286" s="10" t="n"/>
      <c r="O1286" s="10" t="n"/>
      <c r="P1286" s="14">
        <f>IF(M1286="","",IF(ISNUMBER(M1286),IF(M1286&lt;=0,"CHYBA",""),"CHYBA"))</f>
        <v/>
      </c>
      <c r="Q1286" s="14">
        <f>IF(OR(V1286=0,B1286="",K1286=""),"",IFERROR(IF(X1286=0,IF(AND(COUNTIFS('Vozidlá'!$A$6:$A$6,B1286&amp;"",'Vozidlá'!$L$6:$L$6,"&lt;&gt;")=1,ROUND(K1286,1)=ROUND(INDEX('Vozidlá'!$L$6:$L$6,MATCH(B1286,'Vozidlá'!$A$6:$A$6,0)),1)),"","CHYBA"),IF(AND(INDEX($L$1:$L$1505,X1286)&lt;&gt;"",ROUND(K1286,1)=ROUND(INDEX($L$1:$L$1505,X1286),1)),"","CHYBA")),"CHYBA"))</f>
        <v/>
      </c>
      <c r="R1286" s="14">
        <f>IF(V1286=0,"",IF(OR(NOT(ISNUMBER(A1286)),B1286="",C1286="",NOT(ISNUMBER(D1286)),NOT(ISNUMBER(E1286)),NOT(ISNUMBER(F1286)),NOT(ISNUMBER(G1286)),I1286="",J1286="",NOT(ISNUMBER(K1286)),NOT(ISNUMBER(L1286)),AND(N1286&lt;&gt;"Podnikateľská",N1286&lt;&gt;"Súkromná"),AND(N1286="Podnikateľská",H1286=""),COUNTIFS('Vodiči'!$C$6:$C$8,C1286&amp;"")&lt;&gt;1,COUNTIFS('Vozidlá'!$A$6:$A$6,B1286&amp;"",'Vozidlá'!$B$6:$B$6,"&lt;&gt;")&lt;&gt;1,COUNTIFS('Vozidlá'!$A$6:$A$6,B1286&amp;"",'Vozidlá'!$C$6:$C$6,"&lt;&gt;")&lt;&gt;1,COUNTIFS('Vozidlá'!$A$6:$A$6,B1286&amp;"",'Vozidlá'!$D$6:$D$6,"&lt;&gt;")&lt;&gt;1,COUNTIFS('Vozidlá'!$A$6:$A$6,B1286&amp;"",'Vozidlá'!$E$6:$E$6,"&lt;&gt;")&lt;&gt;1,COUNTIFS('Vozidlá'!$A$6:$A$6,B1286&amp;"",'Vozidlá'!$K$6:$K$6,"&lt;&gt;")&lt;&gt;1,COUNTIFS('Vozidlá'!$A$6:$A$6,B1286&amp;"",'Vozidlá'!$L$6:$L$6,"&lt;&gt;")&lt;&gt;1),"CHYBA",""))</f>
        <v/>
      </c>
      <c r="S1286" s="14">
        <f>IF(V1286=0,"",IF(N1286="Podnikateľská",IF(H1286="","",IF(OR(LEN(TRIM(SUBSTITUTE(SUBSTITUTE(H1286,".",""),",","")))&lt;12,ISNUMBER(MATCH(TRIM(SUBSTITUTE(SUBSTITUTE(H1286,".",""),",","")),'Zoznamy'!$G$2:$G$41,0))),"PREVERIŤ","")),IF(AND(N1286="Súkromná",IFERROR(INDEX('Vozidlá'!$O$6:$O$6,MATCH(B1286,'Vozidlá'!$A$6:$A$6,0))="áno",FALSE)),"PREVERIŤ","")))</f>
        <v/>
      </c>
      <c r="T1286" s="14">
        <f>IF(OR(D1286="",E1286="",F1286="",G1286=""),"",IFERROR(IF(OR(F1286+G1286&lt;D1286+E1286,D1286&lt;DATE(2027,1,1),D1286&gt;=DATE(2028,1,1)),"CHYBA",""),"CHYBA"))</f>
        <v/>
      </c>
      <c r="U1286" s="14">
        <f>IF(OR(V1286=0,A1286=""),"",IF(COUNTIFS($A$6:$A$1505,A1286&amp;"",$B$6:$B$1505,B1286&amp;"")&gt;1,"CHYBA",IF(X1286="","",IF(X1286=0,"",IFERROR(IF(INDEX($A$1:$A$1505,X1286)="","",IF(A1286=INDEX($A$1:$A$1505,X1286)+1,"","PREVERIŤ")),"PREVERIŤ")))))</f>
        <v/>
      </c>
      <c r="V1286" s="14">
        <f>IF(OR(A1286&lt;&gt;"",B1286&lt;&gt;"",C1286&lt;&gt;"",D1286&lt;&gt;"",E1286&lt;&gt;"",F1286&lt;&gt;"",G1286&lt;&gt;"",H1286&lt;&gt;"",I1286&lt;&gt;"",J1286&lt;&gt;"",K1286&lt;&gt;"",L1286&lt;&gt;"",N1286&lt;&gt;"",O1286&lt;&gt;""),1,0)</f>
        <v/>
      </c>
      <c r="W1286" s="14">
        <f>IF(OR(V1286=0,B1286=""),"",COUNTIFS($B$6:B1286,B1286&amp;""))</f>
        <v/>
      </c>
      <c r="X1286" s="14">
        <f>IF(OR(V1286=0,B1286=""),"",IF(W1286=1,0,SUMIFS($Y$5:Y1285,$B$5:B1285,B1286&amp;"",$W$5:W1285,W1286-1)))</f>
        <v/>
      </c>
      <c r="Y1286" s="14">
        <f>IF(V1286=0,"",ROW($A1286))</f>
        <v/>
      </c>
    </row>
    <row r="1287">
      <c r="A1287" s="10" t="n"/>
      <c r="B1287" s="10" t="n"/>
      <c r="C1287" s="10" t="n"/>
      <c r="D1287" s="12" t="n"/>
      <c r="E1287" s="18" t="n"/>
      <c r="F1287" s="12" t="n"/>
      <c r="G1287" s="18" t="n"/>
      <c r="H1287" s="10" t="n"/>
      <c r="I1287" s="10" t="n"/>
      <c r="J1287" s="10" t="n"/>
      <c r="K1287" s="13" t="n"/>
      <c r="L1287" s="13" t="n"/>
      <c r="M1287" s="19">
        <f>IF(OR(K1287="",L1287=""),"",IF(AND(ISNUMBER(K1287),ISNUMBER(L1287)),L1287-K1287,"CHYBA"))</f>
        <v/>
      </c>
      <c r="N1287" s="10" t="n"/>
      <c r="O1287" s="10" t="n"/>
      <c r="P1287" s="14">
        <f>IF(M1287="","",IF(ISNUMBER(M1287),IF(M1287&lt;=0,"CHYBA",""),"CHYBA"))</f>
        <v/>
      </c>
      <c r="Q1287" s="14">
        <f>IF(OR(V1287=0,B1287="",K1287=""),"",IFERROR(IF(X1287=0,IF(AND(COUNTIFS('Vozidlá'!$A$6:$A$6,B1287&amp;"",'Vozidlá'!$L$6:$L$6,"&lt;&gt;")=1,ROUND(K1287,1)=ROUND(INDEX('Vozidlá'!$L$6:$L$6,MATCH(B1287,'Vozidlá'!$A$6:$A$6,0)),1)),"","CHYBA"),IF(AND(INDEX($L$1:$L$1505,X1287)&lt;&gt;"",ROUND(K1287,1)=ROUND(INDEX($L$1:$L$1505,X1287),1)),"","CHYBA")),"CHYBA"))</f>
        <v/>
      </c>
      <c r="R1287" s="14">
        <f>IF(V1287=0,"",IF(OR(NOT(ISNUMBER(A1287)),B1287="",C1287="",NOT(ISNUMBER(D1287)),NOT(ISNUMBER(E1287)),NOT(ISNUMBER(F1287)),NOT(ISNUMBER(G1287)),I1287="",J1287="",NOT(ISNUMBER(K1287)),NOT(ISNUMBER(L1287)),AND(N1287&lt;&gt;"Podnikateľská",N1287&lt;&gt;"Súkromná"),AND(N1287="Podnikateľská",H1287=""),COUNTIFS('Vodiči'!$C$6:$C$8,C1287&amp;"")&lt;&gt;1,COUNTIFS('Vozidlá'!$A$6:$A$6,B1287&amp;"",'Vozidlá'!$B$6:$B$6,"&lt;&gt;")&lt;&gt;1,COUNTIFS('Vozidlá'!$A$6:$A$6,B1287&amp;"",'Vozidlá'!$C$6:$C$6,"&lt;&gt;")&lt;&gt;1,COUNTIFS('Vozidlá'!$A$6:$A$6,B1287&amp;"",'Vozidlá'!$D$6:$D$6,"&lt;&gt;")&lt;&gt;1,COUNTIFS('Vozidlá'!$A$6:$A$6,B1287&amp;"",'Vozidlá'!$E$6:$E$6,"&lt;&gt;")&lt;&gt;1,COUNTIFS('Vozidlá'!$A$6:$A$6,B1287&amp;"",'Vozidlá'!$K$6:$K$6,"&lt;&gt;")&lt;&gt;1,COUNTIFS('Vozidlá'!$A$6:$A$6,B1287&amp;"",'Vozidlá'!$L$6:$L$6,"&lt;&gt;")&lt;&gt;1),"CHYBA",""))</f>
        <v/>
      </c>
      <c r="S1287" s="14">
        <f>IF(V1287=0,"",IF(N1287="Podnikateľská",IF(H1287="","",IF(OR(LEN(TRIM(SUBSTITUTE(SUBSTITUTE(H1287,".",""),",","")))&lt;12,ISNUMBER(MATCH(TRIM(SUBSTITUTE(SUBSTITUTE(H1287,".",""),",","")),'Zoznamy'!$G$2:$G$41,0))),"PREVERIŤ","")),IF(AND(N1287="Súkromná",IFERROR(INDEX('Vozidlá'!$O$6:$O$6,MATCH(B1287,'Vozidlá'!$A$6:$A$6,0))="áno",FALSE)),"PREVERIŤ","")))</f>
        <v/>
      </c>
      <c r="T1287" s="14">
        <f>IF(OR(D1287="",E1287="",F1287="",G1287=""),"",IFERROR(IF(OR(F1287+G1287&lt;D1287+E1287,D1287&lt;DATE(2027,1,1),D1287&gt;=DATE(2028,1,1)),"CHYBA",""),"CHYBA"))</f>
        <v/>
      </c>
      <c r="U1287" s="14">
        <f>IF(OR(V1287=0,A1287=""),"",IF(COUNTIFS($A$6:$A$1505,A1287&amp;"",$B$6:$B$1505,B1287&amp;"")&gt;1,"CHYBA",IF(X1287="","",IF(X1287=0,"",IFERROR(IF(INDEX($A$1:$A$1505,X1287)="","",IF(A1287=INDEX($A$1:$A$1505,X1287)+1,"","PREVERIŤ")),"PREVERIŤ")))))</f>
        <v/>
      </c>
      <c r="V1287" s="14">
        <f>IF(OR(A1287&lt;&gt;"",B1287&lt;&gt;"",C1287&lt;&gt;"",D1287&lt;&gt;"",E1287&lt;&gt;"",F1287&lt;&gt;"",G1287&lt;&gt;"",H1287&lt;&gt;"",I1287&lt;&gt;"",J1287&lt;&gt;"",K1287&lt;&gt;"",L1287&lt;&gt;"",N1287&lt;&gt;"",O1287&lt;&gt;""),1,0)</f>
        <v/>
      </c>
      <c r="W1287" s="14">
        <f>IF(OR(V1287=0,B1287=""),"",COUNTIFS($B$6:B1287,B1287&amp;""))</f>
        <v/>
      </c>
      <c r="X1287" s="14">
        <f>IF(OR(V1287=0,B1287=""),"",IF(W1287=1,0,SUMIFS($Y$5:Y1286,$B$5:B1286,B1287&amp;"",$W$5:W1286,W1287-1)))</f>
        <v/>
      </c>
      <c r="Y1287" s="14">
        <f>IF(V1287=0,"",ROW($A1287))</f>
        <v/>
      </c>
    </row>
    <row r="1288">
      <c r="A1288" s="10" t="n"/>
      <c r="B1288" s="10" t="n"/>
      <c r="C1288" s="10" t="n"/>
      <c r="D1288" s="12" t="n"/>
      <c r="E1288" s="18" t="n"/>
      <c r="F1288" s="12" t="n"/>
      <c r="G1288" s="18" t="n"/>
      <c r="H1288" s="10" t="n"/>
      <c r="I1288" s="10" t="n"/>
      <c r="J1288" s="10" t="n"/>
      <c r="K1288" s="13" t="n"/>
      <c r="L1288" s="13" t="n"/>
      <c r="M1288" s="19">
        <f>IF(OR(K1288="",L1288=""),"",IF(AND(ISNUMBER(K1288),ISNUMBER(L1288)),L1288-K1288,"CHYBA"))</f>
        <v/>
      </c>
      <c r="N1288" s="10" t="n"/>
      <c r="O1288" s="10" t="n"/>
      <c r="P1288" s="14">
        <f>IF(M1288="","",IF(ISNUMBER(M1288),IF(M1288&lt;=0,"CHYBA",""),"CHYBA"))</f>
        <v/>
      </c>
      <c r="Q1288" s="14">
        <f>IF(OR(V1288=0,B1288="",K1288=""),"",IFERROR(IF(X1288=0,IF(AND(COUNTIFS('Vozidlá'!$A$6:$A$6,B1288&amp;"",'Vozidlá'!$L$6:$L$6,"&lt;&gt;")=1,ROUND(K1288,1)=ROUND(INDEX('Vozidlá'!$L$6:$L$6,MATCH(B1288,'Vozidlá'!$A$6:$A$6,0)),1)),"","CHYBA"),IF(AND(INDEX($L$1:$L$1505,X1288)&lt;&gt;"",ROUND(K1288,1)=ROUND(INDEX($L$1:$L$1505,X1288),1)),"","CHYBA")),"CHYBA"))</f>
        <v/>
      </c>
      <c r="R1288" s="14">
        <f>IF(V1288=0,"",IF(OR(NOT(ISNUMBER(A1288)),B1288="",C1288="",NOT(ISNUMBER(D1288)),NOT(ISNUMBER(E1288)),NOT(ISNUMBER(F1288)),NOT(ISNUMBER(G1288)),I1288="",J1288="",NOT(ISNUMBER(K1288)),NOT(ISNUMBER(L1288)),AND(N1288&lt;&gt;"Podnikateľská",N1288&lt;&gt;"Súkromná"),AND(N1288="Podnikateľská",H1288=""),COUNTIFS('Vodiči'!$C$6:$C$8,C1288&amp;"")&lt;&gt;1,COUNTIFS('Vozidlá'!$A$6:$A$6,B1288&amp;"",'Vozidlá'!$B$6:$B$6,"&lt;&gt;")&lt;&gt;1,COUNTIFS('Vozidlá'!$A$6:$A$6,B1288&amp;"",'Vozidlá'!$C$6:$C$6,"&lt;&gt;")&lt;&gt;1,COUNTIFS('Vozidlá'!$A$6:$A$6,B1288&amp;"",'Vozidlá'!$D$6:$D$6,"&lt;&gt;")&lt;&gt;1,COUNTIFS('Vozidlá'!$A$6:$A$6,B1288&amp;"",'Vozidlá'!$E$6:$E$6,"&lt;&gt;")&lt;&gt;1,COUNTIFS('Vozidlá'!$A$6:$A$6,B1288&amp;"",'Vozidlá'!$K$6:$K$6,"&lt;&gt;")&lt;&gt;1,COUNTIFS('Vozidlá'!$A$6:$A$6,B1288&amp;"",'Vozidlá'!$L$6:$L$6,"&lt;&gt;")&lt;&gt;1),"CHYBA",""))</f>
        <v/>
      </c>
      <c r="S1288" s="14">
        <f>IF(V1288=0,"",IF(N1288="Podnikateľská",IF(H1288="","",IF(OR(LEN(TRIM(SUBSTITUTE(SUBSTITUTE(H1288,".",""),",","")))&lt;12,ISNUMBER(MATCH(TRIM(SUBSTITUTE(SUBSTITUTE(H1288,".",""),",","")),'Zoznamy'!$G$2:$G$41,0))),"PREVERIŤ","")),IF(AND(N1288="Súkromná",IFERROR(INDEX('Vozidlá'!$O$6:$O$6,MATCH(B1288,'Vozidlá'!$A$6:$A$6,0))="áno",FALSE)),"PREVERIŤ","")))</f>
        <v/>
      </c>
      <c r="T1288" s="14">
        <f>IF(OR(D1288="",E1288="",F1288="",G1288=""),"",IFERROR(IF(OR(F1288+G1288&lt;D1288+E1288,D1288&lt;DATE(2027,1,1),D1288&gt;=DATE(2028,1,1)),"CHYBA",""),"CHYBA"))</f>
        <v/>
      </c>
      <c r="U1288" s="14">
        <f>IF(OR(V1288=0,A1288=""),"",IF(COUNTIFS($A$6:$A$1505,A1288&amp;"",$B$6:$B$1505,B1288&amp;"")&gt;1,"CHYBA",IF(X1288="","",IF(X1288=0,"",IFERROR(IF(INDEX($A$1:$A$1505,X1288)="","",IF(A1288=INDEX($A$1:$A$1505,X1288)+1,"","PREVERIŤ")),"PREVERIŤ")))))</f>
        <v/>
      </c>
      <c r="V1288" s="14">
        <f>IF(OR(A1288&lt;&gt;"",B1288&lt;&gt;"",C1288&lt;&gt;"",D1288&lt;&gt;"",E1288&lt;&gt;"",F1288&lt;&gt;"",G1288&lt;&gt;"",H1288&lt;&gt;"",I1288&lt;&gt;"",J1288&lt;&gt;"",K1288&lt;&gt;"",L1288&lt;&gt;"",N1288&lt;&gt;"",O1288&lt;&gt;""),1,0)</f>
        <v/>
      </c>
      <c r="W1288" s="14">
        <f>IF(OR(V1288=0,B1288=""),"",COUNTIFS($B$6:B1288,B1288&amp;""))</f>
        <v/>
      </c>
      <c r="X1288" s="14">
        <f>IF(OR(V1288=0,B1288=""),"",IF(W1288=1,0,SUMIFS($Y$5:Y1287,$B$5:B1287,B1288&amp;"",$W$5:W1287,W1288-1)))</f>
        <v/>
      </c>
      <c r="Y1288" s="14">
        <f>IF(V1288=0,"",ROW($A1288))</f>
        <v/>
      </c>
    </row>
    <row r="1289">
      <c r="A1289" s="10" t="n"/>
      <c r="B1289" s="10" t="n"/>
      <c r="C1289" s="10" t="n"/>
      <c r="D1289" s="12" t="n"/>
      <c r="E1289" s="18" t="n"/>
      <c r="F1289" s="12" t="n"/>
      <c r="G1289" s="18" t="n"/>
      <c r="H1289" s="10" t="n"/>
      <c r="I1289" s="10" t="n"/>
      <c r="J1289" s="10" t="n"/>
      <c r="K1289" s="13" t="n"/>
      <c r="L1289" s="13" t="n"/>
      <c r="M1289" s="19">
        <f>IF(OR(K1289="",L1289=""),"",IF(AND(ISNUMBER(K1289),ISNUMBER(L1289)),L1289-K1289,"CHYBA"))</f>
        <v/>
      </c>
      <c r="N1289" s="10" t="n"/>
      <c r="O1289" s="10" t="n"/>
      <c r="P1289" s="14">
        <f>IF(M1289="","",IF(ISNUMBER(M1289),IF(M1289&lt;=0,"CHYBA",""),"CHYBA"))</f>
        <v/>
      </c>
      <c r="Q1289" s="14">
        <f>IF(OR(V1289=0,B1289="",K1289=""),"",IFERROR(IF(X1289=0,IF(AND(COUNTIFS('Vozidlá'!$A$6:$A$6,B1289&amp;"",'Vozidlá'!$L$6:$L$6,"&lt;&gt;")=1,ROUND(K1289,1)=ROUND(INDEX('Vozidlá'!$L$6:$L$6,MATCH(B1289,'Vozidlá'!$A$6:$A$6,0)),1)),"","CHYBA"),IF(AND(INDEX($L$1:$L$1505,X1289)&lt;&gt;"",ROUND(K1289,1)=ROUND(INDEX($L$1:$L$1505,X1289),1)),"","CHYBA")),"CHYBA"))</f>
        <v/>
      </c>
      <c r="R1289" s="14">
        <f>IF(V1289=0,"",IF(OR(NOT(ISNUMBER(A1289)),B1289="",C1289="",NOT(ISNUMBER(D1289)),NOT(ISNUMBER(E1289)),NOT(ISNUMBER(F1289)),NOT(ISNUMBER(G1289)),I1289="",J1289="",NOT(ISNUMBER(K1289)),NOT(ISNUMBER(L1289)),AND(N1289&lt;&gt;"Podnikateľská",N1289&lt;&gt;"Súkromná"),AND(N1289="Podnikateľská",H1289=""),COUNTIFS('Vodiči'!$C$6:$C$8,C1289&amp;"")&lt;&gt;1,COUNTIFS('Vozidlá'!$A$6:$A$6,B1289&amp;"",'Vozidlá'!$B$6:$B$6,"&lt;&gt;")&lt;&gt;1,COUNTIFS('Vozidlá'!$A$6:$A$6,B1289&amp;"",'Vozidlá'!$C$6:$C$6,"&lt;&gt;")&lt;&gt;1,COUNTIFS('Vozidlá'!$A$6:$A$6,B1289&amp;"",'Vozidlá'!$D$6:$D$6,"&lt;&gt;")&lt;&gt;1,COUNTIFS('Vozidlá'!$A$6:$A$6,B1289&amp;"",'Vozidlá'!$E$6:$E$6,"&lt;&gt;")&lt;&gt;1,COUNTIFS('Vozidlá'!$A$6:$A$6,B1289&amp;"",'Vozidlá'!$K$6:$K$6,"&lt;&gt;")&lt;&gt;1,COUNTIFS('Vozidlá'!$A$6:$A$6,B1289&amp;"",'Vozidlá'!$L$6:$L$6,"&lt;&gt;")&lt;&gt;1),"CHYBA",""))</f>
        <v/>
      </c>
      <c r="S1289" s="14">
        <f>IF(V1289=0,"",IF(N1289="Podnikateľská",IF(H1289="","",IF(OR(LEN(TRIM(SUBSTITUTE(SUBSTITUTE(H1289,".",""),",","")))&lt;12,ISNUMBER(MATCH(TRIM(SUBSTITUTE(SUBSTITUTE(H1289,".",""),",","")),'Zoznamy'!$G$2:$G$41,0))),"PREVERIŤ","")),IF(AND(N1289="Súkromná",IFERROR(INDEX('Vozidlá'!$O$6:$O$6,MATCH(B1289,'Vozidlá'!$A$6:$A$6,0))="áno",FALSE)),"PREVERIŤ","")))</f>
        <v/>
      </c>
      <c r="T1289" s="14">
        <f>IF(OR(D1289="",E1289="",F1289="",G1289=""),"",IFERROR(IF(OR(F1289+G1289&lt;D1289+E1289,D1289&lt;DATE(2027,1,1),D1289&gt;=DATE(2028,1,1)),"CHYBA",""),"CHYBA"))</f>
        <v/>
      </c>
      <c r="U1289" s="14">
        <f>IF(OR(V1289=0,A1289=""),"",IF(COUNTIFS($A$6:$A$1505,A1289&amp;"",$B$6:$B$1505,B1289&amp;"")&gt;1,"CHYBA",IF(X1289="","",IF(X1289=0,"",IFERROR(IF(INDEX($A$1:$A$1505,X1289)="","",IF(A1289=INDEX($A$1:$A$1505,X1289)+1,"","PREVERIŤ")),"PREVERIŤ")))))</f>
        <v/>
      </c>
      <c r="V1289" s="14">
        <f>IF(OR(A1289&lt;&gt;"",B1289&lt;&gt;"",C1289&lt;&gt;"",D1289&lt;&gt;"",E1289&lt;&gt;"",F1289&lt;&gt;"",G1289&lt;&gt;"",H1289&lt;&gt;"",I1289&lt;&gt;"",J1289&lt;&gt;"",K1289&lt;&gt;"",L1289&lt;&gt;"",N1289&lt;&gt;"",O1289&lt;&gt;""),1,0)</f>
        <v/>
      </c>
      <c r="W1289" s="14">
        <f>IF(OR(V1289=0,B1289=""),"",COUNTIFS($B$6:B1289,B1289&amp;""))</f>
        <v/>
      </c>
      <c r="X1289" s="14">
        <f>IF(OR(V1289=0,B1289=""),"",IF(W1289=1,0,SUMIFS($Y$5:Y1288,$B$5:B1288,B1289&amp;"",$W$5:W1288,W1289-1)))</f>
        <v/>
      </c>
      <c r="Y1289" s="14">
        <f>IF(V1289=0,"",ROW($A1289))</f>
        <v/>
      </c>
    </row>
    <row r="1290">
      <c r="A1290" s="10" t="n"/>
      <c r="B1290" s="10" t="n"/>
      <c r="C1290" s="10" t="n"/>
      <c r="D1290" s="12" t="n"/>
      <c r="E1290" s="18" t="n"/>
      <c r="F1290" s="12" t="n"/>
      <c r="G1290" s="18" t="n"/>
      <c r="H1290" s="10" t="n"/>
      <c r="I1290" s="10" t="n"/>
      <c r="J1290" s="10" t="n"/>
      <c r="K1290" s="13" t="n"/>
      <c r="L1290" s="13" t="n"/>
      <c r="M1290" s="19">
        <f>IF(OR(K1290="",L1290=""),"",IF(AND(ISNUMBER(K1290),ISNUMBER(L1290)),L1290-K1290,"CHYBA"))</f>
        <v/>
      </c>
      <c r="N1290" s="10" t="n"/>
      <c r="O1290" s="10" t="n"/>
      <c r="P1290" s="14">
        <f>IF(M1290="","",IF(ISNUMBER(M1290),IF(M1290&lt;=0,"CHYBA",""),"CHYBA"))</f>
        <v/>
      </c>
      <c r="Q1290" s="14">
        <f>IF(OR(V1290=0,B1290="",K1290=""),"",IFERROR(IF(X1290=0,IF(AND(COUNTIFS('Vozidlá'!$A$6:$A$6,B1290&amp;"",'Vozidlá'!$L$6:$L$6,"&lt;&gt;")=1,ROUND(K1290,1)=ROUND(INDEX('Vozidlá'!$L$6:$L$6,MATCH(B1290,'Vozidlá'!$A$6:$A$6,0)),1)),"","CHYBA"),IF(AND(INDEX($L$1:$L$1505,X1290)&lt;&gt;"",ROUND(K1290,1)=ROUND(INDEX($L$1:$L$1505,X1290),1)),"","CHYBA")),"CHYBA"))</f>
        <v/>
      </c>
      <c r="R1290" s="14">
        <f>IF(V1290=0,"",IF(OR(NOT(ISNUMBER(A1290)),B1290="",C1290="",NOT(ISNUMBER(D1290)),NOT(ISNUMBER(E1290)),NOT(ISNUMBER(F1290)),NOT(ISNUMBER(G1290)),I1290="",J1290="",NOT(ISNUMBER(K1290)),NOT(ISNUMBER(L1290)),AND(N1290&lt;&gt;"Podnikateľská",N1290&lt;&gt;"Súkromná"),AND(N1290="Podnikateľská",H1290=""),COUNTIFS('Vodiči'!$C$6:$C$8,C1290&amp;"")&lt;&gt;1,COUNTIFS('Vozidlá'!$A$6:$A$6,B1290&amp;"",'Vozidlá'!$B$6:$B$6,"&lt;&gt;")&lt;&gt;1,COUNTIFS('Vozidlá'!$A$6:$A$6,B1290&amp;"",'Vozidlá'!$C$6:$C$6,"&lt;&gt;")&lt;&gt;1,COUNTIFS('Vozidlá'!$A$6:$A$6,B1290&amp;"",'Vozidlá'!$D$6:$D$6,"&lt;&gt;")&lt;&gt;1,COUNTIFS('Vozidlá'!$A$6:$A$6,B1290&amp;"",'Vozidlá'!$E$6:$E$6,"&lt;&gt;")&lt;&gt;1,COUNTIFS('Vozidlá'!$A$6:$A$6,B1290&amp;"",'Vozidlá'!$K$6:$K$6,"&lt;&gt;")&lt;&gt;1,COUNTIFS('Vozidlá'!$A$6:$A$6,B1290&amp;"",'Vozidlá'!$L$6:$L$6,"&lt;&gt;")&lt;&gt;1),"CHYBA",""))</f>
        <v/>
      </c>
      <c r="S1290" s="14">
        <f>IF(V1290=0,"",IF(N1290="Podnikateľská",IF(H1290="","",IF(OR(LEN(TRIM(SUBSTITUTE(SUBSTITUTE(H1290,".",""),",","")))&lt;12,ISNUMBER(MATCH(TRIM(SUBSTITUTE(SUBSTITUTE(H1290,".",""),",","")),'Zoznamy'!$G$2:$G$41,0))),"PREVERIŤ","")),IF(AND(N1290="Súkromná",IFERROR(INDEX('Vozidlá'!$O$6:$O$6,MATCH(B1290,'Vozidlá'!$A$6:$A$6,0))="áno",FALSE)),"PREVERIŤ","")))</f>
        <v/>
      </c>
      <c r="T1290" s="14">
        <f>IF(OR(D1290="",E1290="",F1290="",G1290=""),"",IFERROR(IF(OR(F1290+G1290&lt;D1290+E1290,D1290&lt;DATE(2027,1,1),D1290&gt;=DATE(2028,1,1)),"CHYBA",""),"CHYBA"))</f>
        <v/>
      </c>
      <c r="U1290" s="14">
        <f>IF(OR(V1290=0,A1290=""),"",IF(COUNTIFS($A$6:$A$1505,A1290&amp;"",$B$6:$B$1505,B1290&amp;"")&gt;1,"CHYBA",IF(X1290="","",IF(X1290=0,"",IFERROR(IF(INDEX($A$1:$A$1505,X1290)="","",IF(A1290=INDEX($A$1:$A$1505,X1290)+1,"","PREVERIŤ")),"PREVERIŤ")))))</f>
        <v/>
      </c>
      <c r="V1290" s="14">
        <f>IF(OR(A1290&lt;&gt;"",B1290&lt;&gt;"",C1290&lt;&gt;"",D1290&lt;&gt;"",E1290&lt;&gt;"",F1290&lt;&gt;"",G1290&lt;&gt;"",H1290&lt;&gt;"",I1290&lt;&gt;"",J1290&lt;&gt;"",K1290&lt;&gt;"",L1290&lt;&gt;"",N1290&lt;&gt;"",O1290&lt;&gt;""),1,0)</f>
        <v/>
      </c>
      <c r="W1290" s="14">
        <f>IF(OR(V1290=0,B1290=""),"",COUNTIFS($B$6:B1290,B1290&amp;""))</f>
        <v/>
      </c>
      <c r="X1290" s="14">
        <f>IF(OR(V1290=0,B1290=""),"",IF(W1290=1,0,SUMIFS($Y$5:Y1289,$B$5:B1289,B1290&amp;"",$W$5:W1289,W1290-1)))</f>
        <v/>
      </c>
      <c r="Y1290" s="14">
        <f>IF(V1290=0,"",ROW($A1290))</f>
        <v/>
      </c>
    </row>
    <row r="1291">
      <c r="A1291" s="10" t="n"/>
      <c r="B1291" s="10" t="n"/>
      <c r="C1291" s="10" t="n"/>
      <c r="D1291" s="12" t="n"/>
      <c r="E1291" s="18" t="n"/>
      <c r="F1291" s="12" t="n"/>
      <c r="G1291" s="18" t="n"/>
      <c r="H1291" s="10" t="n"/>
      <c r="I1291" s="10" t="n"/>
      <c r="J1291" s="10" t="n"/>
      <c r="K1291" s="13" t="n"/>
      <c r="L1291" s="13" t="n"/>
      <c r="M1291" s="19">
        <f>IF(OR(K1291="",L1291=""),"",IF(AND(ISNUMBER(K1291),ISNUMBER(L1291)),L1291-K1291,"CHYBA"))</f>
        <v/>
      </c>
      <c r="N1291" s="10" t="n"/>
      <c r="O1291" s="10" t="n"/>
      <c r="P1291" s="14">
        <f>IF(M1291="","",IF(ISNUMBER(M1291),IF(M1291&lt;=0,"CHYBA",""),"CHYBA"))</f>
        <v/>
      </c>
      <c r="Q1291" s="14">
        <f>IF(OR(V1291=0,B1291="",K1291=""),"",IFERROR(IF(X1291=0,IF(AND(COUNTIFS('Vozidlá'!$A$6:$A$6,B1291&amp;"",'Vozidlá'!$L$6:$L$6,"&lt;&gt;")=1,ROUND(K1291,1)=ROUND(INDEX('Vozidlá'!$L$6:$L$6,MATCH(B1291,'Vozidlá'!$A$6:$A$6,0)),1)),"","CHYBA"),IF(AND(INDEX($L$1:$L$1505,X1291)&lt;&gt;"",ROUND(K1291,1)=ROUND(INDEX($L$1:$L$1505,X1291),1)),"","CHYBA")),"CHYBA"))</f>
        <v/>
      </c>
      <c r="R1291" s="14">
        <f>IF(V1291=0,"",IF(OR(NOT(ISNUMBER(A1291)),B1291="",C1291="",NOT(ISNUMBER(D1291)),NOT(ISNUMBER(E1291)),NOT(ISNUMBER(F1291)),NOT(ISNUMBER(G1291)),I1291="",J1291="",NOT(ISNUMBER(K1291)),NOT(ISNUMBER(L1291)),AND(N1291&lt;&gt;"Podnikateľská",N1291&lt;&gt;"Súkromná"),AND(N1291="Podnikateľská",H1291=""),COUNTIFS('Vodiči'!$C$6:$C$8,C1291&amp;"")&lt;&gt;1,COUNTIFS('Vozidlá'!$A$6:$A$6,B1291&amp;"",'Vozidlá'!$B$6:$B$6,"&lt;&gt;")&lt;&gt;1,COUNTIFS('Vozidlá'!$A$6:$A$6,B1291&amp;"",'Vozidlá'!$C$6:$C$6,"&lt;&gt;")&lt;&gt;1,COUNTIFS('Vozidlá'!$A$6:$A$6,B1291&amp;"",'Vozidlá'!$D$6:$D$6,"&lt;&gt;")&lt;&gt;1,COUNTIFS('Vozidlá'!$A$6:$A$6,B1291&amp;"",'Vozidlá'!$E$6:$E$6,"&lt;&gt;")&lt;&gt;1,COUNTIFS('Vozidlá'!$A$6:$A$6,B1291&amp;"",'Vozidlá'!$K$6:$K$6,"&lt;&gt;")&lt;&gt;1,COUNTIFS('Vozidlá'!$A$6:$A$6,B1291&amp;"",'Vozidlá'!$L$6:$L$6,"&lt;&gt;")&lt;&gt;1),"CHYBA",""))</f>
        <v/>
      </c>
      <c r="S1291" s="14">
        <f>IF(V1291=0,"",IF(N1291="Podnikateľská",IF(H1291="","",IF(OR(LEN(TRIM(SUBSTITUTE(SUBSTITUTE(H1291,".",""),",","")))&lt;12,ISNUMBER(MATCH(TRIM(SUBSTITUTE(SUBSTITUTE(H1291,".",""),",","")),'Zoznamy'!$G$2:$G$41,0))),"PREVERIŤ","")),IF(AND(N1291="Súkromná",IFERROR(INDEX('Vozidlá'!$O$6:$O$6,MATCH(B1291,'Vozidlá'!$A$6:$A$6,0))="áno",FALSE)),"PREVERIŤ","")))</f>
        <v/>
      </c>
      <c r="T1291" s="14">
        <f>IF(OR(D1291="",E1291="",F1291="",G1291=""),"",IFERROR(IF(OR(F1291+G1291&lt;D1291+E1291,D1291&lt;DATE(2027,1,1),D1291&gt;=DATE(2028,1,1)),"CHYBA",""),"CHYBA"))</f>
        <v/>
      </c>
      <c r="U1291" s="14">
        <f>IF(OR(V1291=0,A1291=""),"",IF(COUNTIFS($A$6:$A$1505,A1291&amp;"",$B$6:$B$1505,B1291&amp;"")&gt;1,"CHYBA",IF(X1291="","",IF(X1291=0,"",IFERROR(IF(INDEX($A$1:$A$1505,X1291)="","",IF(A1291=INDEX($A$1:$A$1505,X1291)+1,"","PREVERIŤ")),"PREVERIŤ")))))</f>
        <v/>
      </c>
      <c r="V1291" s="14">
        <f>IF(OR(A1291&lt;&gt;"",B1291&lt;&gt;"",C1291&lt;&gt;"",D1291&lt;&gt;"",E1291&lt;&gt;"",F1291&lt;&gt;"",G1291&lt;&gt;"",H1291&lt;&gt;"",I1291&lt;&gt;"",J1291&lt;&gt;"",K1291&lt;&gt;"",L1291&lt;&gt;"",N1291&lt;&gt;"",O1291&lt;&gt;""),1,0)</f>
        <v/>
      </c>
      <c r="W1291" s="14">
        <f>IF(OR(V1291=0,B1291=""),"",COUNTIFS($B$6:B1291,B1291&amp;""))</f>
        <v/>
      </c>
      <c r="X1291" s="14">
        <f>IF(OR(V1291=0,B1291=""),"",IF(W1291=1,0,SUMIFS($Y$5:Y1290,$B$5:B1290,B1291&amp;"",$W$5:W1290,W1291-1)))</f>
        <v/>
      </c>
      <c r="Y1291" s="14">
        <f>IF(V1291=0,"",ROW($A1291))</f>
        <v/>
      </c>
    </row>
    <row r="1292">
      <c r="A1292" s="10" t="n"/>
      <c r="B1292" s="10" t="n"/>
      <c r="C1292" s="10" t="n"/>
      <c r="D1292" s="12" t="n"/>
      <c r="E1292" s="18" t="n"/>
      <c r="F1292" s="12" t="n"/>
      <c r="G1292" s="18" t="n"/>
      <c r="H1292" s="10" t="n"/>
      <c r="I1292" s="10" t="n"/>
      <c r="J1292" s="10" t="n"/>
      <c r="K1292" s="13" t="n"/>
      <c r="L1292" s="13" t="n"/>
      <c r="M1292" s="19">
        <f>IF(OR(K1292="",L1292=""),"",IF(AND(ISNUMBER(K1292),ISNUMBER(L1292)),L1292-K1292,"CHYBA"))</f>
        <v/>
      </c>
      <c r="N1292" s="10" t="n"/>
      <c r="O1292" s="10" t="n"/>
      <c r="P1292" s="14">
        <f>IF(M1292="","",IF(ISNUMBER(M1292),IF(M1292&lt;=0,"CHYBA",""),"CHYBA"))</f>
        <v/>
      </c>
      <c r="Q1292" s="14">
        <f>IF(OR(V1292=0,B1292="",K1292=""),"",IFERROR(IF(X1292=0,IF(AND(COUNTIFS('Vozidlá'!$A$6:$A$6,B1292&amp;"",'Vozidlá'!$L$6:$L$6,"&lt;&gt;")=1,ROUND(K1292,1)=ROUND(INDEX('Vozidlá'!$L$6:$L$6,MATCH(B1292,'Vozidlá'!$A$6:$A$6,0)),1)),"","CHYBA"),IF(AND(INDEX($L$1:$L$1505,X1292)&lt;&gt;"",ROUND(K1292,1)=ROUND(INDEX($L$1:$L$1505,X1292),1)),"","CHYBA")),"CHYBA"))</f>
        <v/>
      </c>
      <c r="R1292" s="14">
        <f>IF(V1292=0,"",IF(OR(NOT(ISNUMBER(A1292)),B1292="",C1292="",NOT(ISNUMBER(D1292)),NOT(ISNUMBER(E1292)),NOT(ISNUMBER(F1292)),NOT(ISNUMBER(G1292)),I1292="",J1292="",NOT(ISNUMBER(K1292)),NOT(ISNUMBER(L1292)),AND(N1292&lt;&gt;"Podnikateľská",N1292&lt;&gt;"Súkromná"),AND(N1292="Podnikateľská",H1292=""),COUNTIFS('Vodiči'!$C$6:$C$8,C1292&amp;"")&lt;&gt;1,COUNTIFS('Vozidlá'!$A$6:$A$6,B1292&amp;"",'Vozidlá'!$B$6:$B$6,"&lt;&gt;")&lt;&gt;1,COUNTIFS('Vozidlá'!$A$6:$A$6,B1292&amp;"",'Vozidlá'!$C$6:$C$6,"&lt;&gt;")&lt;&gt;1,COUNTIFS('Vozidlá'!$A$6:$A$6,B1292&amp;"",'Vozidlá'!$D$6:$D$6,"&lt;&gt;")&lt;&gt;1,COUNTIFS('Vozidlá'!$A$6:$A$6,B1292&amp;"",'Vozidlá'!$E$6:$E$6,"&lt;&gt;")&lt;&gt;1,COUNTIFS('Vozidlá'!$A$6:$A$6,B1292&amp;"",'Vozidlá'!$K$6:$K$6,"&lt;&gt;")&lt;&gt;1,COUNTIFS('Vozidlá'!$A$6:$A$6,B1292&amp;"",'Vozidlá'!$L$6:$L$6,"&lt;&gt;")&lt;&gt;1),"CHYBA",""))</f>
        <v/>
      </c>
      <c r="S1292" s="14">
        <f>IF(V1292=0,"",IF(N1292="Podnikateľská",IF(H1292="","",IF(OR(LEN(TRIM(SUBSTITUTE(SUBSTITUTE(H1292,".",""),",","")))&lt;12,ISNUMBER(MATCH(TRIM(SUBSTITUTE(SUBSTITUTE(H1292,".",""),",","")),'Zoznamy'!$G$2:$G$41,0))),"PREVERIŤ","")),IF(AND(N1292="Súkromná",IFERROR(INDEX('Vozidlá'!$O$6:$O$6,MATCH(B1292,'Vozidlá'!$A$6:$A$6,0))="áno",FALSE)),"PREVERIŤ","")))</f>
        <v/>
      </c>
      <c r="T1292" s="14">
        <f>IF(OR(D1292="",E1292="",F1292="",G1292=""),"",IFERROR(IF(OR(F1292+G1292&lt;D1292+E1292,D1292&lt;DATE(2027,1,1),D1292&gt;=DATE(2028,1,1)),"CHYBA",""),"CHYBA"))</f>
        <v/>
      </c>
      <c r="U1292" s="14">
        <f>IF(OR(V1292=0,A1292=""),"",IF(COUNTIFS($A$6:$A$1505,A1292&amp;"",$B$6:$B$1505,B1292&amp;"")&gt;1,"CHYBA",IF(X1292="","",IF(X1292=0,"",IFERROR(IF(INDEX($A$1:$A$1505,X1292)="","",IF(A1292=INDEX($A$1:$A$1505,X1292)+1,"","PREVERIŤ")),"PREVERIŤ")))))</f>
        <v/>
      </c>
      <c r="V1292" s="14">
        <f>IF(OR(A1292&lt;&gt;"",B1292&lt;&gt;"",C1292&lt;&gt;"",D1292&lt;&gt;"",E1292&lt;&gt;"",F1292&lt;&gt;"",G1292&lt;&gt;"",H1292&lt;&gt;"",I1292&lt;&gt;"",J1292&lt;&gt;"",K1292&lt;&gt;"",L1292&lt;&gt;"",N1292&lt;&gt;"",O1292&lt;&gt;""),1,0)</f>
        <v/>
      </c>
      <c r="W1292" s="14">
        <f>IF(OR(V1292=0,B1292=""),"",COUNTIFS($B$6:B1292,B1292&amp;""))</f>
        <v/>
      </c>
      <c r="X1292" s="14">
        <f>IF(OR(V1292=0,B1292=""),"",IF(W1292=1,0,SUMIFS($Y$5:Y1291,$B$5:B1291,B1292&amp;"",$W$5:W1291,W1292-1)))</f>
        <v/>
      </c>
      <c r="Y1292" s="14">
        <f>IF(V1292=0,"",ROW($A1292))</f>
        <v/>
      </c>
    </row>
    <row r="1293">
      <c r="A1293" s="10" t="n"/>
      <c r="B1293" s="10" t="n"/>
      <c r="C1293" s="10" t="n"/>
      <c r="D1293" s="12" t="n"/>
      <c r="E1293" s="18" t="n"/>
      <c r="F1293" s="12" t="n"/>
      <c r="G1293" s="18" t="n"/>
      <c r="H1293" s="10" t="n"/>
      <c r="I1293" s="10" t="n"/>
      <c r="J1293" s="10" t="n"/>
      <c r="K1293" s="13" t="n"/>
      <c r="L1293" s="13" t="n"/>
      <c r="M1293" s="19">
        <f>IF(OR(K1293="",L1293=""),"",IF(AND(ISNUMBER(K1293),ISNUMBER(L1293)),L1293-K1293,"CHYBA"))</f>
        <v/>
      </c>
      <c r="N1293" s="10" t="n"/>
      <c r="O1293" s="10" t="n"/>
      <c r="P1293" s="14">
        <f>IF(M1293="","",IF(ISNUMBER(M1293),IF(M1293&lt;=0,"CHYBA",""),"CHYBA"))</f>
        <v/>
      </c>
      <c r="Q1293" s="14">
        <f>IF(OR(V1293=0,B1293="",K1293=""),"",IFERROR(IF(X1293=0,IF(AND(COUNTIFS('Vozidlá'!$A$6:$A$6,B1293&amp;"",'Vozidlá'!$L$6:$L$6,"&lt;&gt;")=1,ROUND(K1293,1)=ROUND(INDEX('Vozidlá'!$L$6:$L$6,MATCH(B1293,'Vozidlá'!$A$6:$A$6,0)),1)),"","CHYBA"),IF(AND(INDEX($L$1:$L$1505,X1293)&lt;&gt;"",ROUND(K1293,1)=ROUND(INDEX($L$1:$L$1505,X1293),1)),"","CHYBA")),"CHYBA"))</f>
        <v/>
      </c>
      <c r="R1293" s="14">
        <f>IF(V1293=0,"",IF(OR(NOT(ISNUMBER(A1293)),B1293="",C1293="",NOT(ISNUMBER(D1293)),NOT(ISNUMBER(E1293)),NOT(ISNUMBER(F1293)),NOT(ISNUMBER(G1293)),I1293="",J1293="",NOT(ISNUMBER(K1293)),NOT(ISNUMBER(L1293)),AND(N1293&lt;&gt;"Podnikateľská",N1293&lt;&gt;"Súkromná"),AND(N1293="Podnikateľská",H1293=""),COUNTIFS('Vodiči'!$C$6:$C$8,C1293&amp;"")&lt;&gt;1,COUNTIFS('Vozidlá'!$A$6:$A$6,B1293&amp;"",'Vozidlá'!$B$6:$B$6,"&lt;&gt;")&lt;&gt;1,COUNTIFS('Vozidlá'!$A$6:$A$6,B1293&amp;"",'Vozidlá'!$C$6:$C$6,"&lt;&gt;")&lt;&gt;1,COUNTIFS('Vozidlá'!$A$6:$A$6,B1293&amp;"",'Vozidlá'!$D$6:$D$6,"&lt;&gt;")&lt;&gt;1,COUNTIFS('Vozidlá'!$A$6:$A$6,B1293&amp;"",'Vozidlá'!$E$6:$E$6,"&lt;&gt;")&lt;&gt;1,COUNTIFS('Vozidlá'!$A$6:$A$6,B1293&amp;"",'Vozidlá'!$K$6:$K$6,"&lt;&gt;")&lt;&gt;1,COUNTIFS('Vozidlá'!$A$6:$A$6,B1293&amp;"",'Vozidlá'!$L$6:$L$6,"&lt;&gt;")&lt;&gt;1),"CHYBA",""))</f>
        <v/>
      </c>
      <c r="S1293" s="14">
        <f>IF(V1293=0,"",IF(N1293="Podnikateľská",IF(H1293="","",IF(OR(LEN(TRIM(SUBSTITUTE(SUBSTITUTE(H1293,".",""),",","")))&lt;12,ISNUMBER(MATCH(TRIM(SUBSTITUTE(SUBSTITUTE(H1293,".",""),",","")),'Zoznamy'!$G$2:$G$41,0))),"PREVERIŤ","")),IF(AND(N1293="Súkromná",IFERROR(INDEX('Vozidlá'!$O$6:$O$6,MATCH(B1293,'Vozidlá'!$A$6:$A$6,0))="áno",FALSE)),"PREVERIŤ","")))</f>
        <v/>
      </c>
      <c r="T1293" s="14">
        <f>IF(OR(D1293="",E1293="",F1293="",G1293=""),"",IFERROR(IF(OR(F1293+G1293&lt;D1293+E1293,D1293&lt;DATE(2027,1,1),D1293&gt;=DATE(2028,1,1)),"CHYBA",""),"CHYBA"))</f>
        <v/>
      </c>
      <c r="U1293" s="14">
        <f>IF(OR(V1293=0,A1293=""),"",IF(COUNTIFS($A$6:$A$1505,A1293&amp;"",$B$6:$B$1505,B1293&amp;"")&gt;1,"CHYBA",IF(X1293="","",IF(X1293=0,"",IFERROR(IF(INDEX($A$1:$A$1505,X1293)="","",IF(A1293=INDEX($A$1:$A$1505,X1293)+1,"","PREVERIŤ")),"PREVERIŤ")))))</f>
        <v/>
      </c>
      <c r="V1293" s="14">
        <f>IF(OR(A1293&lt;&gt;"",B1293&lt;&gt;"",C1293&lt;&gt;"",D1293&lt;&gt;"",E1293&lt;&gt;"",F1293&lt;&gt;"",G1293&lt;&gt;"",H1293&lt;&gt;"",I1293&lt;&gt;"",J1293&lt;&gt;"",K1293&lt;&gt;"",L1293&lt;&gt;"",N1293&lt;&gt;"",O1293&lt;&gt;""),1,0)</f>
        <v/>
      </c>
      <c r="W1293" s="14">
        <f>IF(OR(V1293=0,B1293=""),"",COUNTIFS($B$6:B1293,B1293&amp;""))</f>
        <v/>
      </c>
      <c r="X1293" s="14">
        <f>IF(OR(V1293=0,B1293=""),"",IF(W1293=1,0,SUMIFS($Y$5:Y1292,$B$5:B1292,B1293&amp;"",$W$5:W1292,W1293-1)))</f>
        <v/>
      </c>
      <c r="Y1293" s="14">
        <f>IF(V1293=0,"",ROW($A1293))</f>
        <v/>
      </c>
    </row>
    <row r="1294">
      <c r="A1294" s="10" t="n"/>
      <c r="B1294" s="10" t="n"/>
      <c r="C1294" s="10" t="n"/>
      <c r="D1294" s="12" t="n"/>
      <c r="E1294" s="18" t="n"/>
      <c r="F1294" s="12" t="n"/>
      <c r="G1294" s="18" t="n"/>
      <c r="H1294" s="10" t="n"/>
      <c r="I1294" s="10" t="n"/>
      <c r="J1294" s="10" t="n"/>
      <c r="K1294" s="13" t="n"/>
      <c r="L1294" s="13" t="n"/>
      <c r="M1294" s="19">
        <f>IF(OR(K1294="",L1294=""),"",IF(AND(ISNUMBER(K1294),ISNUMBER(L1294)),L1294-K1294,"CHYBA"))</f>
        <v/>
      </c>
      <c r="N1294" s="10" t="n"/>
      <c r="O1294" s="10" t="n"/>
      <c r="P1294" s="14">
        <f>IF(M1294="","",IF(ISNUMBER(M1294),IF(M1294&lt;=0,"CHYBA",""),"CHYBA"))</f>
        <v/>
      </c>
      <c r="Q1294" s="14">
        <f>IF(OR(V1294=0,B1294="",K1294=""),"",IFERROR(IF(X1294=0,IF(AND(COUNTIFS('Vozidlá'!$A$6:$A$6,B1294&amp;"",'Vozidlá'!$L$6:$L$6,"&lt;&gt;")=1,ROUND(K1294,1)=ROUND(INDEX('Vozidlá'!$L$6:$L$6,MATCH(B1294,'Vozidlá'!$A$6:$A$6,0)),1)),"","CHYBA"),IF(AND(INDEX($L$1:$L$1505,X1294)&lt;&gt;"",ROUND(K1294,1)=ROUND(INDEX($L$1:$L$1505,X1294),1)),"","CHYBA")),"CHYBA"))</f>
        <v/>
      </c>
      <c r="R1294" s="14">
        <f>IF(V1294=0,"",IF(OR(NOT(ISNUMBER(A1294)),B1294="",C1294="",NOT(ISNUMBER(D1294)),NOT(ISNUMBER(E1294)),NOT(ISNUMBER(F1294)),NOT(ISNUMBER(G1294)),I1294="",J1294="",NOT(ISNUMBER(K1294)),NOT(ISNUMBER(L1294)),AND(N1294&lt;&gt;"Podnikateľská",N1294&lt;&gt;"Súkromná"),AND(N1294="Podnikateľská",H1294=""),COUNTIFS('Vodiči'!$C$6:$C$8,C1294&amp;"")&lt;&gt;1,COUNTIFS('Vozidlá'!$A$6:$A$6,B1294&amp;"",'Vozidlá'!$B$6:$B$6,"&lt;&gt;")&lt;&gt;1,COUNTIFS('Vozidlá'!$A$6:$A$6,B1294&amp;"",'Vozidlá'!$C$6:$C$6,"&lt;&gt;")&lt;&gt;1,COUNTIFS('Vozidlá'!$A$6:$A$6,B1294&amp;"",'Vozidlá'!$D$6:$D$6,"&lt;&gt;")&lt;&gt;1,COUNTIFS('Vozidlá'!$A$6:$A$6,B1294&amp;"",'Vozidlá'!$E$6:$E$6,"&lt;&gt;")&lt;&gt;1,COUNTIFS('Vozidlá'!$A$6:$A$6,B1294&amp;"",'Vozidlá'!$K$6:$K$6,"&lt;&gt;")&lt;&gt;1,COUNTIFS('Vozidlá'!$A$6:$A$6,B1294&amp;"",'Vozidlá'!$L$6:$L$6,"&lt;&gt;")&lt;&gt;1),"CHYBA",""))</f>
        <v/>
      </c>
      <c r="S1294" s="14">
        <f>IF(V1294=0,"",IF(N1294="Podnikateľská",IF(H1294="","",IF(OR(LEN(TRIM(SUBSTITUTE(SUBSTITUTE(H1294,".",""),",","")))&lt;12,ISNUMBER(MATCH(TRIM(SUBSTITUTE(SUBSTITUTE(H1294,".",""),",","")),'Zoznamy'!$G$2:$G$41,0))),"PREVERIŤ","")),IF(AND(N1294="Súkromná",IFERROR(INDEX('Vozidlá'!$O$6:$O$6,MATCH(B1294,'Vozidlá'!$A$6:$A$6,0))="áno",FALSE)),"PREVERIŤ","")))</f>
        <v/>
      </c>
      <c r="T1294" s="14">
        <f>IF(OR(D1294="",E1294="",F1294="",G1294=""),"",IFERROR(IF(OR(F1294+G1294&lt;D1294+E1294,D1294&lt;DATE(2027,1,1),D1294&gt;=DATE(2028,1,1)),"CHYBA",""),"CHYBA"))</f>
        <v/>
      </c>
      <c r="U1294" s="14">
        <f>IF(OR(V1294=0,A1294=""),"",IF(COUNTIFS($A$6:$A$1505,A1294&amp;"",$B$6:$B$1505,B1294&amp;"")&gt;1,"CHYBA",IF(X1294="","",IF(X1294=0,"",IFERROR(IF(INDEX($A$1:$A$1505,X1294)="","",IF(A1294=INDEX($A$1:$A$1505,X1294)+1,"","PREVERIŤ")),"PREVERIŤ")))))</f>
        <v/>
      </c>
      <c r="V1294" s="14">
        <f>IF(OR(A1294&lt;&gt;"",B1294&lt;&gt;"",C1294&lt;&gt;"",D1294&lt;&gt;"",E1294&lt;&gt;"",F1294&lt;&gt;"",G1294&lt;&gt;"",H1294&lt;&gt;"",I1294&lt;&gt;"",J1294&lt;&gt;"",K1294&lt;&gt;"",L1294&lt;&gt;"",N1294&lt;&gt;"",O1294&lt;&gt;""),1,0)</f>
        <v/>
      </c>
      <c r="W1294" s="14">
        <f>IF(OR(V1294=0,B1294=""),"",COUNTIFS($B$6:B1294,B1294&amp;""))</f>
        <v/>
      </c>
      <c r="X1294" s="14">
        <f>IF(OR(V1294=0,B1294=""),"",IF(W1294=1,0,SUMIFS($Y$5:Y1293,$B$5:B1293,B1294&amp;"",$W$5:W1293,W1294-1)))</f>
        <v/>
      </c>
      <c r="Y1294" s="14">
        <f>IF(V1294=0,"",ROW($A1294))</f>
        <v/>
      </c>
    </row>
    <row r="1295">
      <c r="A1295" s="10" t="n"/>
      <c r="B1295" s="10" t="n"/>
      <c r="C1295" s="10" t="n"/>
      <c r="D1295" s="12" t="n"/>
      <c r="E1295" s="18" t="n"/>
      <c r="F1295" s="12" t="n"/>
      <c r="G1295" s="18" t="n"/>
      <c r="H1295" s="10" t="n"/>
      <c r="I1295" s="10" t="n"/>
      <c r="J1295" s="10" t="n"/>
      <c r="K1295" s="13" t="n"/>
      <c r="L1295" s="13" t="n"/>
      <c r="M1295" s="19">
        <f>IF(OR(K1295="",L1295=""),"",IF(AND(ISNUMBER(K1295),ISNUMBER(L1295)),L1295-K1295,"CHYBA"))</f>
        <v/>
      </c>
      <c r="N1295" s="10" t="n"/>
      <c r="O1295" s="10" t="n"/>
      <c r="P1295" s="14">
        <f>IF(M1295="","",IF(ISNUMBER(M1295),IF(M1295&lt;=0,"CHYBA",""),"CHYBA"))</f>
        <v/>
      </c>
      <c r="Q1295" s="14">
        <f>IF(OR(V1295=0,B1295="",K1295=""),"",IFERROR(IF(X1295=0,IF(AND(COUNTIFS('Vozidlá'!$A$6:$A$6,B1295&amp;"",'Vozidlá'!$L$6:$L$6,"&lt;&gt;")=1,ROUND(K1295,1)=ROUND(INDEX('Vozidlá'!$L$6:$L$6,MATCH(B1295,'Vozidlá'!$A$6:$A$6,0)),1)),"","CHYBA"),IF(AND(INDEX($L$1:$L$1505,X1295)&lt;&gt;"",ROUND(K1295,1)=ROUND(INDEX($L$1:$L$1505,X1295),1)),"","CHYBA")),"CHYBA"))</f>
        <v/>
      </c>
      <c r="R1295" s="14">
        <f>IF(V1295=0,"",IF(OR(NOT(ISNUMBER(A1295)),B1295="",C1295="",NOT(ISNUMBER(D1295)),NOT(ISNUMBER(E1295)),NOT(ISNUMBER(F1295)),NOT(ISNUMBER(G1295)),I1295="",J1295="",NOT(ISNUMBER(K1295)),NOT(ISNUMBER(L1295)),AND(N1295&lt;&gt;"Podnikateľská",N1295&lt;&gt;"Súkromná"),AND(N1295="Podnikateľská",H1295=""),COUNTIFS('Vodiči'!$C$6:$C$8,C1295&amp;"")&lt;&gt;1,COUNTIFS('Vozidlá'!$A$6:$A$6,B1295&amp;"",'Vozidlá'!$B$6:$B$6,"&lt;&gt;")&lt;&gt;1,COUNTIFS('Vozidlá'!$A$6:$A$6,B1295&amp;"",'Vozidlá'!$C$6:$C$6,"&lt;&gt;")&lt;&gt;1,COUNTIFS('Vozidlá'!$A$6:$A$6,B1295&amp;"",'Vozidlá'!$D$6:$D$6,"&lt;&gt;")&lt;&gt;1,COUNTIFS('Vozidlá'!$A$6:$A$6,B1295&amp;"",'Vozidlá'!$E$6:$E$6,"&lt;&gt;")&lt;&gt;1,COUNTIFS('Vozidlá'!$A$6:$A$6,B1295&amp;"",'Vozidlá'!$K$6:$K$6,"&lt;&gt;")&lt;&gt;1,COUNTIFS('Vozidlá'!$A$6:$A$6,B1295&amp;"",'Vozidlá'!$L$6:$L$6,"&lt;&gt;")&lt;&gt;1),"CHYBA",""))</f>
        <v/>
      </c>
      <c r="S1295" s="14">
        <f>IF(V1295=0,"",IF(N1295="Podnikateľská",IF(H1295="","",IF(OR(LEN(TRIM(SUBSTITUTE(SUBSTITUTE(H1295,".",""),",","")))&lt;12,ISNUMBER(MATCH(TRIM(SUBSTITUTE(SUBSTITUTE(H1295,".",""),",","")),'Zoznamy'!$G$2:$G$41,0))),"PREVERIŤ","")),IF(AND(N1295="Súkromná",IFERROR(INDEX('Vozidlá'!$O$6:$O$6,MATCH(B1295,'Vozidlá'!$A$6:$A$6,0))="áno",FALSE)),"PREVERIŤ","")))</f>
        <v/>
      </c>
      <c r="T1295" s="14">
        <f>IF(OR(D1295="",E1295="",F1295="",G1295=""),"",IFERROR(IF(OR(F1295+G1295&lt;D1295+E1295,D1295&lt;DATE(2027,1,1),D1295&gt;=DATE(2028,1,1)),"CHYBA",""),"CHYBA"))</f>
        <v/>
      </c>
      <c r="U1295" s="14">
        <f>IF(OR(V1295=0,A1295=""),"",IF(COUNTIFS($A$6:$A$1505,A1295&amp;"",$B$6:$B$1505,B1295&amp;"")&gt;1,"CHYBA",IF(X1295="","",IF(X1295=0,"",IFERROR(IF(INDEX($A$1:$A$1505,X1295)="","",IF(A1295=INDEX($A$1:$A$1505,X1295)+1,"","PREVERIŤ")),"PREVERIŤ")))))</f>
        <v/>
      </c>
      <c r="V1295" s="14">
        <f>IF(OR(A1295&lt;&gt;"",B1295&lt;&gt;"",C1295&lt;&gt;"",D1295&lt;&gt;"",E1295&lt;&gt;"",F1295&lt;&gt;"",G1295&lt;&gt;"",H1295&lt;&gt;"",I1295&lt;&gt;"",J1295&lt;&gt;"",K1295&lt;&gt;"",L1295&lt;&gt;"",N1295&lt;&gt;"",O1295&lt;&gt;""),1,0)</f>
        <v/>
      </c>
      <c r="W1295" s="14">
        <f>IF(OR(V1295=0,B1295=""),"",COUNTIFS($B$6:B1295,B1295&amp;""))</f>
        <v/>
      </c>
      <c r="X1295" s="14">
        <f>IF(OR(V1295=0,B1295=""),"",IF(W1295=1,0,SUMIFS($Y$5:Y1294,$B$5:B1294,B1295&amp;"",$W$5:W1294,W1295-1)))</f>
        <v/>
      </c>
      <c r="Y1295" s="14">
        <f>IF(V1295=0,"",ROW($A1295))</f>
        <v/>
      </c>
    </row>
    <row r="1296">
      <c r="A1296" s="10" t="n"/>
      <c r="B1296" s="10" t="n"/>
      <c r="C1296" s="10" t="n"/>
      <c r="D1296" s="12" t="n"/>
      <c r="E1296" s="18" t="n"/>
      <c r="F1296" s="12" t="n"/>
      <c r="G1296" s="18" t="n"/>
      <c r="H1296" s="10" t="n"/>
      <c r="I1296" s="10" t="n"/>
      <c r="J1296" s="10" t="n"/>
      <c r="K1296" s="13" t="n"/>
      <c r="L1296" s="13" t="n"/>
      <c r="M1296" s="19">
        <f>IF(OR(K1296="",L1296=""),"",IF(AND(ISNUMBER(K1296),ISNUMBER(L1296)),L1296-K1296,"CHYBA"))</f>
        <v/>
      </c>
      <c r="N1296" s="10" t="n"/>
      <c r="O1296" s="10" t="n"/>
      <c r="P1296" s="14">
        <f>IF(M1296="","",IF(ISNUMBER(M1296),IF(M1296&lt;=0,"CHYBA",""),"CHYBA"))</f>
        <v/>
      </c>
      <c r="Q1296" s="14">
        <f>IF(OR(V1296=0,B1296="",K1296=""),"",IFERROR(IF(X1296=0,IF(AND(COUNTIFS('Vozidlá'!$A$6:$A$6,B1296&amp;"",'Vozidlá'!$L$6:$L$6,"&lt;&gt;")=1,ROUND(K1296,1)=ROUND(INDEX('Vozidlá'!$L$6:$L$6,MATCH(B1296,'Vozidlá'!$A$6:$A$6,0)),1)),"","CHYBA"),IF(AND(INDEX($L$1:$L$1505,X1296)&lt;&gt;"",ROUND(K1296,1)=ROUND(INDEX($L$1:$L$1505,X1296),1)),"","CHYBA")),"CHYBA"))</f>
        <v/>
      </c>
      <c r="R1296" s="14">
        <f>IF(V1296=0,"",IF(OR(NOT(ISNUMBER(A1296)),B1296="",C1296="",NOT(ISNUMBER(D1296)),NOT(ISNUMBER(E1296)),NOT(ISNUMBER(F1296)),NOT(ISNUMBER(G1296)),I1296="",J1296="",NOT(ISNUMBER(K1296)),NOT(ISNUMBER(L1296)),AND(N1296&lt;&gt;"Podnikateľská",N1296&lt;&gt;"Súkromná"),AND(N1296="Podnikateľská",H1296=""),COUNTIFS('Vodiči'!$C$6:$C$8,C1296&amp;"")&lt;&gt;1,COUNTIFS('Vozidlá'!$A$6:$A$6,B1296&amp;"",'Vozidlá'!$B$6:$B$6,"&lt;&gt;")&lt;&gt;1,COUNTIFS('Vozidlá'!$A$6:$A$6,B1296&amp;"",'Vozidlá'!$C$6:$C$6,"&lt;&gt;")&lt;&gt;1,COUNTIFS('Vozidlá'!$A$6:$A$6,B1296&amp;"",'Vozidlá'!$D$6:$D$6,"&lt;&gt;")&lt;&gt;1,COUNTIFS('Vozidlá'!$A$6:$A$6,B1296&amp;"",'Vozidlá'!$E$6:$E$6,"&lt;&gt;")&lt;&gt;1,COUNTIFS('Vozidlá'!$A$6:$A$6,B1296&amp;"",'Vozidlá'!$K$6:$K$6,"&lt;&gt;")&lt;&gt;1,COUNTIFS('Vozidlá'!$A$6:$A$6,B1296&amp;"",'Vozidlá'!$L$6:$L$6,"&lt;&gt;")&lt;&gt;1),"CHYBA",""))</f>
        <v/>
      </c>
      <c r="S1296" s="14">
        <f>IF(V1296=0,"",IF(N1296="Podnikateľská",IF(H1296="","",IF(OR(LEN(TRIM(SUBSTITUTE(SUBSTITUTE(H1296,".",""),",","")))&lt;12,ISNUMBER(MATCH(TRIM(SUBSTITUTE(SUBSTITUTE(H1296,".",""),",","")),'Zoznamy'!$G$2:$G$41,0))),"PREVERIŤ","")),IF(AND(N1296="Súkromná",IFERROR(INDEX('Vozidlá'!$O$6:$O$6,MATCH(B1296,'Vozidlá'!$A$6:$A$6,0))="áno",FALSE)),"PREVERIŤ","")))</f>
        <v/>
      </c>
      <c r="T1296" s="14">
        <f>IF(OR(D1296="",E1296="",F1296="",G1296=""),"",IFERROR(IF(OR(F1296+G1296&lt;D1296+E1296,D1296&lt;DATE(2027,1,1),D1296&gt;=DATE(2028,1,1)),"CHYBA",""),"CHYBA"))</f>
        <v/>
      </c>
      <c r="U1296" s="14">
        <f>IF(OR(V1296=0,A1296=""),"",IF(COUNTIFS($A$6:$A$1505,A1296&amp;"",$B$6:$B$1505,B1296&amp;"")&gt;1,"CHYBA",IF(X1296="","",IF(X1296=0,"",IFERROR(IF(INDEX($A$1:$A$1505,X1296)="","",IF(A1296=INDEX($A$1:$A$1505,X1296)+1,"","PREVERIŤ")),"PREVERIŤ")))))</f>
        <v/>
      </c>
      <c r="V1296" s="14">
        <f>IF(OR(A1296&lt;&gt;"",B1296&lt;&gt;"",C1296&lt;&gt;"",D1296&lt;&gt;"",E1296&lt;&gt;"",F1296&lt;&gt;"",G1296&lt;&gt;"",H1296&lt;&gt;"",I1296&lt;&gt;"",J1296&lt;&gt;"",K1296&lt;&gt;"",L1296&lt;&gt;"",N1296&lt;&gt;"",O1296&lt;&gt;""),1,0)</f>
        <v/>
      </c>
      <c r="W1296" s="14">
        <f>IF(OR(V1296=0,B1296=""),"",COUNTIFS($B$6:B1296,B1296&amp;""))</f>
        <v/>
      </c>
      <c r="X1296" s="14">
        <f>IF(OR(V1296=0,B1296=""),"",IF(W1296=1,0,SUMIFS($Y$5:Y1295,$B$5:B1295,B1296&amp;"",$W$5:W1295,W1296-1)))</f>
        <v/>
      </c>
      <c r="Y1296" s="14">
        <f>IF(V1296=0,"",ROW($A1296))</f>
        <v/>
      </c>
    </row>
    <row r="1297">
      <c r="A1297" s="10" t="n"/>
      <c r="B1297" s="10" t="n"/>
      <c r="C1297" s="10" t="n"/>
      <c r="D1297" s="12" t="n"/>
      <c r="E1297" s="18" t="n"/>
      <c r="F1297" s="12" t="n"/>
      <c r="G1297" s="18" t="n"/>
      <c r="H1297" s="10" t="n"/>
      <c r="I1297" s="10" t="n"/>
      <c r="J1297" s="10" t="n"/>
      <c r="K1297" s="13" t="n"/>
      <c r="L1297" s="13" t="n"/>
      <c r="M1297" s="19">
        <f>IF(OR(K1297="",L1297=""),"",IF(AND(ISNUMBER(K1297),ISNUMBER(L1297)),L1297-K1297,"CHYBA"))</f>
        <v/>
      </c>
      <c r="N1297" s="10" t="n"/>
      <c r="O1297" s="10" t="n"/>
      <c r="P1297" s="14">
        <f>IF(M1297="","",IF(ISNUMBER(M1297),IF(M1297&lt;=0,"CHYBA",""),"CHYBA"))</f>
        <v/>
      </c>
      <c r="Q1297" s="14">
        <f>IF(OR(V1297=0,B1297="",K1297=""),"",IFERROR(IF(X1297=0,IF(AND(COUNTIFS('Vozidlá'!$A$6:$A$6,B1297&amp;"",'Vozidlá'!$L$6:$L$6,"&lt;&gt;")=1,ROUND(K1297,1)=ROUND(INDEX('Vozidlá'!$L$6:$L$6,MATCH(B1297,'Vozidlá'!$A$6:$A$6,0)),1)),"","CHYBA"),IF(AND(INDEX($L$1:$L$1505,X1297)&lt;&gt;"",ROUND(K1297,1)=ROUND(INDEX($L$1:$L$1505,X1297),1)),"","CHYBA")),"CHYBA"))</f>
        <v/>
      </c>
      <c r="R1297" s="14">
        <f>IF(V1297=0,"",IF(OR(NOT(ISNUMBER(A1297)),B1297="",C1297="",NOT(ISNUMBER(D1297)),NOT(ISNUMBER(E1297)),NOT(ISNUMBER(F1297)),NOT(ISNUMBER(G1297)),I1297="",J1297="",NOT(ISNUMBER(K1297)),NOT(ISNUMBER(L1297)),AND(N1297&lt;&gt;"Podnikateľská",N1297&lt;&gt;"Súkromná"),AND(N1297="Podnikateľská",H1297=""),COUNTIFS('Vodiči'!$C$6:$C$8,C1297&amp;"")&lt;&gt;1,COUNTIFS('Vozidlá'!$A$6:$A$6,B1297&amp;"",'Vozidlá'!$B$6:$B$6,"&lt;&gt;")&lt;&gt;1,COUNTIFS('Vozidlá'!$A$6:$A$6,B1297&amp;"",'Vozidlá'!$C$6:$C$6,"&lt;&gt;")&lt;&gt;1,COUNTIFS('Vozidlá'!$A$6:$A$6,B1297&amp;"",'Vozidlá'!$D$6:$D$6,"&lt;&gt;")&lt;&gt;1,COUNTIFS('Vozidlá'!$A$6:$A$6,B1297&amp;"",'Vozidlá'!$E$6:$E$6,"&lt;&gt;")&lt;&gt;1,COUNTIFS('Vozidlá'!$A$6:$A$6,B1297&amp;"",'Vozidlá'!$K$6:$K$6,"&lt;&gt;")&lt;&gt;1,COUNTIFS('Vozidlá'!$A$6:$A$6,B1297&amp;"",'Vozidlá'!$L$6:$L$6,"&lt;&gt;")&lt;&gt;1),"CHYBA",""))</f>
        <v/>
      </c>
      <c r="S1297" s="14">
        <f>IF(V1297=0,"",IF(N1297="Podnikateľská",IF(H1297="","",IF(OR(LEN(TRIM(SUBSTITUTE(SUBSTITUTE(H1297,".",""),",","")))&lt;12,ISNUMBER(MATCH(TRIM(SUBSTITUTE(SUBSTITUTE(H1297,".",""),",","")),'Zoznamy'!$G$2:$G$41,0))),"PREVERIŤ","")),IF(AND(N1297="Súkromná",IFERROR(INDEX('Vozidlá'!$O$6:$O$6,MATCH(B1297,'Vozidlá'!$A$6:$A$6,0))="áno",FALSE)),"PREVERIŤ","")))</f>
        <v/>
      </c>
      <c r="T1297" s="14">
        <f>IF(OR(D1297="",E1297="",F1297="",G1297=""),"",IFERROR(IF(OR(F1297+G1297&lt;D1297+E1297,D1297&lt;DATE(2027,1,1),D1297&gt;=DATE(2028,1,1)),"CHYBA",""),"CHYBA"))</f>
        <v/>
      </c>
      <c r="U1297" s="14">
        <f>IF(OR(V1297=0,A1297=""),"",IF(COUNTIFS($A$6:$A$1505,A1297&amp;"",$B$6:$B$1505,B1297&amp;"")&gt;1,"CHYBA",IF(X1297="","",IF(X1297=0,"",IFERROR(IF(INDEX($A$1:$A$1505,X1297)="","",IF(A1297=INDEX($A$1:$A$1505,X1297)+1,"","PREVERIŤ")),"PREVERIŤ")))))</f>
        <v/>
      </c>
      <c r="V1297" s="14">
        <f>IF(OR(A1297&lt;&gt;"",B1297&lt;&gt;"",C1297&lt;&gt;"",D1297&lt;&gt;"",E1297&lt;&gt;"",F1297&lt;&gt;"",G1297&lt;&gt;"",H1297&lt;&gt;"",I1297&lt;&gt;"",J1297&lt;&gt;"",K1297&lt;&gt;"",L1297&lt;&gt;"",N1297&lt;&gt;"",O1297&lt;&gt;""),1,0)</f>
        <v/>
      </c>
      <c r="W1297" s="14">
        <f>IF(OR(V1297=0,B1297=""),"",COUNTIFS($B$6:B1297,B1297&amp;""))</f>
        <v/>
      </c>
      <c r="X1297" s="14">
        <f>IF(OR(V1297=0,B1297=""),"",IF(W1297=1,0,SUMIFS($Y$5:Y1296,$B$5:B1296,B1297&amp;"",$W$5:W1296,W1297-1)))</f>
        <v/>
      </c>
      <c r="Y1297" s="14">
        <f>IF(V1297=0,"",ROW($A1297))</f>
        <v/>
      </c>
    </row>
    <row r="1298">
      <c r="A1298" s="10" t="n"/>
      <c r="B1298" s="10" t="n"/>
      <c r="C1298" s="10" t="n"/>
      <c r="D1298" s="12" t="n"/>
      <c r="E1298" s="18" t="n"/>
      <c r="F1298" s="12" t="n"/>
      <c r="G1298" s="18" t="n"/>
      <c r="H1298" s="10" t="n"/>
      <c r="I1298" s="10" t="n"/>
      <c r="J1298" s="10" t="n"/>
      <c r="K1298" s="13" t="n"/>
      <c r="L1298" s="13" t="n"/>
      <c r="M1298" s="19">
        <f>IF(OR(K1298="",L1298=""),"",IF(AND(ISNUMBER(K1298),ISNUMBER(L1298)),L1298-K1298,"CHYBA"))</f>
        <v/>
      </c>
      <c r="N1298" s="10" t="n"/>
      <c r="O1298" s="10" t="n"/>
      <c r="P1298" s="14">
        <f>IF(M1298="","",IF(ISNUMBER(M1298),IF(M1298&lt;=0,"CHYBA",""),"CHYBA"))</f>
        <v/>
      </c>
      <c r="Q1298" s="14">
        <f>IF(OR(V1298=0,B1298="",K1298=""),"",IFERROR(IF(X1298=0,IF(AND(COUNTIFS('Vozidlá'!$A$6:$A$6,B1298&amp;"",'Vozidlá'!$L$6:$L$6,"&lt;&gt;")=1,ROUND(K1298,1)=ROUND(INDEX('Vozidlá'!$L$6:$L$6,MATCH(B1298,'Vozidlá'!$A$6:$A$6,0)),1)),"","CHYBA"),IF(AND(INDEX($L$1:$L$1505,X1298)&lt;&gt;"",ROUND(K1298,1)=ROUND(INDEX($L$1:$L$1505,X1298),1)),"","CHYBA")),"CHYBA"))</f>
        <v/>
      </c>
      <c r="R1298" s="14">
        <f>IF(V1298=0,"",IF(OR(NOT(ISNUMBER(A1298)),B1298="",C1298="",NOT(ISNUMBER(D1298)),NOT(ISNUMBER(E1298)),NOT(ISNUMBER(F1298)),NOT(ISNUMBER(G1298)),I1298="",J1298="",NOT(ISNUMBER(K1298)),NOT(ISNUMBER(L1298)),AND(N1298&lt;&gt;"Podnikateľská",N1298&lt;&gt;"Súkromná"),AND(N1298="Podnikateľská",H1298=""),COUNTIFS('Vodiči'!$C$6:$C$8,C1298&amp;"")&lt;&gt;1,COUNTIFS('Vozidlá'!$A$6:$A$6,B1298&amp;"",'Vozidlá'!$B$6:$B$6,"&lt;&gt;")&lt;&gt;1,COUNTIFS('Vozidlá'!$A$6:$A$6,B1298&amp;"",'Vozidlá'!$C$6:$C$6,"&lt;&gt;")&lt;&gt;1,COUNTIFS('Vozidlá'!$A$6:$A$6,B1298&amp;"",'Vozidlá'!$D$6:$D$6,"&lt;&gt;")&lt;&gt;1,COUNTIFS('Vozidlá'!$A$6:$A$6,B1298&amp;"",'Vozidlá'!$E$6:$E$6,"&lt;&gt;")&lt;&gt;1,COUNTIFS('Vozidlá'!$A$6:$A$6,B1298&amp;"",'Vozidlá'!$K$6:$K$6,"&lt;&gt;")&lt;&gt;1,COUNTIFS('Vozidlá'!$A$6:$A$6,B1298&amp;"",'Vozidlá'!$L$6:$L$6,"&lt;&gt;")&lt;&gt;1),"CHYBA",""))</f>
        <v/>
      </c>
      <c r="S1298" s="14">
        <f>IF(V1298=0,"",IF(N1298="Podnikateľská",IF(H1298="","",IF(OR(LEN(TRIM(SUBSTITUTE(SUBSTITUTE(H1298,".",""),",","")))&lt;12,ISNUMBER(MATCH(TRIM(SUBSTITUTE(SUBSTITUTE(H1298,".",""),",","")),'Zoznamy'!$G$2:$G$41,0))),"PREVERIŤ","")),IF(AND(N1298="Súkromná",IFERROR(INDEX('Vozidlá'!$O$6:$O$6,MATCH(B1298,'Vozidlá'!$A$6:$A$6,0))="áno",FALSE)),"PREVERIŤ","")))</f>
        <v/>
      </c>
      <c r="T1298" s="14">
        <f>IF(OR(D1298="",E1298="",F1298="",G1298=""),"",IFERROR(IF(OR(F1298+G1298&lt;D1298+E1298,D1298&lt;DATE(2027,1,1),D1298&gt;=DATE(2028,1,1)),"CHYBA",""),"CHYBA"))</f>
        <v/>
      </c>
      <c r="U1298" s="14">
        <f>IF(OR(V1298=0,A1298=""),"",IF(COUNTIFS($A$6:$A$1505,A1298&amp;"",$B$6:$B$1505,B1298&amp;"")&gt;1,"CHYBA",IF(X1298="","",IF(X1298=0,"",IFERROR(IF(INDEX($A$1:$A$1505,X1298)="","",IF(A1298=INDEX($A$1:$A$1505,X1298)+1,"","PREVERIŤ")),"PREVERIŤ")))))</f>
        <v/>
      </c>
      <c r="V1298" s="14">
        <f>IF(OR(A1298&lt;&gt;"",B1298&lt;&gt;"",C1298&lt;&gt;"",D1298&lt;&gt;"",E1298&lt;&gt;"",F1298&lt;&gt;"",G1298&lt;&gt;"",H1298&lt;&gt;"",I1298&lt;&gt;"",J1298&lt;&gt;"",K1298&lt;&gt;"",L1298&lt;&gt;"",N1298&lt;&gt;"",O1298&lt;&gt;""),1,0)</f>
        <v/>
      </c>
      <c r="W1298" s="14">
        <f>IF(OR(V1298=0,B1298=""),"",COUNTIFS($B$6:B1298,B1298&amp;""))</f>
        <v/>
      </c>
      <c r="X1298" s="14">
        <f>IF(OR(V1298=0,B1298=""),"",IF(W1298=1,0,SUMIFS($Y$5:Y1297,$B$5:B1297,B1298&amp;"",$W$5:W1297,W1298-1)))</f>
        <v/>
      </c>
      <c r="Y1298" s="14">
        <f>IF(V1298=0,"",ROW($A1298))</f>
        <v/>
      </c>
    </row>
    <row r="1299">
      <c r="A1299" s="10" t="n"/>
      <c r="B1299" s="10" t="n"/>
      <c r="C1299" s="10" t="n"/>
      <c r="D1299" s="12" t="n"/>
      <c r="E1299" s="18" t="n"/>
      <c r="F1299" s="12" t="n"/>
      <c r="G1299" s="18" t="n"/>
      <c r="H1299" s="10" t="n"/>
      <c r="I1299" s="10" t="n"/>
      <c r="J1299" s="10" t="n"/>
      <c r="K1299" s="13" t="n"/>
      <c r="L1299" s="13" t="n"/>
      <c r="M1299" s="19">
        <f>IF(OR(K1299="",L1299=""),"",IF(AND(ISNUMBER(K1299),ISNUMBER(L1299)),L1299-K1299,"CHYBA"))</f>
        <v/>
      </c>
      <c r="N1299" s="10" t="n"/>
      <c r="O1299" s="10" t="n"/>
      <c r="P1299" s="14">
        <f>IF(M1299="","",IF(ISNUMBER(M1299),IF(M1299&lt;=0,"CHYBA",""),"CHYBA"))</f>
        <v/>
      </c>
      <c r="Q1299" s="14">
        <f>IF(OR(V1299=0,B1299="",K1299=""),"",IFERROR(IF(X1299=0,IF(AND(COUNTIFS('Vozidlá'!$A$6:$A$6,B1299&amp;"",'Vozidlá'!$L$6:$L$6,"&lt;&gt;")=1,ROUND(K1299,1)=ROUND(INDEX('Vozidlá'!$L$6:$L$6,MATCH(B1299,'Vozidlá'!$A$6:$A$6,0)),1)),"","CHYBA"),IF(AND(INDEX($L$1:$L$1505,X1299)&lt;&gt;"",ROUND(K1299,1)=ROUND(INDEX($L$1:$L$1505,X1299),1)),"","CHYBA")),"CHYBA"))</f>
        <v/>
      </c>
      <c r="R1299" s="14">
        <f>IF(V1299=0,"",IF(OR(NOT(ISNUMBER(A1299)),B1299="",C1299="",NOT(ISNUMBER(D1299)),NOT(ISNUMBER(E1299)),NOT(ISNUMBER(F1299)),NOT(ISNUMBER(G1299)),I1299="",J1299="",NOT(ISNUMBER(K1299)),NOT(ISNUMBER(L1299)),AND(N1299&lt;&gt;"Podnikateľská",N1299&lt;&gt;"Súkromná"),AND(N1299="Podnikateľská",H1299=""),COUNTIFS('Vodiči'!$C$6:$C$8,C1299&amp;"")&lt;&gt;1,COUNTIFS('Vozidlá'!$A$6:$A$6,B1299&amp;"",'Vozidlá'!$B$6:$B$6,"&lt;&gt;")&lt;&gt;1,COUNTIFS('Vozidlá'!$A$6:$A$6,B1299&amp;"",'Vozidlá'!$C$6:$C$6,"&lt;&gt;")&lt;&gt;1,COUNTIFS('Vozidlá'!$A$6:$A$6,B1299&amp;"",'Vozidlá'!$D$6:$D$6,"&lt;&gt;")&lt;&gt;1,COUNTIFS('Vozidlá'!$A$6:$A$6,B1299&amp;"",'Vozidlá'!$E$6:$E$6,"&lt;&gt;")&lt;&gt;1,COUNTIFS('Vozidlá'!$A$6:$A$6,B1299&amp;"",'Vozidlá'!$K$6:$K$6,"&lt;&gt;")&lt;&gt;1,COUNTIFS('Vozidlá'!$A$6:$A$6,B1299&amp;"",'Vozidlá'!$L$6:$L$6,"&lt;&gt;")&lt;&gt;1),"CHYBA",""))</f>
        <v/>
      </c>
      <c r="S1299" s="14">
        <f>IF(V1299=0,"",IF(N1299="Podnikateľská",IF(H1299="","",IF(OR(LEN(TRIM(SUBSTITUTE(SUBSTITUTE(H1299,".",""),",","")))&lt;12,ISNUMBER(MATCH(TRIM(SUBSTITUTE(SUBSTITUTE(H1299,".",""),",","")),'Zoznamy'!$G$2:$G$41,0))),"PREVERIŤ","")),IF(AND(N1299="Súkromná",IFERROR(INDEX('Vozidlá'!$O$6:$O$6,MATCH(B1299,'Vozidlá'!$A$6:$A$6,0))="áno",FALSE)),"PREVERIŤ","")))</f>
        <v/>
      </c>
      <c r="T1299" s="14">
        <f>IF(OR(D1299="",E1299="",F1299="",G1299=""),"",IFERROR(IF(OR(F1299+G1299&lt;D1299+E1299,D1299&lt;DATE(2027,1,1),D1299&gt;=DATE(2028,1,1)),"CHYBA",""),"CHYBA"))</f>
        <v/>
      </c>
      <c r="U1299" s="14">
        <f>IF(OR(V1299=0,A1299=""),"",IF(COUNTIFS($A$6:$A$1505,A1299&amp;"",$B$6:$B$1505,B1299&amp;"")&gt;1,"CHYBA",IF(X1299="","",IF(X1299=0,"",IFERROR(IF(INDEX($A$1:$A$1505,X1299)="","",IF(A1299=INDEX($A$1:$A$1505,X1299)+1,"","PREVERIŤ")),"PREVERIŤ")))))</f>
        <v/>
      </c>
      <c r="V1299" s="14">
        <f>IF(OR(A1299&lt;&gt;"",B1299&lt;&gt;"",C1299&lt;&gt;"",D1299&lt;&gt;"",E1299&lt;&gt;"",F1299&lt;&gt;"",G1299&lt;&gt;"",H1299&lt;&gt;"",I1299&lt;&gt;"",J1299&lt;&gt;"",K1299&lt;&gt;"",L1299&lt;&gt;"",N1299&lt;&gt;"",O1299&lt;&gt;""),1,0)</f>
        <v/>
      </c>
      <c r="W1299" s="14">
        <f>IF(OR(V1299=0,B1299=""),"",COUNTIFS($B$6:B1299,B1299&amp;""))</f>
        <v/>
      </c>
      <c r="X1299" s="14">
        <f>IF(OR(V1299=0,B1299=""),"",IF(W1299=1,0,SUMIFS($Y$5:Y1298,$B$5:B1298,B1299&amp;"",$W$5:W1298,W1299-1)))</f>
        <v/>
      </c>
      <c r="Y1299" s="14">
        <f>IF(V1299=0,"",ROW($A1299))</f>
        <v/>
      </c>
    </row>
    <row r="1300">
      <c r="A1300" s="10" t="n"/>
      <c r="B1300" s="10" t="n"/>
      <c r="C1300" s="10" t="n"/>
      <c r="D1300" s="12" t="n"/>
      <c r="E1300" s="18" t="n"/>
      <c r="F1300" s="12" t="n"/>
      <c r="G1300" s="18" t="n"/>
      <c r="H1300" s="10" t="n"/>
      <c r="I1300" s="10" t="n"/>
      <c r="J1300" s="10" t="n"/>
      <c r="K1300" s="13" t="n"/>
      <c r="L1300" s="13" t="n"/>
      <c r="M1300" s="19">
        <f>IF(OR(K1300="",L1300=""),"",IF(AND(ISNUMBER(K1300),ISNUMBER(L1300)),L1300-K1300,"CHYBA"))</f>
        <v/>
      </c>
      <c r="N1300" s="10" t="n"/>
      <c r="O1300" s="10" t="n"/>
      <c r="P1300" s="14">
        <f>IF(M1300="","",IF(ISNUMBER(M1300),IF(M1300&lt;=0,"CHYBA",""),"CHYBA"))</f>
        <v/>
      </c>
      <c r="Q1300" s="14">
        <f>IF(OR(V1300=0,B1300="",K1300=""),"",IFERROR(IF(X1300=0,IF(AND(COUNTIFS('Vozidlá'!$A$6:$A$6,B1300&amp;"",'Vozidlá'!$L$6:$L$6,"&lt;&gt;")=1,ROUND(K1300,1)=ROUND(INDEX('Vozidlá'!$L$6:$L$6,MATCH(B1300,'Vozidlá'!$A$6:$A$6,0)),1)),"","CHYBA"),IF(AND(INDEX($L$1:$L$1505,X1300)&lt;&gt;"",ROUND(K1300,1)=ROUND(INDEX($L$1:$L$1505,X1300),1)),"","CHYBA")),"CHYBA"))</f>
        <v/>
      </c>
      <c r="R1300" s="14">
        <f>IF(V1300=0,"",IF(OR(NOT(ISNUMBER(A1300)),B1300="",C1300="",NOT(ISNUMBER(D1300)),NOT(ISNUMBER(E1300)),NOT(ISNUMBER(F1300)),NOT(ISNUMBER(G1300)),I1300="",J1300="",NOT(ISNUMBER(K1300)),NOT(ISNUMBER(L1300)),AND(N1300&lt;&gt;"Podnikateľská",N1300&lt;&gt;"Súkromná"),AND(N1300="Podnikateľská",H1300=""),COUNTIFS('Vodiči'!$C$6:$C$8,C1300&amp;"")&lt;&gt;1,COUNTIFS('Vozidlá'!$A$6:$A$6,B1300&amp;"",'Vozidlá'!$B$6:$B$6,"&lt;&gt;")&lt;&gt;1,COUNTIFS('Vozidlá'!$A$6:$A$6,B1300&amp;"",'Vozidlá'!$C$6:$C$6,"&lt;&gt;")&lt;&gt;1,COUNTIFS('Vozidlá'!$A$6:$A$6,B1300&amp;"",'Vozidlá'!$D$6:$D$6,"&lt;&gt;")&lt;&gt;1,COUNTIFS('Vozidlá'!$A$6:$A$6,B1300&amp;"",'Vozidlá'!$E$6:$E$6,"&lt;&gt;")&lt;&gt;1,COUNTIFS('Vozidlá'!$A$6:$A$6,B1300&amp;"",'Vozidlá'!$K$6:$K$6,"&lt;&gt;")&lt;&gt;1,COUNTIFS('Vozidlá'!$A$6:$A$6,B1300&amp;"",'Vozidlá'!$L$6:$L$6,"&lt;&gt;")&lt;&gt;1),"CHYBA",""))</f>
        <v/>
      </c>
      <c r="S1300" s="14">
        <f>IF(V1300=0,"",IF(N1300="Podnikateľská",IF(H1300="","",IF(OR(LEN(TRIM(SUBSTITUTE(SUBSTITUTE(H1300,".",""),",","")))&lt;12,ISNUMBER(MATCH(TRIM(SUBSTITUTE(SUBSTITUTE(H1300,".",""),",","")),'Zoznamy'!$G$2:$G$41,0))),"PREVERIŤ","")),IF(AND(N1300="Súkromná",IFERROR(INDEX('Vozidlá'!$O$6:$O$6,MATCH(B1300,'Vozidlá'!$A$6:$A$6,0))="áno",FALSE)),"PREVERIŤ","")))</f>
        <v/>
      </c>
      <c r="T1300" s="14">
        <f>IF(OR(D1300="",E1300="",F1300="",G1300=""),"",IFERROR(IF(OR(F1300+G1300&lt;D1300+E1300,D1300&lt;DATE(2027,1,1),D1300&gt;=DATE(2028,1,1)),"CHYBA",""),"CHYBA"))</f>
        <v/>
      </c>
      <c r="U1300" s="14">
        <f>IF(OR(V1300=0,A1300=""),"",IF(COUNTIFS($A$6:$A$1505,A1300&amp;"",$B$6:$B$1505,B1300&amp;"")&gt;1,"CHYBA",IF(X1300="","",IF(X1300=0,"",IFERROR(IF(INDEX($A$1:$A$1505,X1300)="","",IF(A1300=INDEX($A$1:$A$1505,X1300)+1,"","PREVERIŤ")),"PREVERIŤ")))))</f>
        <v/>
      </c>
      <c r="V1300" s="14">
        <f>IF(OR(A1300&lt;&gt;"",B1300&lt;&gt;"",C1300&lt;&gt;"",D1300&lt;&gt;"",E1300&lt;&gt;"",F1300&lt;&gt;"",G1300&lt;&gt;"",H1300&lt;&gt;"",I1300&lt;&gt;"",J1300&lt;&gt;"",K1300&lt;&gt;"",L1300&lt;&gt;"",N1300&lt;&gt;"",O1300&lt;&gt;""),1,0)</f>
        <v/>
      </c>
      <c r="W1300" s="14">
        <f>IF(OR(V1300=0,B1300=""),"",COUNTIFS($B$6:B1300,B1300&amp;""))</f>
        <v/>
      </c>
      <c r="X1300" s="14">
        <f>IF(OR(V1300=0,B1300=""),"",IF(W1300=1,0,SUMIFS($Y$5:Y1299,$B$5:B1299,B1300&amp;"",$W$5:W1299,W1300-1)))</f>
        <v/>
      </c>
      <c r="Y1300" s="14">
        <f>IF(V1300=0,"",ROW($A1300))</f>
        <v/>
      </c>
    </row>
    <row r="1301">
      <c r="A1301" s="10" t="n"/>
      <c r="B1301" s="10" t="n"/>
      <c r="C1301" s="10" t="n"/>
      <c r="D1301" s="12" t="n"/>
      <c r="E1301" s="18" t="n"/>
      <c r="F1301" s="12" t="n"/>
      <c r="G1301" s="18" t="n"/>
      <c r="H1301" s="10" t="n"/>
      <c r="I1301" s="10" t="n"/>
      <c r="J1301" s="10" t="n"/>
      <c r="K1301" s="13" t="n"/>
      <c r="L1301" s="13" t="n"/>
      <c r="M1301" s="19">
        <f>IF(OR(K1301="",L1301=""),"",IF(AND(ISNUMBER(K1301),ISNUMBER(L1301)),L1301-K1301,"CHYBA"))</f>
        <v/>
      </c>
      <c r="N1301" s="10" t="n"/>
      <c r="O1301" s="10" t="n"/>
      <c r="P1301" s="14">
        <f>IF(M1301="","",IF(ISNUMBER(M1301),IF(M1301&lt;=0,"CHYBA",""),"CHYBA"))</f>
        <v/>
      </c>
      <c r="Q1301" s="14">
        <f>IF(OR(V1301=0,B1301="",K1301=""),"",IFERROR(IF(X1301=0,IF(AND(COUNTIFS('Vozidlá'!$A$6:$A$6,B1301&amp;"",'Vozidlá'!$L$6:$L$6,"&lt;&gt;")=1,ROUND(K1301,1)=ROUND(INDEX('Vozidlá'!$L$6:$L$6,MATCH(B1301,'Vozidlá'!$A$6:$A$6,0)),1)),"","CHYBA"),IF(AND(INDEX($L$1:$L$1505,X1301)&lt;&gt;"",ROUND(K1301,1)=ROUND(INDEX($L$1:$L$1505,X1301),1)),"","CHYBA")),"CHYBA"))</f>
        <v/>
      </c>
      <c r="R1301" s="14">
        <f>IF(V1301=0,"",IF(OR(NOT(ISNUMBER(A1301)),B1301="",C1301="",NOT(ISNUMBER(D1301)),NOT(ISNUMBER(E1301)),NOT(ISNUMBER(F1301)),NOT(ISNUMBER(G1301)),I1301="",J1301="",NOT(ISNUMBER(K1301)),NOT(ISNUMBER(L1301)),AND(N1301&lt;&gt;"Podnikateľská",N1301&lt;&gt;"Súkromná"),AND(N1301="Podnikateľská",H1301=""),COUNTIFS('Vodiči'!$C$6:$C$8,C1301&amp;"")&lt;&gt;1,COUNTIFS('Vozidlá'!$A$6:$A$6,B1301&amp;"",'Vozidlá'!$B$6:$B$6,"&lt;&gt;")&lt;&gt;1,COUNTIFS('Vozidlá'!$A$6:$A$6,B1301&amp;"",'Vozidlá'!$C$6:$C$6,"&lt;&gt;")&lt;&gt;1,COUNTIFS('Vozidlá'!$A$6:$A$6,B1301&amp;"",'Vozidlá'!$D$6:$D$6,"&lt;&gt;")&lt;&gt;1,COUNTIFS('Vozidlá'!$A$6:$A$6,B1301&amp;"",'Vozidlá'!$E$6:$E$6,"&lt;&gt;")&lt;&gt;1,COUNTIFS('Vozidlá'!$A$6:$A$6,B1301&amp;"",'Vozidlá'!$K$6:$K$6,"&lt;&gt;")&lt;&gt;1,COUNTIFS('Vozidlá'!$A$6:$A$6,B1301&amp;"",'Vozidlá'!$L$6:$L$6,"&lt;&gt;")&lt;&gt;1),"CHYBA",""))</f>
        <v/>
      </c>
      <c r="S1301" s="14">
        <f>IF(V1301=0,"",IF(N1301="Podnikateľská",IF(H1301="","",IF(OR(LEN(TRIM(SUBSTITUTE(SUBSTITUTE(H1301,".",""),",","")))&lt;12,ISNUMBER(MATCH(TRIM(SUBSTITUTE(SUBSTITUTE(H1301,".",""),",","")),'Zoznamy'!$G$2:$G$41,0))),"PREVERIŤ","")),IF(AND(N1301="Súkromná",IFERROR(INDEX('Vozidlá'!$O$6:$O$6,MATCH(B1301,'Vozidlá'!$A$6:$A$6,0))="áno",FALSE)),"PREVERIŤ","")))</f>
        <v/>
      </c>
      <c r="T1301" s="14">
        <f>IF(OR(D1301="",E1301="",F1301="",G1301=""),"",IFERROR(IF(OR(F1301+G1301&lt;D1301+E1301,D1301&lt;DATE(2027,1,1),D1301&gt;=DATE(2028,1,1)),"CHYBA",""),"CHYBA"))</f>
        <v/>
      </c>
      <c r="U1301" s="14">
        <f>IF(OR(V1301=0,A1301=""),"",IF(COUNTIFS($A$6:$A$1505,A1301&amp;"",$B$6:$B$1505,B1301&amp;"")&gt;1,"CHYBA",IF(X1301="","",IF(X1301=0,"",IFERROR(IF(INDEX($A$1:$A$1505,X1301)="","",IF(A1301=INDEX($A$1:$A$1505,X1301)+1,"","PREVERIŤ")),"PREVERIŤ")))))</f>
        <v/>
      </c>
      <c r="V1301" s="14">
        <f>IF(OR(A1301&lt;&gt;"",B1301&lt;&gt;"",C1301&lt;&gt;"",D1301&lt;&gt;"",E1301&lt;&gt;"",F1301&lt;&gt;"",G1301&lt;&gt;"",H1301&lt;&gt;"",I1301&lt;&gt;"",J1301&lt;&gt;"",K1301&lt;&gt;"",L1301&lt;&gt;"",N1301&lt;&gt;"",O1301&lt;&gt;""),1,0)</f>
        <v/>
      </c>
      <c r="W1301" s="14">
        <f>IF(OR(V1301=0,B1301=""),"",COUNTIFS($B$6:B1301,B1301&amp;""))</f>
        <v/>
      </c>
      <c r="X1301" s="14">
        <f>IF(OR(V1301=0,B1301=""),"",IF(W1301=1,0,SUMIFS($Y$5:Y1300,$B$5:B1300,B1301&amp;"",$W$5:W1300,W1301-1)))</f>
        <v/>
      </c>
      <c r="Y1301" s="14">
        <f>IF(V1301=0,"",ROW($A1301))</f>
        <v/>
      </c>
    </row>
    <row r="1302">
      <c r="A1302" s="10" t="n"/>
      <c r="B1302" s="10" t="n"/>
      <c r="C1302" s="10" t="n"/>
      <c r="D1302" s="12" t="n"/>
      <c r="E1302" s="18" t="n"/>
      <c r="F1302" s="12" t="n"/>
      <c r="G1302" s="18" t="n"/>
      <c r="H1302" s="10" t="n"/>
      <c r="I1302" s="10" t="n"/>
      <c r="J1302" s="10" t="n"/>
      <c r="K1302" s="13" t="n"/>
      <c r="L1302" s="13" t="n"/>
      <c r="M1302" s="19">
        <f>IF(OR(K1302="",L1302=""),"",IF(AND(ISNUMBER(K1302),ISNUMBER(L1302)),L1302-K1302,"CHYBA"))</f>
        <v/>
      </c>
      <c r="N1302" s="10" t="n"/>
      <c r="O1302" s="10" t="n"/>
      <c r="P1302" s="14">
        <f>IF(M1302="","",IF(ISNUMBER(M1302),IF(M1302&lt;=0,"CHYBA",""),"CHYBA"))</f>
        <v/>
      </c>
      <c r="Q1302" s="14">
        <f>IF(OR(V1302=0,B1302="",K1302=""),"",IFERROR(IF(X1302=0,IF(AND(COUNTIFS('Vozidlá'!$A$6:$A$6,B1302&amp;"",'Vozidlá'!$L$6:$L$6,"&lt;&gt;")=1,ROUND(K1302,1)=ROUND(INDEX('Vozidlá'!$L$6:$L$6,MATCH(B1302,'Vozidlá'!$A$6:$A$6,0)),1)),"","CHYBA"),IF(AND(INDEX($L$1:$L$1505,X1302)&lt;&gt;"",ROUND(K1302,1)=ROUND(INDEX($L$1:$L$1505,X1302),1)),"","CHYBA")),"CHYBA"))</f>
        <v/>
      </c>
      <c r="R1302" s="14">
        <f>IF(V1302=0,"",IF(OR(NOT(ISNUMBER(A1302)),B1302="",C1302="",NOT(ISNUMBER(D1302)),NOT(ISNUMBER(E1302)),NOT(ISNUMBER(F1302)),NOT(ISNUMBER(G1302)),I1302="",J1302="",NOT(ISNUMBER(K1302)),NOT(ISNUMBER(L1302)),AND(N1302&lt;&gt;"Podnikateľská",N1302&lt;&gt;"Súkromná"),AND(N1302="Podnikateľská",H1302=""),COUNTIFS('Vodiči'!$C$6:$C$8,C1302&amp;"")&lt;&gt;1,COUNTIFS('Vozidlá'!$A$6:$A$6,B1302&amp;"",'Vozidlá'!$B$6:$B$6,"&lt;&gt;")&lt;&gt;1,COUNTIFS('Vozidlá'!$A$6:$A$6,B1302&amp;"",'Vozidlá'!$C$6:$C$6,"&lt;&gt;")&lt;&gt;1,COUNTIFS('Vozidlá'!$A$6:$A$6,B1302&amp;"",'Vozidlá'!$D$6:$D$6,"&lt;&gt;")&lt;&gt;1,COUNTIFS('Vozidlá'!$A$6:$A$6,B1302&amp;"",'Vozidlá'!$E$6:$E$6,"&lt;&gt;")&lt;&gt;1,COUNTIFS('Vozidlá'!$A$6:$A$6,B1302&amp;"",'Vozidlá'!$K$6:$K$6,"&lt;&gt;")&lt;&gt;1,COUNTIFS('Vozidlá'!$A$6:$A$6,B1302&amp;"",'Vozidlá'!$L$6:$L$6,"&lt;&gt;")&lt;&gt;1),"CHYBA",""))</f>
        <v/>
      </c>
      <c r="S1302" s="14">
        <f>IF(V1302=0,"",IF(N1302="Podnikateľská",IF(H1302="","",IF(OR(LEN(TRIM(SUBSTITUTE(SUBSTITUTE(H1302,".",""),",","")))&lt;12,ISNUMBER(MATCH(TRIM(SUBSTITUTE(SUBSTITUTE(H1302,".",""),",","")),'Zoznamy'!$G$2:$G$41,0))),"PREVERIŤ","")),IF(AND(N1302="Súkromná",IFERROR(INDEX('Vozidlá'!$O$6:$O$6,MATCH(B1302,'Vozidlá'!$A$6:$A$6,0))="áno",FALSE)),"PREVERIŤ","")))</f>
        <v/>
      </c>
      <c r="T1302" s="14">
        <f>IF(OR(D1302="",E1302="",F1302="",G1302=""),"",IFERROR(IF(OR(F1302+G1302&lt;D1302+E1302,D1302&lt;DATE(2027,1,1),D1302&gt;=DATE(2028,1,1)),"CHYBA",""),"CHYBA"))</f>
        <v/>
      </c>
      <c r="U1302" s="14">
        <f>IF(OR(V1302=0,A1302=""),"",IF(COUNTIFS($A$6:$A$1505,A1302&amp;"",$B$6:$B$1505,B1302&amp;"")&gt;1,"CHYBA",IF(X1302="","",IF(X1302=0,"",IFERROR(IF(INDEX($A$1:$A$1505,X1302)="","",IF(A1302=INDEX($A$1:$A$1505,X1302)+1,"","PREVERIŤ")),"PREVERIŤ")))))</f>
        <v/>
      </c>
      <c r="V1302" s="14">
        <f>IF(OR(A1302&lt;&gt;"",B1302&lt;&gt;"",C1302&lt;&gt;"",D1302&lt;&gt;"",E1302&lt;&gt;"",F1302&lt;&gt;"",G1302&lt;&gt;"",H1302&lt;&gt;"",I1302&lt;&gt;"",J1302&lt;&gt;"",K1302&lt;&gt;"",L1302&lt;&gt;"",N1302&lt;&gt;"",O1302&lt;&gt;""),1,0)</f>
        <v/>
      </c>
      <c r="W1302" s="14">
        <f>IF(OR(V1302=0,B1302=""),"",COUNTIFS($B$6:B1302,B1302&amp;""))</f>
        <v/>
      </c>
      <c r="X1302" s="14">
        <f>IF(OR(V1302=0,B1302=""),"",IF(W1302=1,0,SUMIFS($Y$5:Y1301,$B$5:B1301,B1302&amp;"",$W$5:W1301,W1302-1)))</f>
        <v/>
      </c>
      <c r="Y1302" s="14">
        <f>IF(V1302=0,"",ROW($A1302))</f>
        <v/>
      </c>
    </row>
    <row r="1303">
      <c r="A1303" s="10" t="n"/>
      <c r="B1303" s="10" t="n"/>
      <c r="C1303" s="10" t="n"/>
      <c r="D1303" s="12" t="n"/>
      <c r="E1303" s="18" t="n"/>
      <c r="F1303" s="12" t="n"/>
      <c r="G1303" s="18" t="n"/>
      <c r="H1303" s="10" t="n"/>
      <c r="I1303" s="10" t="n"/>
      <c r="J1303" s="10" t="n"/>
      <c r="K1303" s="13" t="n"/>
      <c r="L1303" s="13" t="n"/>
      <c r="M1303" s="19">
        <f>IF(OR(K1303="",L1303=""),"",IF(AND(ISNUMBER(K1303),ISNUMBER(L1303)),L1303-K1303,"CHYBA"))</f>
        <v/>
      </c>
      <c r="N1303" s="10" t="n"/>
      <c r="O1303" s="10" t="n"/>
      <c r="P1303" s="14">
        <f>IF(M1303="","",IF(ISNUMBER(M1303),IF(M1303&lt;=0,"CHYBA",""),"CHYBA"))</f>
        <v/>
      </c>
      <c r="Q1303" s="14">
        <f>IF(OR(V1303=0,B1303="",K1303=""),"",IFERROR(IF(X1303=0,IF(AND(COUNTIFS('Vozidlá'!$A$6:$A$6,B1303&amp;"",'Vozidlá'!$L$6:$L$6,"&lt;&gt;")=1,ROUND(K1303,1)=ROUND(INDEX('Vozidlá'!$L$6:$L$6,MATCH(B1303,'Vozidlá'!$A$6:$A$6,0)),1)),"","CHYBA"),IF(AND(INDEX($L$1:$L$1505,X1303)&lt;&gt;"",ROUND(K1303,1)=ROUND(INDEX($L$1:$L$1505,X1303),1)),"","CHYBA")),"CHYBA"))</f>
        <v/>
      </c>
      <c r="R1303" s="14">
        <f>IF(V1303=0,"",IF(OR(NOT(ISNUMBER(A1303)),B1303="",C1303="",NOT(ISNUMBER(D1303)),NOT(ISNUMBER(E1303)),NOT(ISNUMBER(F1303)),NOT(ISNUMBER(G1303)),I1303="",J1303="",NOT(ISNUMBER(K1303)),NOT(ISNUMBER(L1303)),AND(N1303&lt;&gt;"Podnikateľská",N1303&lt;&gt;"Súkromná"),AND(N1303="Podnikateľská",H1303=""),COUNTIFS('Vodiči'!$C$6:$C$8,C1303&amp;"")&lt;&gt;1,COUNTIFS('Vozidlá'!$A$6:$A$6,B1303&amp;"",'Vozidlá'!$B$6:$B$6,"&lt;&gt;")&lt;&gt;1,COUNTIFS('Vozidlá'!$A$6:$A$6,B1303&amp;"",'Vozidlá'!$C$6:$C$6,"&lt;&gt;")&lt;&gt;1,COUNTIFS('Vozidlá'!$A$6:$A$6,B1303&amp;"",'Vozidlá'!$D$6:$D$6,"&lt;&gt;")&lt;&gt;1,COUNTIFS('Vozidlá'!$A$6:$A$6,B1303&amp;"",'Vozidlá'!$E$6:$E$6,"&lt;&gt;")&lt;&gt;1,COUNTIFS('Vozidlá'!$A$6:$A$6,B1303&amp;"",'Vozidlá'!$K$6:$K$6,"&lt;&gt;")&lt;&gt;1,COUNTIFS('Vozidlá'!$A$6:$A$6,B1303&amp;"",'Vozidlá'!$L$6:$L$6,"&lt;&gt;")&lt;&gt;1),"CHYBA",""))</f>
        <v/>
      </c>
      <c r="S1303" s="14">
        <f>IF(V1303=0,"",IF(N1303="Podnikateľská",IF(H1303="","",IF(OR(LEN(TRIM(SUBSTITUTE(SUBSTITUTE(H1303,".",""),",","")))&lt;12,ISNUMBER(MATCH(TRIM(SUBSTITUTE(SUBSTITUTE(H1303,".",""),",","")),'Zoznamy'!$G$2:$G$41,0))),"PREVERIŤ","")),IF(AND(N1303="Súkromná",IFERROR(INDEX('Vozidlá'!$O$6:$O$6,MATCH(B1303,'Vozidlá'!$A$6:$A$6,0))="áno",FALSE)),"PREVERIŤ","")))</f>
        <v/>
      </c>
      <c r="T1303" s="14">
        <f>IF(OR(D1303="",E1303="",F1303="",G1303=""),"",IFERROR(IF(OR(F1303+G1303&lt;D1303+E1303,D1303&lt;DATE(2027,1,1),D1303&gt;=DATE(2028,1,1)),"CHYBA",""),"CHYBA"))</f>
        <v/>
      </c>
      <c r="U1303" s="14">
        <f>IF(OR(V1303=0,A1303=""),"",IF(COUNTIFS($A$6:$A$1505,A1303&amp;"",$B$6:$B$1505,B1303&amp;"")&gt;1,"CHYBA",IF(X1303="","",IF(X1303=0,"",IFERROR(IF(INDEX($A$1:$A$1505,X1303)="","",IF(A1303=INDEX($A$1:$A$1505,X1303)+1,"","PREVERIŤ")),"PREVERIŤ")))))</f>
        <v/>
      </c>
      <c r="V1303" s="14">
        <f>IF(OR(A1303&lt;&gt;"",B1303&lt;&gt;"",C1303&lt;&gt;"",D1303&lt;&gt;"",E1303&lt;&gt;"",F1303&lt;&gt;"",G1303&lt;&gt;"",H1303&lt;&gt;"",I1303&lt;&gt;"",J1303&lt;&gt;"",K1303&lt;&gt;"",L1303&lt;&gt;"",N1303&lt;&gt;"",O1303&lt;&gt;""),1,0)</f>
        <v/>
      </c>
      <c r="W1303" s="14">
        <f>IF(OR(V1303=0,B1303=""),"",COUNTIFS($B$6:B1303,B1303&amp;""))</f>
        <v/>
      </c>
      <c r="X1303" s="14">
        <f>IF(OR(V1303=0,B1303=""),"",IF(W1303=1,0,SUMIFS($Y$5:Y1302,$B$5:B1302,B1303&amp;"",$W$5:W1302,W1303-1)))</f>
        <v/>
      </c>
      <c r="Y1303" s="14">
        <f>IF(V1303=0,"",ROW($A1303))</f>
        <v/>
      </c>
    </row>
    <row r="1304">
      <c r="A1304" s="10" t="n"/>
      <c r="B1304" s="10" t="n"/>
      <c r="C1304" s="10" t="n"/>
      <c r="D1304" s="12" t="n"/>
      <c r="E1304" s="18" t="n"/>
      <c r="F1304" s="12" t="n"/>
      <c r="G1304" s="18" t="n"/>
      <c r="H1304" s="10" t="n"/>
      <c r="I1304" s="10" t="n"/>
      <c r="J1304" s="10" t="n"/>
      <c r="K1304" s="13" t="n"/>
      <c r="L1304" s="13" t="n"/>
      <c r="M1304" s="19">
        <f>IF(OR(K1304="",L1304=""),"",IF(AND(ISNUMBER(K1304),ISNUMBER(L1304)),L1304-K1304,"CHYBA"))</f>
        <v/>
      </c>
      <c r="N1304" s="10" t="n"/>
      <c r="O1304" s="10" t="n"/>
      <c r="P1304" s="14">
        <f>IF(M1304="","",IF(ISNUMBER(M1304),IF(M1304&lt;=0,"CHYBA",""),"CHYBA"))</f>
        <v/>
      </c>
      <c r="Q1304" s="14">
        <f>IF(OR(V1304=0,B1304="",K1304=""),"",IFERROR(IF(X1304=0,IF(AND(COUNTIFS('Vozidlá'!$A$6:$A$6,B1304&amp;"",'Vozidlá'!$L$6:$L$6,"&lt;&gt;")=1,ROUND(K1304,1)=ROUND(INDEX('Vozidlá'!$L$6:$L$6,MATCH(B1304,'Vozidlá'!$A$6:$A$6,0)),1)),"","CHYBA"),IF(AND(INDEX($L$1:$L$1505,X1304)&lt;&gt;"",ROUND(K1304,1)=ROUND(INDEX($L$1:$L$1505,X1304),1)),"","CHYBA")),"CHYBA"))</f>
        <v/>
      </c>
      <c r="R1304" s="14">
        <f>IF(V1304=0,"",IF(OR(NOT(ISNUMBER(A1304)),B1304="",C1304="",NOT(ISNUMBER(D1304)),NOT(ISNUMBER(E1304)),NOT(ISNUMBER(F1304)),NOT(ISNUMBER(G1304)),I1304="",J1304="",NOT(ISNUMBER(K1304)),NOT(ISNUMBER(L1304)),AND(N1304&lt;&gt;"Podnikateľská",N1304&lt;&gt;"Súkromná"),AND(N1304="Podnikateľská",H1304=""),COUNTIFS('Vodiči'!$C$6:$C$8,C1304&amp;"")&lt;&gt;1,COUNTIFS('Vozidlá'!$A$6:$A$6,B1304&amp;"",'Vozidlá'!$B$6:$B$6,"&lt;&gt;")&lt;&gt;1,COUNTIFS('Vozidlá'!$A$6:$A$6,B1304&amp;"",'Vozidlá'!$C$6:$C$6,"&lt;&gt;")&lt;&gt;1,COUNTIFS('Vozidlá'!$A$6:$A$6,B1304&amp;"",'Vozidlá'!$D$6:$D$6,"&lt;&gt;")&lt;&gt;1,COUNTIFS('Vozidlá'!$A$6:$A$6,B1304&amp;"",'Vozidlá'!$E$6:$E$6,"&lt;&gt;")&lt;&gt;1,COUNTIFS('Vozidlá'!$A$6:$A$6,B1304&amp;"",'Vozidlá'!$K$6:$K$6,"&lt;&gt;")&lt;&gt;1,COUNTIFS('Vozidlá'!$A$6:$A$6,B1304&amp;"",'Vozidlá'!$L$6:$L$6,"&lt;&gt;")&lt;&gt;1),"CHYBA",""))</f>
        <v/>
      </c>
      <c r="S1304" s="14">
        <f>IF(V1304=0,"",IF(N1304="Podnikateľská",IF(H1304="","",IF(OR(LEN(TRIM(SUBSTITUTE(SUBSTITUTE(H1304,".",""),",","")))&lt;12,ISNUMBER(MATCH(TRIM(SUBSTITUTE(SUBSTITUTE(H1304,".",""),",","")),'Zoznamy'!$G$2:$G$41,0))),"PREVERIŤ","")),IF(AND(N1304="Súkromná",IFERROR(INDEX('Vozidlá'!$O$6:$O$6,MATCH(B1304,'Vozidlá'!$A$6:$A$6,0))="áno",FALSE)),"PREVERIŤ","")))</f>
        <v/>
      </c>
      <c r="T1304" s="14">
        <f>IF(OR(D1304="",E1304="",F1304="",G1304=""),"",IFERROR(IF(OR(F1304+G1304&lt;D1304+E1304,D1304&lt;DATE(2027,1,1),D1304&gt;=DATE(2028,1,1)),"CHYBA",""),"CHYBA"))</f>
        <v/>
      </c>
      <c r="U1304" s="14">
        <f>IF(OR(V1304=0,A1304=""),"",IF(COUNTIFS($A$6:$A$1505,A1304&amp;"",$B$6:$B$1505,B1304&amp;"")&gt;1,"CHYBA",IF(X1304="","",IF(X1304=0,"",IFERROR(IF(INDEX($A$1:$A$1505,X1304)="","",IF(A1304=INDEX($A$1:$A$1505,X1304)+1,"","PREVERIŤ")),"PREVERIŤ")))))</f>
        <v/>
      </c>
      <c r="V1304" s="14">
        <f>IF(OR(A1304&lt;&gt;"",B1304&lt;&gt;"",C1304&lt;&gt;"",D1304&lt;&gt;"",E1304&lt;&gt;"",F1304&lt;&gt;"",G1304&lt;&gt;"",H1304&lt;&gt;"",I1304&lt;&gt;"",J1304&lt;&gt;"",K1304&lt;&gt;"",L1304&lt;&gt;"",N1304&lt;&gt;"",O1304&lt;&gt;""),1,0)</f>
        <v/>
      </c>
      <c r="W1304" s="14">
        <f>IF(OR(V1304=0,B1304=""),"",COUNTIFS($B$6:B1304,B1304&amp;""))</f>
        <v/>
      </c>
      <c r="X1304" s="14">
        <f>IF(OR(V1304=0,B1304=""),"",IF(W1304=1,0,SUMIFS($Y$5:Y1303,$B$5:B1303,B1304&amp;"",$W$5:W1303,W1304-1)))</f>
        <v/>
      </c>
      <c r="Y1304" s="14">
        <f>IF(V1304=0,"",ROW($A1304))</f>
        <v/>
      </c>
    </row>
    <row r="1305">
      <c r="A1305" s="10" t="n"/>
      <c r="B1305" s="10" t="n"/>
      <c r="C1305" s="10" t="n"/>
      <c r="D1305" s="12" t="n"/>
      <c r="E1305" s="18" t="n"/>
      <c r="F1305" s="12" t="n"/>
      <c r="G1305" s="18" t="n"/>
      <c r="H1305" s="10" t="n"/>
      <c r="I1305" s="10" t="n"/>
      <c r="J1305" s="10" t="n"/>
      <c r="K1305" s="13" t="n"/>
      <c r="L1305" s="13" t="n"/>
      <c r="M1305" s="19">
        <f>IF(OR(K1305="",L1305=""),"",IF(AND(ISNUMBER(K1305),ISNUMBER(L1305)),L1305-K1305,"CHYBA"))</f>
        <v/>
      </c>
      <c r="N1305" s="10" t="n"/>
      <c r="O1305" s="10" t="n"/>
      <c r="P1305" s="14">
        <f>IF(M1305="","",IF(ISNUMBER(M1305),IF(M1305&lt;=0,"CHYBA",""),"CHYBA"))</f>
        <v/>
      </c>
      <c r="Q1305" s="14">
        <f>IF(OR(V1305=0,B1305="",K1305=""),"",IFERROR(IF(X1305=0,IF(AND(COUNTIFS('Vozidlá'!$A$6:$A$6,B1305&amp;"",'Vozidlá'!$L$6:$L$6,"&lt;&gt;")=1,ROUND(K1305,1)=ROUND(INDEX('Vozidlá'!$L$6:$L$6,MATCH(B1305,'Vozidlá'!$A$6:$A$6,0)),1)),"","CHYBA"),IF(AND(INDEX($L$1:$L$1505,X1305)&lt;&gt;"",ROUND(K1305,1)=ROUND(INDEX($L$1:$L$1505,X1305),1)),"","CHYBA")),"CHYBA"))</f>
        <v/>
      </c>
      <c r="R1305" s="14">
        <f>IF(V1305=0,"",IF(OR(NOT(ISNUMBER(A1305)),B1305="",C1305="",NOT(ISNUMBER(D1305)),NOT(ISNUMBER(E1305)),NOT(ISNUMBER(F1305)),NOT(ISNUMBER(G1305)),I1305="",J1305="",NOT(ISNUMBER(K1305)),NOT(ISNUMBER(L1305)),AND(N1305&lt;&gt;"Podnikateľská",N1305&lt;&gt;"Súkromná"),AND(N1305="Podnikateľská",H1305=""),COUNTIFS('Vodiči'!$C$6:$C$8,C1305&amp;"")&lt;&gt;1,COUNTIFS('Vozidlá'!$A$6:$A$6,B1305&amp;"",'Vozidlá'!$B$6:$B$6,"&lt;&gt;")&lt;&gt;1,COUNTIFS('Vozidlá'!$A$6:$A$6,B1305&amp;"",'Vozidlá'!$C$6:$C$6,"&lt;&gt;")&lt;&gt;1,COUNTIFS('Vozidlá'!$A$6:$A$6,B1305&amp;"",'Vozidlá'!$D$6:$D$6,"&lt;&gt;")&lt;&gt;1,COUNTIFS('Vozidlá'!$A$6:$A$6,B1305&amp;"",'Vozidlá'!$E$6:$E$6,"&lt;&gt;")&lt;&gt;1,COUNTIFS('Vozidlá'!$A$6:$A$6,B1305&amp;"",'Vozidlá'!$K$6:$K$6,"&lt;&gt;")&lt;&gt;1,COUNTIFS('Vozidlá'!$A$6:$A$6,B1305&amp;"",'Vozidlá'!$L$6:$L$6,"&lt;&gt;")&lt;&gt;1),"CHYBA",""))</f>
        <v/>
      </c>
      <c r="S1305" s="14">
        <f>IF(V1305=0,"",IF(N1305="Podnikateľská",IF(H1305="","",IF(OR(LEN(TRIM(SUBSTITUTE(SUBSTITUTE(H1305,".",""),",","")))&lt;12,ISNUMBER(MATCH(TRIM(SUBSTITUTE(SUBSTITUTE(H1305,".",""),",","")),'Zoznamy'!$G$2:$G$41,0))),"PREVERIŤ","")),IF(AND(N1305="Súkromná",IFERROR(INDEX('Vozidlá'!$O$6:$O$6,MATCH(B1305,'Vozidlá'!$A$6:$A$6,0))="áno",FALSE)),"PREVERIŤ","")))</f>
        <v/>
      </c>
      <c r="T1305" s="14">
        <f>IF(OR(D1305="",E1305="",F1305="",G1305=""),"",IFERROR(IF(OR(F1305+G1305&lt;D1305+E1305,D1305&lt;DATE(2027,1,1),D1305&gt;=DATE(2028,1,1)),"CHYBA",""),"CHYBA"))</f>
        <v/>
      </c>
      <c r="U1305" s="14">
        <f>IF(OR(V1305=0,A1305=""),"",IF(COUNTIFS($A$6:$A$1505,A1305&amp;"",$B$6:$B$1505,B1305&amp;"")&gt;1,"CHYBA",IF(X1305="","",IF(X1305=0,"",IFERROR(IF(INDEX($A$1:$A$1505,X1305)="","",IF(A1305=INDEX($A$1:$A$1505,X1305)+1,"","PREVERIŤ")),"PREVERIŤ")))))</f>
        <v/>
      </c>
      <c r="V1305" s="14">
        <f>IF(OR(A1305&lt;&gt;"",B1305&lt;&gt;"",C1305&lt;&gt;"",D1305&lt;&gt;"",E1305&lt;&gt;"",F1305&lt;&gt;"",G1305&lt;&gt;"",H1305&lt;&gt;"",I1305&lt;&gt;"",J1305&lt;&gt;"",K1305&lt;&gt;"",L1305&lt;&gt;"",N1305&lt;&gt;"",O1305&lt;&gt;""),1,0)</f>
        <v/>
      </c>
      <c r="W1305" s="14">
        <f>IF(OR(V1305=0,B1305=""),"",COUNTIFS($B$6:B1305,B1305&amp;""))</f>
        <v/>
      </c>
      <c r="X1305" s="14">
        <f>IF(OR(V1305=0,B1305=""),"",IF(W1305=1,0,SUMIFS($Y$5:Y1304,$B$5:B1304,B1305&amp;"",$W$5:W1304,W1305-1)))</f>
        <v/>
      </c>
      <c r="Y1305" s="14">
        <f>IF(V1305=0,"",ROW($A1305))</f>
        <v/>
      </c>
    </row>
    <row r="1306">
      <c r="A1306" s="10" t="n"/>
      <c r="B1306" s="10" t="n"/>
      <c r="C1306" s="10" t="n"/>
      <c r="D1306" s="12" t="n"/>
      <c r="E1306" s="18" t="n"/>
      <c r="F1306" s="12" t="n"/>
      <c r="G1306" s="18" t="n"/>
      <c r="H1306" s="10" t="n"/>
      <c r="I1306" s="10" t="n"/>
      <c r="J1306" s="10" t="n"/>
      <c r="K1306" s="13" t="n"/>
      <c r="L1306" s="13" t="n"/>
      <c r="M1306" s="19">
        <f>IF(OR(K1306="",L1306=""),"",IF(AND(ISNUMBER(K1306),ISNUMBER(L1306)),L1306-K1306,"CHYBA"))</f>
        <v/>
      </c>
      <c r="N1306" s="10" t="n"/>
      <c r="O1306" s="10" t="n"/>
      <c r="P1306" s="14">
        <f>IF(M1306="","",IF(ISNUMBER(M1306),IF(M1306&lt;=0,"CHYBA",""),"CHYBA"))</f>
        <v/>
      </c>
      <c r="Q1306" s="14">
        <f>IF(OR(V1306=0,B1306="",K1306=""),"",IFERROR(IF(X1306=0,IF(AND(COUNTIFS('Vozidlá'!$A$6:$A$6,B1306&amp;"",'Vozidlá'!$L$6:$L$6,"&lt;&gt;")=1,ROUND(K1306,1)=ROUND(INDEX('Vozidlá'!$L$6:$L$6,MATCH(B1306,'Vozidlá'!$A$6:$A$6,0)),1)),"","CHYBA"),IF(AND(INDEX($L$1:$L$1505,X1306)&lt;&gt;"",ROUND(K1306,1)=ROUND(INDEX($L$1:$L$1505,X1306),1)),"","CHYBA")),"CHYBA"))</f>
        <v/>
      </c>
      <c r="R1306" s="14">
        <f>IF(V1306=0,"",IF(OR(NOT(ISNUMBER(A1306)),B1306="",C1306="",NOT(ISNUMBER(D1306)),NOT(ISNUMBER(E1306)),NOT(ISNUMBER(F1306)),NOT(ISNUMBER(G1306)),I1306="",J1306="",NOT(ISNUMBER(K1306)),NOT(ISNUMBER(L1306)),AND(N1306&lt;&gt;"Podnikateľská",N1306&lt;&gt;"Súkromná"),AND(N1306="Podnikateľská",H1306=""),COUNTIFS('Vodiči'!$C$6:$C$8,C1306&amp;"")&lt;&gt;1,COUNTIFS('Vozidlá'!$A$6:$A$6,B1306&amp;"",'Vozidlá'!$B$6:$B$6,"&lt;&gt;")&lt;&gt;1,COUNTIFS('Vozidlá'!$A$6:$A$6,B1306&amp;"",'Vozidlá'!$C$6:$C$6,"&lt;&gt;")&lt;&gt;1,COUNTIFS('Vozidlá'!$A$6:$A$6,B1306&amp;"",'Vozidlá'!$D$6:$D$6,"&lt;&gt;")&lt;&gt;1,COUNTIFS('Vozidlá'!$A$6:$A$6,B1306&amp;"",'Vozidlá'!$E$6:$E$6,"&lt;&gt;")&lt;&gt;1,COUNTIFS('Vozidlá'!$A$6:$A$6,B1306&amp;"",'Vozidlá'!$K$6:$K$6,"&lt;&gt;")&lt;&gt;1,COUNTIFS('Vozidlá'!$A$6:$A$6,B1306&amp;"",'Vozidlá'!$L$6:$L$6,"&lt;&gt;")&lt;&gt;1),"CHYBA",""))</f>
        <v/>
      </c>
      <c r="S1306" s="14">
        <f>IF(V1306=0,"",IF(N1306="Podnikateľská",IF(H1306="","",IF(OR(LEN(TRIM(SUBSTITUTE(SUBSTITUTE(H1306,".",""),",","")))&lt;12,ISNUMBER(MATCH(TRIM(SUBSTITUTE(SUBSTITUTE(H1306,".",""),",","")),'Zoznamy'!$G$2:$G$41,0))),"PREVERIŤ","")),IF(AND(N1306="Súkromná",IFERROR(INDEX('Vozidlá'!$O$6:$O$6,MATCH(B1306,'Vozidlá'!$A$6:$A$6,0))="áno",FALSE)),"PREVERIŤ","")))</f>
        <v/>
      </c>
      <c r="T1306" s="14">
        <f>IF(OR(D1306="",E1306="",F1306="",G1306=""),"",IFERROR(IF(OR(F1306+G1306&lt;D1306+E1306,D1306&lt;DATE(2027,1,1),D1306&gt;=DATE(2028,1,1)),"CHYBA",""),"CHYBA"))</f>
        <v/>
      </c>
      <c r="U1306" s="14">
        <f>IF(OR(V1306=0,A1306=""),"",IF(COUNTIFS($A$6:$A$1505,A1306&amp;"",$B$6:$B$1505,B1306&amp;"")&gt;1,"CHYBA",IF(X1306="","",IF(X1306=0,"",IFERROR(IF(INDEX($A$1:$A$1505,X1306)="","",IF(A1306=INDEX($A$1:$A$1505,X1306)+1,"","PREVERIŤ")),"PREVERIŤ")))))</f>
        <v/>
      </c>
      <c r="V1306" s="14">
        <f>IF(OR(A1306&lt;&gt;"",B1306&lt;&gt;"",C1306&lt;&gt;"",D1306&lt;&gt;"",E1306&lt;&gt;"",F1306&lt;&gt;"",G1306&lt;&gt;"",H1306&lt;&gt;"",I1306&lt;&gt;"",J1306&lt;&gt;"",K1306&lt;&gt;"",L1306&lt;&gt;"",N1306&lt;&gt;"",O1306&lt;&gt;""),1,0)</f>
        <v/>
      </c>
      <c r="W1306" s="14">
        <f>IF(OR(V1306=0,B1306=""),"",COUNTIFS($B$6:B1306,B1306&amp;""))</f>
        <v/>
      </c>
      <c r="X1306" s="14">
        <f>IF(OR(V1306=0,B1306=""),"",IF(W1306=1,0,SUMIFS($Y$5:Y1305,$B$5:B1305,B1306&amp;"",$W$5:W1305,W1306-1)))</f>
        <v/>
      </c>
      <c r="Y1306" s="14">
        <f>IF(V1306=0,"",ROW($A1306))</f>
        <v/>
      </c>
    </row>
    <row r="1307">
      <c r="A1307" s="10" t="n"/>
      <c r="B1307" s="10" t="n"/>
      <c r="C1307" s="10" t="n"/>
      <c r="D1307" s="12" t="n"/>
      <c r="E1307" s="18" t="n"/>
      <c r="F1307" s="12" t="n"/>
      <c r="G1307" s="18" t="n"/>
      <c r="H1307" s="10" t="n"/>
      <c r="I1307" s="10" t="n"/>
      <c r="J1307" s="10" t="n"/>
      <c r="K1307" s="13" t="n"/>
      <c r="L1307" s="13" t="n"/>
      <c r="M1307" s="19">
        <f>IF(OR(K1307="",L1307=""),"",IF(AND(ISNUMBER(K1307),ISNUMBER(L1307)),L1307-K1307,"CHYBA"))</f>
        <v/>
      </c>
      <c r="N1307" s="10" t="n"/>
      <c r="O1307" s="10" t="n"/>
      <c r="P1307" s="14">
        <f>IF(M1307="","",IF(ISNUMBER(M1307),IF(M1307&lt;=0,"CHYBA",""),"CHYBA"))</f>
        <v/>
      </c>
      <c r="Q1307" s="14">
        <f>IF(OR(V1307=0,B1307="",K1307=""),"",IFERROR(IF(X1307=0,IF(AND(COUNTIFS('Vozidlá'!$A$6:$A$6,B1307&amp;"",'Vozidlá'!$L$6:$L$6,"&lt;&gt;")=1,ROUND(K1307,1)=ROUND(INDEX('Vozidlá'!$L$6:$L$6,MATCH(B1307,'Vozidlá'!$A$6:$A$6,0)),1)),"","CHYBA"),IF(AND(INDEX($L$1:$L$1505,X1307)&lt;&gt;"",ROUND(K1307,1)=ROUND(INDEX($L$1:$L$1505,X1307),1)),"","CHYBA")),"CHYBA"))</f>
        <v/>
      </c>
      <c r="R1307" s="14">
        <f>IF(V1307=0,"",IF(OR(NOT(ISNUMBER(A1307)),B1307="",C1307="",NOT(ISNUMBER(D1307)),NOT(ISNUMBER(E1307)),NOT(ISNUMBER(F1307)),NOT(ISNUMBER(G1307)),I1307="",J1307="",NOT(ISNUMBER(K1307)),NOT(ISNUMBER(L1307)),AND(N1307&lt;&gt;"Podnikateľská",N1307&lt;&gt;"Súkromná"),AND(N1307="Podnikateľská",H1307=""),COUNTIFS('Vodiči'!$C$6:$C$8,C1307&amp;"")&lt;&gt;1,COUNTIFS('Vozidlá'!$A$6:$A$6,B1307&amp;"",'Vozidlá'!$B$6:$B$6,"&lt;&gt;")&lt;&gt;1,COUNTIFS('Vozidlá'!$A$6:$A$6,B1307&amp;"",'Vozidlá'!$C$6:$C$6,"&lt;&gt;")&lt;&gt;1,COUNTIFS('Vozidlá'!$A$6:$A$6,B1307&amp;"",'Vozidlá'!$D$6:$D$6,"&lt;&gt;")&lt;&gt;1,COUNTIFS('Vozidlá'!$A$6:$A$6,B1307&amp;"",'Vozidlá'!$E$6:$E$6,"&lt;&gt;")&lt;&gt;1,COUNTIFS('Vozidlá'!$A$6:$A$6,B1307&amp;"",'Vozidlá'!$K$6:$K$6,"&lt;&gt;")&lt;&gt;1,COUNTIFS('Vozidlá'!$A$6:$A$6,B1307&amp;"",'Vozidlá'!$L$6:$L$6,"&lt;&gt;")&lt;&gt;1),"CHYBA",""))</f>
        <v/>
      </c>
      <c r="S1307" s="14">
        <f>IF(V1307=0,"",IF(N1307="Podnikateľská",IF(H1307="","",IF(OR(LEN(TRIM(SUBSTITUTE(SUBSTITUTE(H1307,".",""),",","")))&lt;12,ISNUMBER(MATCH(TRIM(SUBSTITUTE(SUBSTITUTE(H1307,".",""),",","")),'Zoznamy'!$G$2:$G$41,0))),"PREVERIŤ","")),IF(AND(N1307="Súkromná",IFERROR(INDEX('Vozidlá'!$O$6:$O$6,MATCH(B1307,'Vozidlá'!$A$6:$A$6,0))="áno",FALSE)),"PREVERIŤ","")))</f>
        <v/>
      </c>
      <c r="T1307" s="14">
        <f>IF(OR(D1307="",E1307="",F1307="",G1307=""),"",IFERROR(IF(OR(F1307+G1307&lt;D1307+E1307,D1307&lt;DATE(2027,1,1),D1307&gt;=DATE(2028,1,1)),"CHYBA",""),"CHYBA"))</f>
        <v/>
      </c>
      <c r="U1307" s="14">
        <f>IF(OR(V1307=0,A1307=""),"",IF(COUNTIFS($A$6:$A$1505,A1307&amp;"",$B$6:$B$1505,B1307&amp;"")&gt;1,"CHYBA",IF(X1307="","",IF(X1307=0,"",IFERROR(IF(INDEX($A$1:$A$1505,X1307)="","",IF(A1307=INDEX($A$1:$A$1505,X1307)+1,"","PREVERIŤ")),"PREVERIŤ")))))</f>
        <v/>
      </c>
      <c r="V1307" s="14">
        <f>IF(OR(A1307&lt;&gt;"",B1307&lt;&gt;"",C1307&lt;&gt;"",D1307&lt;&gt;"",E1307&lt;&gt;"",F1307&lt;&gt;"",G1307&lt;&gt;"",H1307&lt;&gt;"",I1307&lt;&gt;"",J1307&lt;&gt;"",K1307&lt;&gt;"",L1307&lt;&gt;"",N1307&lt;&gt;"",O1307&lt;&gt;""),1,0)</f>
        <v/>
      </c>
      <c r="W1307" s="14">
        <f>IF(OR(V1307=0,B1307=""),"",COUNTIFS($B$6:B1307,B1307&amp;""))</f>
        <v/>
      </c>
      <c r="X1307" s="14">
        <f>IF(OR(V1307=0,B1307=""),"",IF(W1307=1,0,SUMIFS($Y$5:Y1306,$B$5:B1306,B1307&amp;"",$W$5:W1306,W1307-1)))</f>
        <v/>
      </c>
      <c r="Y1307" s="14">
        <f>IF(V1307=0,"",ROW($A1307))</f>
        <v/>
      </c>
    </row>
    <row r="1308">
      <c r="A1308" s="10" t="n"/>
      <c r="B1308" s="10" t="n"/>
      <c r="C1308" s="10" t="n"/>
      <c r="D1308" s="12" t="n"/>
      <c r="E1308" s="18" t="n"/>
      <c r="F1308" s="12" t="n"/>
      <c r="G1308" s="18" t="n"/>
      <c r="H1308" s="10" t="n"/>
      <c r="I1308" s="10" t="n"/>
      <c r="J1308" s="10" t="n"/>
      <c r="K1308" s="13" t="n"/>
      <c r="L1308" s="13" t="n"/>
      <c r="M1308" s="19">
        <f>IF(OR(K1308="",L1308=""),"",IF(AND(ISNUMBER(K1308),ISNUMBER(L1308)),L1308-K1308,"CHYBA"))</f>
        <v/>
      </c>
      <c r="N1308" s="10" t="n"/>
      <c r="O1308" s="10" t="n"/>
      <c r="P1308" s="14">
        <f>IF(M1308="","",IF(ISNUMBER(M1308),IF(M1308&lt;=0,"CHYBA",""),"CHYBA"))</f>
        <v/>
      </c>
      <c r="Q1308" s="14">
        <f>IF(OR(V1308=0,B1308="",K1308=""),"",IFERROR(IF(X1308=0,IF(AND(COUNTIFS('Vozidlá'!$A$6:$A$6,B1308&amp;"",'Vozidlá'!$L$6:$L$6,"&lt;&gt;")=1,ROUND(K1308,1)=ROUND(INDEX('Vozidlá'!$L$6:$L$6,MATCH(B1308,'Vozidlá'!$A$6:$A$6,0)),1)),"","CHYBA"),IF(AND(INDEX($L$1:$L$1505,X1308)&lt;&gt;"",ROUND(K1308,1)=ROUND(INDEX($L$1:$L$1505,X1308),1)),"","CHYBA")),"CHYBA"))</f>
        <v/>
      </c>
      <c r="R1308" s="14">
        <f>IF(V1308=0,"",IF(OR(NOT(ISNUMBER(A1308)),B1308="",C1308="",NOT(ISNUMBER(D1308)),NOT(ISNUMBER(E1308)),NOT(ISNUMBER(F1308)),NOT(ISNUMBER(G1308)),I1308="",J1308="",NOT(ISNUMBER(K1308)),NOT(ISNUMBER(L1308)),AND(N1308&lt;&gt;"Podnikateľská",N1308&lt;&gt;"Súkromná"),AND(N1308="Podnikateľská",H1308=""),COUNTIFS('Vodiči'!$C$6:$C$8,C1308&amp;"")&lt;&gt;1,COUNTIFS('Vozidlá'!$A$6:$A$6,B1308&amp;"",'Vozidlá'!$B$6:$B$6,"&lt;&gt;")&lt;&gt;1,COUNTIFS('Vozidlá'!$A$6:$A$6,B1308&amp;"",'Vozidlá'!$C$6:$C$6,"&lt;&gt;")&lt;&gt;1,COUNTIFS('Vozidlá'!$A$6:$A$6,B1308&amp;"",'Vozidlá'!$D$6:$D$6,"&lt;&gt;")&lt;&gt;1,COUNTIFS('Vozidlá'!$A$6:$A$6,B1308&amp;"",'Vozidlá'!$E$6:$E$6,"&lt;&gt;")&lt;&gt;1,COUNTIFS('Vozidlá'!$A$6:$A$6,B1308&amp;"",'Vozidlá'!$K$6:$K$6,"&lt;&gt;")&lt;&gt;1,COUNTIFS('Vozidlá'!$A$6:$A$6,B1308&amp;"",'Vozidlá'!$L$6:$L$6,"&lt;&gt;")&lt;&gt;1),"CHYBA",""))</f>
        <v/>
      </c>
      <c r="S1308" s="14">
        <f>IF(V1308=0,"",IF(N1308="Podnikateľská",IF(H1308="","",IF(OR(LEN(TRIM(SUBSTITUTE(SUBSTITUTE(H1308,".",""),",","")))&lt;12,ISNUMBER(MATCH(TRIM(SUBSTITUTE(SUBSTITUTE(H1308,".",""),",","")),'Zoznamy'!$G$2:$G$41,0))),"PREVERIŤ","")),IF(AND(N1308="Súkromná",IFERROR(INDEX('Vozidlá'!$O$6:$O$6,MATCH(B1308,'Vozidlá'!$A$6:$A$6,0))="áno",FALSE)),"PREVERIŤ","")))</f>
        <v/>
      </c>
      <c r="T1308" s="14">
        <f>IF(OR(D1308="",E1308="",F1308="",G1308=""),"",IFERROR(IF(OR(F1308+G1308&lt;D1308+E1308,D1308&lt;DATE(2027,1,1),D1308&gt;=DATE(2028,1,1)),"CHYBA",""),"CHYBA"))</f>
        <v/>
      </c>
      <c r="U1308" s="14">
        <f>IF(OR(V1308=0,A1308=""),"",IF(COUNTIFS($A$6:$A$1505,A1308&amp;"",$B$6:$B$1505,B1308&amp;"")&gt;1,"CHYBA",IF(X1308="","",IF(X1308=0,"",IFERROR(IF(INDEX($A$1:$A$1505,X1308)="","",IF(A1308=INDEX($A$1:$A$1505,X1308)+1,"","PREVERIŤ")),"PREVERIŤ")))))</f>
        <v/>
      </c>
      <c r="V1308" s="14">
        <f>IF(OR(A1308&lt;&gt;"",B1308&lt;&gt;"",C1308&lt;&gt;"",D1308&lt;&gt;"",E1308&lt;&gt;"",F1308&lt;&gt;"",G1308&lt;&gt;"",H1308&lt;&gt;"",I1308&lt;&gt;"",J1308&lt;&gt;"",K1308&lt;&gt;"",L1308&lt;&gt;"",N1308&lt;&gt;"",O1308&lt;&gt;""),1,0)</f>
        <v/>
      </c>
      <c r="W1308" s="14">
        <f>IF(OR(V1308=0,B1308=""),"",COUNTIFS($B$6:B1308,B1308&amp;""))</f>
        <v/>
      </c>
      <c r="X1308" s="14">
        <f>IF(OR(V1308=0,B1308=""),"",IF(W1308=1,0,SUMIFS($Y$5:Y1307,$B$5:B1307,B1308&amp;"",$W$5:W1307,W1308-1)))</f>
        <v/>
      </c>
      <c r="Y1308" s="14">
        <f>IF(V1308=0,"",ROW($A1308))</f>
        <v/>
      </c>
    </row>
    <row r="1309">
      <c r="A1309" s="10" t="n"/>
      <c r="B1309" s="10" t="n"/>
      <c r="C1309" s="10" t="n"/>
      <c r="D1309" s="12" t="n"/>
      <c r="E1309" s="18" t="n"/>
      <c r="F1309" s="12" t="n"/>
      <c r="G1309" s="18" t="n"/>
      <c r="H1309" s="10" t="n"/>
      <c r="I1309" s="10" t="n"/>
      <c r="J1309" s="10" t="n"/>
      <c r="K1309" s="13" t="n"/>
      <c r="L1309" s="13" t="n"/>
      <c r="M1309" s="19">
        <f>IF(OR(K1309="",L1309=""),"",IF(AND(ISNUMBER(K1309),ISNUMBER(L1309)),L1309-K1309,"CHYBA"))</f>
        <v/>
      </c>
      <c r="N1309" s="10" t="n"/>
      <c r="O1309" s="10" t="n"/>
      <c r="P1309" s="14">
        <f>IF(M1309="","",IF(ISNUMBER(M1309),IF(M1309&lt;=0,"CHYBA",""),"CHYBA"))</f>
        <v/>
      </c>
      <c r="Q1309" s="14">
        <f>IF(OR(V1309=0,B1309="",K1309=""),"",IFERROR(IF(X1309=0,IF(AND(COUNTIFS('Vozidlá'!$A$6:$A$6,B1309&amp;"",'Vozidlá'!$L$6:$L$6,"&lt;&gt;")=1,ROUND(K1309,1)=ROUND(INDEX('Vozidlá'!$L$6:$L$6,MATCH(B1309,'Vozidlá'!$A$6:$A$6,0)),1)),"","CHYBA"),IF(AND(INDEX($L$1:$L$1505,X1309)&lt;&gt;"",ROUND(K1309,1)=ROUND(INDEX($L$1:$L$1505,X1309),1)),"","CHYBA")),"CHYBA"))</f>
        <v/>
      </c>
      <c r="R1309" s="14">
        <f>IF(V1309=0,"",IF(OR(NOT(ISNUMBER(A1309)),B1309="",C1309="",NOT(ISNUMBER(D1309)),NOT(ISNUMBER(E1309)),NOT(ISNUMBER(F1309)),NOT(ISNUMBER(G1309)),I1309="",J1309="",NOT(ISNUMBER(K1309)),NOT(ISNUMBER(L1309)),AND(N1309&lt;&gt;"Podnikateľská",N1309&lt;&gt;"Súkromná"),AND(N1309="Podnikateľská",H1309=""),COUNTIFS('Vodiči'!$C$6:$C$8,C1309&amp;"")&lt;&gt;1,COUNTIFS('Vozidlá'!$A$6:$A$6,B1309&amp;"",'Vozidlá'!$B$6:$B$6,"&lt;&gt;")&lt;&gt;1,COUNTIFS('Vozidlá'!$A$6:$A$6,B1309&amp;"",'Vozidlá'!$C$6:$C$6,"&lt;&gt;")&lt;&gt;1,COUNTIFS('Vozidlá'!$A$6:$A$6,B1309&amp;"",'Vozidlá'!$D$6:$D$6,"&lt;&gt;")&lt;&gt;1,COUNTIFS('Vozidlá'!$A$6:$A$6,B1309&amp;"",'Vozidlá'!$E$6:$E$6,"&lt;&gt;")&lt;&gt;1,COUNTIFS('Vozidlá'!$A$6:$A$6,B1309&amp;"",'Vozidlá'!$K$6:$K$6,"&lt;&gt;")&lt;&gt;1,COUNTIFS('Vozidlá'!$A$6:$A$6,B1309&amp;"",'Vozidlá'!$L$6:$L$6,"&lt;&gt;")&lt;&gt;1),"CHYBA",""))</f>
        <v/>
      </c>
      <c r="S1309" s="14">
        <f>IF(V1309=0,"",IF(N1309="Podnikateľská",IF(H1309="","",IF(OR(LEN(TRIM(SUBSTITUTE(SUBSTITUTE(H1309,".",""),",","")))&lt;12,ISNUMBER(MATCH(TRIM(SUBSTITUTE(SUBSTITUTE(H1309,".",""),",","")),'Zoznamy'!$G$2:$G$41,0))),"PREVERIŤ","")),IF(AND(N1309="Súkromná",IFERROR(INDEX('Vozidlá'!$O$6:$O$6,MATCH(B1309,'Vozidlá'!$A$6:$A$6,0))="áno",FALSE)),"PREVERIŤ","")))</f>
        <v/>
      </c>
      <c r="T1309" s="14">
        <f>IF(OR(D1309="",E1309="",F1309="",G1309=""),"",IFERROR(IF(OR(F1309+G1309&lt;D1309+E1309,D1309&lt;DATE(2027,1,1),D1309&gt;=DATE(2028,1,1)),"CHYBA",""),"CHYBA"))</f>
        <v/>
      </c>
      <c r="U1309" s="14">
        <f>IF(OR(V1309=0,A1309=""),"",IF(COUNTIFS($A$6:$A$1505,A1309&amp;"",$B$6:$B$1505,B1309&amp;"")&gt;1,"CHYBA",IF(X1309="","",IF(X1309=0,"",IFERROR(IF(INDEX($A$1:$A$1505,X1309)="","",IF(A1309=INDEX($A$1:$A$1505,X1309)+1,"","PREVERIŤ")),"PREVERIŤ")))))</f>
        <v/>
      </c>
      <c r="V1309" s="14">
        <f>IF(OR(A1309&lt;&gt;"",B1309&lt;&gt;"",C1309&lt;&gt;"",D1309&lt;&gt;"",E1309&lt;&gt;"",F1309&lt;&gt;"",G1309&lt;&gt;"",H1309&lt;&gt;"",I1309&lt;&gt;"",J1309&lt;&gt;"",K1309&lt;&gt;"",L1309&lt;&gt;"",N1309&lt;&gt;"",O1309&lt;&gt;""),1,0)</f>
        <v/>
      </c>
      <c r="W1309" s="14">
        <f>IF(OR(V1309=0,B1309=""),"",COUNTIFS($B$6:B1309,B1309&amp;""))</f>
        <v/>
      </c>
      <c r="X1309" s="14">
        <f>IF(OR(V1309=0,B1309=""),"",IF(W1309=1,0,SUMIFS($Y$5:Y1308,$B$5:B1308,B1309&amp;"",$W$5:W1308,W1309-1)))</f>
        <v/>
      </c>
      <c r="Y1309" s="14">
        <f>IF(V1309=0,"",ROW($A1309))</f>
        <v/>
      </c>
    </row>
    <row r="1310">
      <c r="A1310" s="10" t="n"/>
      <c r="B1310" s="10" t="n"/>
      <c r="C1310" s="10" t="n"/>
      <c r="D1310" s="12" t="n"/>
      <c r="E1310" s="18" t="n"/>
      <c r="F1310" s="12" t="n"/>
      <c r="G1310" s="18" t="n"/>
      <c r="H1310" s="10" t="n"/>
      <c r="I1310" s="10" t="n"/>
      <c r="J1310" s="10" t="n"/>
      <c r="K1310" s="13" t="n"/>
      <c r="L1310" s="13" t="n"/>
      <c r="M1310" s="19">
        <f>IF(OR(K1310="",L1310=""),"",IF(AND(ISNUMBER(K1310),ISNUMBER(L1310)),L1310-K1310,"CHYBA"))</f>
        <v/>
      </c>
      <c r="N1310" s="10" t="n"/>
      <c r="O1310" s="10" t="n"/>
      <c r="P1310" s="14">
        <f>IF(M1310="","",IF(ISNUMBER(M1310),IF(M1310&lt;=0,"CHYBA",""),"CHYBA"))</f>
        <v/>
      </c>
      <c r="Q1310" s="14">
        <f>IF(OR(V1310=0,B1310="",K1310=""),"",IFERROR(IF(X1310=0,IF(AND(COUNTIFS('Vozidlá'!$A$6:$A$6,B1310&amp;"",'Vozidlá'!$L$6:$L$6,"&lt;&gt;")=1,ROUND(K1310,1)=ROUND(INDEX('Vozidlá'!$L$6:$L$6,MATCH(B1310,'Vozidlá'!$A$6:$A$6,0)),1)),"","CHYBA"),IF(AND(INDEX($L$1:$L$1505,X1310)&lt;&gt;"",ROUND(K1310,1)=ROUND(INDEX($L$1:$L$1505,X1310),1)),"","CHYBA")),"CHYBA"))</f>
        <v/>
      </c>
      <c r="R1310" s="14">
        <f>IF(V1310=0,"",IF(OR(NOT(ISNUMBER(A1310)),B1310="",C1310="",NOT(ISNUMBER(D1310)),NOT(ISNUMBER(E1310)),NOT(ISNUMBER(F1310)),NOT(ISNUMBER(G1310)),I1310="",J1310="",NOT(ISNUMBER(K1310)),NOT(ISNUMBER(L1310)),AND(N1310&lt;&gt;"Podnikateľská",N1310&lt;&gt;"Súkromná"),AND(N1310="Podnikateľská",H1310=""),COUNTIFS('Vodiči'!$C$6:$C$8,C1310&amp;"")&lt;&gt;1,COUNTIFS('Vozidlá'!$A$6:$A$6,B1310&amp;"",'Vozidlá'!$B$6:$B$6,"&lt;&gt;")&lt;&gt;1,COUNTIFS('Vozidlá'!$A$6:$A$6,B1310&amp;"",'Vozidlá'!$C$6:$C$6,"&lt;&gt;")&lt;&gt;1,COUNTIFS('Vozidlá'!$A$6:$A$6,B1310&amp;"",'Vozidlá'!$D$6:$D$6,"&lt;&gt;")&lt;&gt;1,COUNTIFS('Vozidlá'!$A$6:$A$6,B1310&amp;"",'Vozidlá'!$E$6:$E$6,"&lt;&gt;")&lt;&gt;1,COUNTIFS('Vozidlá'!$A$6:$A$6,B1310&amp;"",'Vozidlá'!$K$6:$K$6,"&lt;&gt;")&lt;&gt;1,COUNTIFS('Vozidlá'!$A$6:$A$6,B1310&amp;"",'Vozidlá'!$L$6:$L$6,"&lt;&gt;")&lt;&gt;1),"CHYBA",""))</f>
        <v/>
      </c>
      <c r="S1310" s="14">
        <f>IF(V1310=0,"",IF(N1310="Podnikateľská",IF(H1310="","",IF(OR(LEN(TRIM(SUBSTITUTE(SUBSTITUTE(H1310,".",""),",","")))&lt;12,ISNUMBER(MATCH(TRIM(SUBSTITUTE(SUBSTITUTE(H1310,".",""),",","")),'Zoznamy'!$G$2:$G$41,0))),"PREVERIŤ","")),IF(AND(N1310="Súkromná",IFERROR(INDEX('Vozidlá'!$O$6:$O$6,MATCH(B1310,'Vozidlá'!$A$6:$A$6,0))="áno",FALSE)),"PREVERIŤ","")))</f>
        <v/>
      </c>
      <c r="T1310" s="14">
        <f>IF(OR(D1310="",E1310="",F1310="",G1310=""),"",IFERROR(IF(OR(F1310+G1310&lt;D1310+E1310,D1310&lt;DATE(2027,1,1),D1310&gt;=DATE(2028,1,1)),"CHYBA",""),"CHYBA"))</f>
        <v/>
      </c>
      <c r="U1310" s="14">
        <f>IF(OR(V1310=0,A1310=""),"",IF(COUNTIFS($A$6:$A$1505,A1310&amp;"",$B$6:$B$1505,B1310&amp;"")&gt;1,"CHYBA",IF(X1310="","",IF(X1310=0,"",IFERROR(IF(INDEX($A$1:$A$1505,X1310)="","",IF(A1310=INDEX($A$1:$A$1505,X1310)+1,"","PREVERIŤ")),"PREVERIŤ")))))</f>
        <v/>
      </c>
      <c r="V1310" s="14">
        <f>IF(OR(A1310&lt;&gt;"",B1310&lt;&gt;"",C1310&lt;&gt;"",D1310&lt;&gt;"",E1310&lt;&gt;"",F1310&lt;&gt;"",G1310&lt;&gt;"",H1310&lt;&gt;"",I1310&lt;&gt;"",J1310&lt;&gt;"",K1310&lt;&gt;"",L1310&lt;&gt;"",N1310&lt;&gt;"",O1310&lt;&gt;""),1,0)</f>
        <v/>
      </c>
      <c r="W1310" s="14">
        <f>IF(OR(V1310=0,B1310=""),"",COUNTIFS($B$6:B1310,B1310&amp;""))</f>
        <v/>
      </c>
      <c r="X1310" s="14">
        <f>IF(OR(V1310=0,B1310=""),"",IF(W1310=1,0,SUMIFS($Y$5:Y1309,$B$5:B1309,B1310&amp;"",$W$5:W1309,W1310-1)))</f>
        <v/>
      </c>
      <c r="Y1310" s="14">
        <f>IF(V1310=0,"",ROW($A1310))</f>
        <v/>
      </c>
    </row>
    <row r="1311">
      <c r="A1311" s="10" t="n"/>
      <c r="B1311" s="10" t="n"/>
      <c r="C1311" s="10" t="n"/>
      <c r="D1311" s="12" t="n"/>
      <c r="E1311" s="18" t="n"/>
      <c r="F1311" s="12" t="n"/>
      <c r="G1311" s="18" t="n"/>
      <c r="H1311" s="10" t="n"/>
      <c r="I1311" s="10" t="n"/>
      <c r="J1311" s="10" t="n"/>
      <c r="K1311" s="13" t="n"/>
      <c r="L1311" s="13" t="n"/>
      <c r="M1311" s="19">
        <f>IF(OR(K1311="",L1311=""),"",IF(AND(ISNUMBER(K1311),ISNUMBER(L1311)),L1311-K1311,"CHYBA"))</f>
        <v/>
      </c>
      <c r="N1311" s="10" t="n"/>
      <c r="O1311" s="10" t="n"/>
      <c r="P1311" s="14">
        <f>IF(M1311="","",IF(ISNUMBER(M1311),IF(M1311&lt;=0,"CHYBA",""),"CHYBA"))</f>
        <v/>
      </c>
      <c r="Q1311" s="14">
        <f>IF(OR(V1311=0,B1311="",K1311=""),"",IFERROR(IF(X1311=0,IF(AND(COUNTIFS('Vozidlá'!$A$6:$A$6,B1311&amp;"",'Vozidlá'!$L$6:$L$6,"&lt;&gt;")=1,ROUND(K1311,1)=ROUND(INDEX('Vozidlá'!$L$6:$L$6,MATCH(B1311,'Vozidlá'!$A$6:$A$6,0)),1)),"","CHYBA"),IF(AND(INDEX($L$1:$L$1505,X1311)&lt;&gt;"",ROUND(K1311,1)=ROUND(INDEX($L$1:$L$1505,X1311),1)),"","CHYBA")),"CHYBA"))</f>
        <v/>
      </c>
      <c r="R1311" s="14">
        <f>IF(V1311=0,"",IF(OR(NOT(ISNUMBER(A1311)),B1311="",C1311="",NOT(ISNUMBER(D1311)),NOT(ISNUMBER(E1311)),NOT(ISNUMBER(F1311)),NOT(ISNUMBER(G1311)),I1311="",J1311="",NOT(ISNUMBER(K1311)),NOT(ISNUMBER(L1311)),AND(N1311&lt;&gt;"Podnikateľská",N1311&lt;&gt;"Súkromná"),AND(N1311="Podnikateľská",H1311=""),COUNTIFS('Vodiči'!$C$6:$C$8,C1311&amp;"")&lt;&gt;1,COUNTIFS('Vozidlá'!$A$6:$A$6,B1311&amp;"",'Vozidlá'!$B$6:$B$6,"&lt;&gt;")&lt;&gt;1,COUNTIFS('Vozidlá'!$A$6:$A$6,B1311&amp;"",'Vozidlá'!$C$6:$C$6,"&lt;&gt;")&lt;&gt;1,COUNTIFS('Vozidlá'!$A$6:$A$6,B1311&amp;"",'Vozidlá'!$D$6:$D$6,"&lt;&gt;")&lt;&gt;1,COUNTIFS('Vozidlá'!$A$6:$A$6,B1311&amp;"",'Vozidlá'!$E$6:$E$6,"&lt;&gt;")&lt;&gt;1,COUNTIFS('Vozidlá'!$A$6:$A$6,B1311&amp;"",'Vozidlá'!$K$6:$K$6,"&lt;&gt;")&lt;&gt;1,COUNTIFS('Vozidlá'!$A$6:$A$6,B1311&amp;"",'Vozidlá'!$L$6:$L$6,"&lt;&gt;")&lt;&gt;1),"CHYBA",""))</f>
        <v/>
      </c>
      <c r="S1311" s="14">
        <f>IF(V1311=0,"",IF(N1311="Podnikateľská",IF(H1311="","",IF(OR(LEN(TRIM(SUBSTITUTE(SUBSTITUTE(H1311,".",""),",","")))&lt;12,ISNUMBER(MATCH(TRIM(SUBSTITUTE(SUBSTITUTE(H1311,".",""),",","")),'Zoznamy'!$G$2:$G$41,0))),"PREVERIŤ","")),IF(AND(N1311="Súkromná",IFERROR(INDEX('Vozidlá'!$O$6:$O$6,MATCH(B1311,'Vozidlá'!$A$6:$A$6,0))="áno",FALSE)),"PREVERIŤ","")))</f>
        <v/>
      </c>
      <c r="T1311" s="14">
        <f>IF(OR(D1311="",E1311="",F1311="",G1311=""),"",IFERROR(IF(OR(F1311+G1311&lt;D1311+E1311,D1311&lt;DATE(2027,1,1),D1311&gt;=DATE(2028,1,1)),"CHYBA",""),"CHYBA"))</f>
        <v/>
      </c>
      <c r="U1311" s="14">
        <f>IF(OR(V1311=0,A1311=""),"",IF(COUNTIFS($A$6:$A$1505,A1311&amp;"",$B$6:$B$1505,B1311&amp;"")&gt;1,"CHYBA",IF(X1311="","",IF(X1311=0,"",IFERROR(IF(INDEX($A$1:$A$1505,X1311)="","",IF(A1311=INDEX($A$1:$A$1505,X1311)+1,"","PREVERIŤ")),"PREVERIŤ")))))</f>
        <v/>
      </c>
      <c r="V1311" s="14">
        <f>IF(OR(A1311&lt;&gt;"",B1311&lt;&gt;"",C1311&lt;&gt;"",D1311&lt;&gt;"",E1311&lt;&gt;"",F1311&lt;&gt;"",G1311&lt;&gt;"",H1311&lt;&gt;"",I1311&lt;&gt;"",J1311&lt;&gt;"",K1311&lt;&gt;"",L1311&lt;&gt;"",N1311&lt;&gt;"",O1311&lt;&gt;""),1,0)</f>
        <v/>
      </c>
      <c r="W1311" s="14">
        <f>IF(OR(V1311=0,B1311=""),"",COUNTIFS($B$6:B1311,B1311&amp;""))</f>
        <v/>
      </c>
      <c r="X1311" s="14">
        <f>IF(OR(V1311=0,B1311=""),"",IF(W1311=1,0,SUMIFS($Y$5:Y1310,$B$5:B1310,B1311&amp;"",$W$5:W1310,W1311-1)))</f>
        <v/>
      </c>
      <c r="Y1311" s="14">
        <f>IF(V1311=0,"",ROW($A1311))</f>
        <v/>
      </c>
    </row>
    <row r="1312">
      <c r="A1312" s="10" t="n"/>
      <c r="B1312" s="10" t="n"/>
      <c r="C1312" s="10" t="n"/>
      <c r="D1312" s="12" t="n"/>
      <c r="E1312" s="18" t="n"/>
      <c r="F1312" s="12" t="n"/>
      <c r="G1312" s="18" t="n"/>
      <c r="H1312" s="10" t="n"/>
      <c r="I1312" s="10" t="n"/>
      <c r="J1312" s="10" t="n"/>
      <c r="K1312" s="13" t="n"/>
      <c r="L1312" s="13" t="n"/>
      <c r="M1312" s="19">
        <f>IF(OR(K1312="",L1312=""),"",IF(AND(ISNUMBER(K1312),ISNUMBER(L1312)),L1312-K1312,"CHYBA"))</f>
        <v/>
      </c>
      <c r="N1312" s="10" t="n"/>
      <c r="O1312" s="10" t="n"/>
      <c r="P1312" s="14">
        <f>IF(M1312="","",IF(ISNUMBER(M1312),IF(M1312&lt;=0,"CHYBA",""),"CHYBA"))</f>
        <v/>
      </c>
      <c r="Q1312" s="14">
        <f>IF(OR(V1312=0,B1312="",K1312=""),"",IFERROR(IF(X1312=0,IF(AND(COUNTIFS('Vozidlá'!$A$6:$A$6,B1312&amp;"",'Vozidlá'!$L$6:$L$6,"&lt;&gt;")=1,ROUND(K1312,1)=ROUND(INDEX('Vozidlá'!$L$6:$L$6,MATCH(B1312,'Vozidlá'!$A$6:$A$6,0)),1)),"","CHYBA"),IF(AND(INDEX($L$1:$L$1505,X1312)&lt;&gt;"",ROUND(K1312,1)=ROUND(INDEX($L$1:$L$1505,X1312),1)),"","CHYBA")),"CHYBA"))</f>
        <v/>
      </c>
      <c r="R1312" s="14">
        <f>IF(V1312=0,"",IF(OR(NOT(ISNUMBER(A1312)),B1312="",C1312="",NOT(ISNUMBER(D1312)),NOT(ISNUMBER(E1312)),NOT(ISNUMBER(F1312)),NOT(ISNUMBER(G1312)),I1312="",J1312="",NOT(ISNUMBER(K1312)),NOT(ISNUMBER(L1312)),AND(N1312&lt;&gt;"Podnikateľská",N1312&lt;&gt;"Súkromná"),AND(N1312="Podnikateľská",H1312=""),COUNTIFS('Vodiči'!$C$6:$C$8,C1312&amp;"")&lt;&gt;1,COUNTIFS('Vozidlá'!$A$6:$A$6,B1312&amp;"",'Vozidlá'!$B$6:$B$6,"&lt;&gt;")&lt;&gt;1,COUNTIFS('Vozidlá'!$A$6:$A$6,B1312&amp;"",'Vozidlá'!$C$6:$C$6,"&lt;&gt;")&lt;&gt;1,COUNTIFS('Vozidlá'!$A$6:$A$6,B1312&amp;"",'Vozidlá'!$D$6:$D$6,"&lt;&gt;")&lt;&gt;1,COUNTIFS('Vozidlá'!$A$6:$A$6,B1312&amp;"",'Vozidlá'!$E$6:$E$6,"&lt;&gt;")&lt;&gt;1,COUNTIFS('Vozidlá'!$A$6:$A$6,B1312&amp;"",'Vozidlá'!$K$6:$K$6,"&lt;&gt;")&lt;&gt;1,COUNTIFS('Vozidlá'!$A$6:$A$6,B1312&amp;"",'Vozidlá'!$L$6:$L$6,"&lt;&gt;")&lt;&gt;1),"CHYBA",""))</f>
        <v/>
      </c>
      <c r="S1312" s="14">
        <f>IF(V1312=0,"",IF(N1312="Podnikateľská",IF(H1312="","",IF(OR(LEN(TRIM(SUBSTITUTE(SUBSTITUTE(H1312,".",""),",","")))&lt;12,ISNUMBER(MATCH(TRIM(SUBSTITUTE(SUBSTITUTE(H1312,".",""),",","")),'Zoznamy'!$G$2:$G$41,0))),"PREVERIŤ","")),IF(AND(N1312="Súkromná",IFERROR(INDEX('Vozidlá'!$O$6:$O$6,MATCH(B1312,'Vozidlá'!$A$6:$A$6,0))="áno",FALSE)),"PREVERIŤ","")))</f>
        <v/>
      </c>
      <c r="T1312" s="14">
        <f>IF(OR(D1312="",E1312="",F1312="",G1312=""),"",IFERROR(IF(OR(F1312+G1312&lt;D1312+E1312,D1312&lt;DATE(2027,1,1),D1312&gt;=DATE(2028,1,1)),"CHYBA",""),"CHYBA"))</f>
        <v/>
      </c>
      <c r="U1312" s="14">
        <f>IF(OR(V1312=0,A1312=""),"",IF(COUNTIFS($A$6:$A$1505,A1312&amp;"",$B$6:$B$1505,B1312&amp;"")&gt;1,"CHYBA",IF(X1312="","",IF(X1312=0,"",IFERROR(IF(INDEX($A$1:$A$1505,X1312)="","",IF(A1312=INDEX($A$1:$A$1505,X1312)+1,"","PREVERIŤ")),"PREVERIŤ")))))</f>
        <v/>
      </c>
      <c r="V1312" s="14">
        <f>IF(OR(A1312&lt;&gt;"",B1312&lt;&gt;"",C1312&lt;&gt;"",D1312&lt;&gt;"",E1312&lt;&gt;"",F1312&lt;&gt;"",G1312&lt;&gt;"",H1312&lt;&gt;"",I1312&lt;&gt;"",J1312&lt;&gt;"",K1312&lt;&gt;"",L1312&lt;&gt;"",N1312&lt;&gt;"",O1312&lt;&gt;""),1,0)</f>
        <v/>
      </c>
      <c r="W1312" s="14">
        <f>IF(OR(V1312=0,B1312=""),"",COUNTIFS($B$6:B1312,B1312&amp;""))</f>
        <v/>
      </c>
      <c r="X1312" s="14">
        <f>IF(OR(V1312=0,B1312=""),"",IF(W1312=1,0,SUMIFS($Y$5:Y1311,$B$5:B1311,B1312&amp;"",$W$5:W1311,W1312-1)))</f>
        <v/>
      </c>
      <c r="Y1312" s="14">
        <f>IF(V1312=0,"",ROW($A1312))</f>
        <v/>
      </c>
    </row>
    <row r="1313">
      <c r="A1313" s="10" t="n"/>
      <c r="B1313" s="10" t="n"/>
      <c r="C1313" s="10" t="n"/>
      <c r="D1313" s="12" t="n"/>
      <c r="E1313" s="18" t="n"/>
      <c r="F1313" s="12" t="n"/>
      <c r="G1313" s="18" t="n"/>
      <c r="H1313" s="10" t="n"/>
      <c r="I1313" s="10" t="n"/>
      <c r="J1313" s="10" t="n"/>
      <c r="K1313" s="13" t="n"/>
      <c r="L1313" s="13" t="n"/>
      <c r="M1313" s="19">
        <f>IF(OR(K1313="",L1313=""),"",IF(AND(ISNUMBER(K1313),ISNUMBER(L1313)),L1313-K1313,"CHYBA"))</f>
        <v/>
      </c>
      <c r="N1313" s="10" t="n"/>
      <c r="O1313" s="10" t="n"/>
      <c r="P1313" s="14">
        <f>IF(M1313="","",IF(ISNUMBER(M1313),IF(M1313&lt;=0,"CHYBA",""),"CHYBA"))</f>
        <v/>
      </c>
      <c r="Q1313" s="14">
        <f>IF(OR(V1313=0,B1313="",K1313=""),"",IFERROR(IF(X1313=0,IF(AND(COUNTIFS('Vozidlá'!$A$6:$A$6,B1313&amp;"",'Vozidlá'!$L$6:$L$6,"&lt;&gt;")=1,ROUND(K1313,1)=ROUND(INDEX('Vozidlá'!$L$6:$L$6,MATCH(B1313,'Vozidlá'!$A$6:$A$6,0)),1)),"","CHYBA"),IF(AND(INDEX($L$1:$L$1505,X1313)&lt;&gt;"",ROUND(K1313,1)=ROUND(INDEX($L$1:$L$1505,X1313),1)),"","CHYBA")),"CHYBA"))</f>
        <v/>
      </c>
      <c r="R1313" s="14">
        <f>IF(V1313=0,"",IF(OR(NOT(ISNUMBER(A1313)),B1313="",C1313="",NOT(ISNUMBER(D1313)),NOT(ISNUMBER(E1313)),NOT(ISNUMBER(F1313)),NOT(ISNUMBER(G1313)),I1313="",J1313="",NOT(ISNUMBER(K1313)),NOT(ISNUMBER(L1313)),AND(N1313&lt;&gt;"Podnikateľská",N1313&lt;&gt;"Súkromná"),AND(N1313="Podnikateľská",H1313=""),COUNTIFS('Vodiči'!$C$6:$C$8,C1313&amp;"")&lt;&gt;1,COUNTIFS('Vozidlá'!$A$6:$A$6,B1313&amp;"",'Vozidlá'!$B$6:$B$6,"&lt;&gt;")&lt;&gt;1,COUNTIFS('Vozidlá'!$A$6:$A$6,B1313&amp;"",'Vozidlá'!$C$6:$C$6,"&lt;&gt;")&lt;&gt;1,COUNTIFS('Vozidlá'!$A$6:$A$6,B1313&amp;"",'Vozidlá'!$D$6:$D$6,"&lt;&gt;")&lt;&gt;1,COUNTIFS('Vozidlá'!$A$6:$A$6,B1313&amp;"",'Vozidlá'!$E$6:$E$6,"&lt;&gt;")&lt;&gt;1,COUNTIFS('Vozidlá'!$A$6:$A$6,B1313&amp;"",'Vozidlá'!$K$6:$K$6,"&lt;&gt;")&lt;&gt;1,COUNTIFS('Vozidlá'!$A$6:$A$6,B1313&amp;"",'Vozidlá'!$L$6:$L$6,"&lt;&gt;")&lt;&gt;1),"CHYBA",""))</f>
        <v/>
      </c>
      <c r="S1313" s="14">
        <f>IF(V1313=0,"",IF(N1313="Podnikateľská",IF(H1313="","",IF(OR(LEN(TRIM(SUBSTITUTE(SUBSTITUTE(H1313,".",""),",","")))&lt;12,ISNUMBER(MATCH(TRIM(SUBSTITUTE(SUBSTITUTE(H1313,".",""),",","")),'Zoznamy'!$G$2:$G$41,0))),"PREVERIŤ","")),IF(AND(N1313="Súkromná",IFERROR(INDEX('Vozidlá'!$O$6:$O$6,MATCH(B1313,'Vozidlá'!$A$6:$A$6,0))="áno",FALSE)),"PREVERIŤ","")))</f>
        <v/>
      </c>
      <c r="T1313" s="14">
        <f>IF(OR(D1313="",E1313="",F1313="",G1313=""),"",IFERROR(IF(OR(F1313+G1313&lt;D1313+E1313,D1313&lt;DATE(2027,1,1),D1313&gt;=DATE(2028,1,1)),"CHYBA",""),"CHYBA"))</f>
        <v/>
      </c>
      <c r="U1313" s="14">
        <f>IF(OR(V1313=0,A1313=""),"",IF(COUNTIFS($A$6:$A$1505,A1313&amp;"",$B$6:$B$1505,B1313&amp;"")&gt;1,"CHYBA",IF(X1313="","",IF(X1313=0,"",IFERROR(IF(INDEX($A$1:$A$1505,X1313)="","",IF(A1313=INDEX($A$1:$A$1505,X1313)+1,"","PREVERIŤ")),"PREVERIŤ")))))</f>
        <v/>
      </c>
      <c r="V1313" s="14">
        <f>IF(OR(A1313&lt;&gt;"",B1313&lt;&gt;"",C1313&lt;&gt;"",D1313&lt;&gt;"",E1313&lt;&gt;"",F1313&lt;&gt;"",G1313&lt;&gt;"",H1313&lt;&gt;"",I1313&lt;&gt;"",J1313&lt;&gt;"",K1313&lt;&gt;"",L1313&lt;&gt;"",N1313&lt;&gt;"",O1313&lt;&gt;""),1,0)</f>
        <v/>
      </c>
      <c r="W1313" s="14">
        <f>IF(OR(V1313=0,B1313=""),"",COUNTIFS($B$6:B1313,B1313&amp;""))</f>
        <v/>
      </c>
      <c r="X1313" s="14">
        <f>IF(OR(V1313=0,B1313=""),"",IF(W1313=1,0,SUMIFS($Y$5:Y1312,$B$5:B1312,B1313&amp;"",$W$5:W1312,W1313-1)))</f>
        <v/>
      </c>
      <c r="Y1313" s="14">
        <f>IF(V1313=0,"",ROW($A1313))</f>
        <v/>
      </c>
    </row>
    <row r="1314">
      <c r="A1314" s="10" t="n"/>
      <c r="B1314" s="10" t="n"/>
      <c r="C1314" s="10" t="n"/>
      <c r="D1314" s="12" t="n"/>
      <c r="E1314" s="18" t="n"/>
      <c r="F1314" s="12" t="n"/>
      <c r="G1314" s="18" t="n"/>
      <c r="H1314" s="10" t="n"/>
      <c r="I1314" s="10" t="n"/>
      <c r="J1314" s="10" t="n"/>
      <c r="K1314" s="13" t="n"/>
      <c r="L1314" s="13" t="n"/>
      <c r="M1314" s="19">
        <f>IF(OR(K1314="",L1314=""),"",IF(AND(ISNUMBER(K1314),ISNUMBER(L1314)),L1314-K1314,"CHYBA"))</f>
        <v/>
      </c>
      <c r="N1314" s="10" t="n"/>
      <c r="O1314" s="10" t="n"/>
      <c r="P1314" s="14">
        <f>IF(M1314="","",IF(ISNUMBER(M1314),IF(M1314&lt;=0,"CHYBA",""),"CHYBA"))</f>
        <v/>
      </c>
      <c r="Q1314" s="14">
        <f>IF(OR(V1314=0,B1314="",K1314=""),"",IFERROR(IF(X1314=0,IF(AND(COUNTIFS('Vozidlá'!$A$6:$A$6,B1314&amp;"",'Vozidlá'!$L$6:$L$6,"&lt;&gt;")=1,ROUND(K1314,1)=ROUND(INDEX('Vozidlá'!$L$6:$L$6,MATCH(B1314,'Vozidlá'!$A$6:$A$6,0)),1)),"","CHYBA"),IF(AND(INDEX($L$1:$L$1505,X1314)&lt;&gt;"",ROUND(K1314,1)=ROUND(INDEX($L$1:$L$1505,X1314),1)),"","CHYBA")),"CHYBA"))</f>
        <v/>
      </c>
      <c r="R1314" s="14">
        <f>IF(V1314=0,"",IF(OR(NOT(ISNUMBER(A1314)),B1314="",C1314="",NOT(ISNUMBER(D1314)),NOT(ISNUMBER(E1314)),NOT(ISNUMBER(F1314)),NOT(ISNUMBER(G1314)),I1314="",J1314="",NOT(ISNUMBER(K1314)),NOT(ISNUMBER(L1314)),AND(N1314&lt;&gt;"Podnikateľská",N1314&lt;&gt;"Súkromná"),AND(N1314="Podnikateľská",H1314=""),COUNTIFS('Vodiči'!$C$6:$C$8,C1314&amp;"")&lt;&gt;1,COUNTIFS('Vozidlá'!$A$6:$A$6,B1314&amp;"",'Vozidlá'!$B$6:$B$6,"&lt;&gt;")&lt;&gt;1,COUNTIFS('Vozidlá'!$A$6:$A$6,B1314&amp;"",'Vozidlá'!$C$6:$C$6,"&lt;&gt;")&lt;&gt;1,COUNTIFS('Vozidlá'!$A$6:$A$6,B1314&amp;"",'Vozidlá'!$D$6:$D$6,"&lt;&gt;")&lt;&gt;1,COUNTIFS('Vozidlá'!$A$6:$A$6,B1314&amp;"",'Vozidlá'!$E$6:$E$6,"&lt;&gt;")&lt;&gt;1,COUNTIFS('Vozidlá'!$A$6:$A$6,B1314&amp;"",'Vozidlá'!$K$6:$K$6,"&lt;&gt;")&lt;&gt;1,COUNTIFS('Vozidlá'!$A$6:$A$6,B1314&amp;"",'Vozidlá'!$L$6:$L$6,"&lt;&gt;")&lt;&gt;1),"CHYBA",""))</f>
        <v/>
      </c>
      <c r="S1314" s="14">
        <f>IF(V1314=0,"",IF(N1314="Podnikateľská",IF(H1314="","",IF(OR(LEN(TRIM(SUBSTITUTE(SUBSTITUTE(H1314,".",""),",","")))&lt;12,ISNUMBER(MATCH(TRIM(SUBSTITUTE(SUBSTITUTE(H1314,".",""),",","")),'Zoznamy'!$G$2:$G$41,0))),"PREVERIŤ","")),IF(AND(N1314="Súkromná",IFERROR(INDEX('Vozidlá'!$O$6:$O$6,MATCH(B1314,'Vozidlá'!$A$6:$A$6,0))="áno",FALSE)),"PREVERIŤ","")))</f>
        <v/>
      </c>
      <c r="T1314" s="14">
        <f>IF(OR(D1314="",E1314="",F1314="",G1314=""),"",IFERROR(IF(OR(F1314+G1314&lt;D1314+E1314,D1314&lt;DATE(2027,1,1),D1314&gt;=DATE(2028,1,1)),"CHYBA",""),"CHYBA"))</f>
        <v/>
      </c>
      <c r="U1314" s="14">
        <f>IF(OR(V1314=0,A1314=""),"",IF(COUNTIFS($A$6:$A$1505,A1314&amp;"",$B$6:$B$1505,B1314&amp;"")&gt;1,"CHYBA",IF(X1314="","",IF(X1314=0,"",IFERROR(IF(INDEX($A$1:$A$1505,X1314)="","",IF(A1314=INDEX($A$1:$A$1505,X1314)+1,"","PREVERIŤ")),"PREVERIŤ")))))</f>
        <v/>
      </c>
      <c r="V1314" s="14">
        <f>IF(OR(A1314&lt;&gt;"",B1314&lt;&gt;"",C1314&lt;&gt;"",D1314&lt;&gt;"",E1314&lt;&gt;"",F1314&lt;&gt;"",G1314&lt;&gt;"",H1314&lt;&gt;"",I1314&lt;&gt;"",J1314&lt;&gt;"",K1314&lt;&gt;"",L1314&lt;&gt;"",N1314&lt;&gt;"",O1314&lt;&gt;""),1,0)</f>
        <v/>
      </c>
      <c r="W1314" s="14">
        <f>IF(OR(V1314=0,B1314=""),"",COUNTIFS($B$6:B1314,B1314&amp;""))</f>
        <v/>
      </c>
      <c r="X1314" s="14">
        <f>IF(OR(V1314=0,B1314=""),"",IF(W1314=1,0,SUMIFS($Y$5:Y1313,$B$5:B1313,B1314&amp;"",$W$5:W1313,W1314-1)))</f>
        <v/>
      </c>
      <c r="Y1314" s="14">
        <f>IF(V1314=0,"",ROW($A1314))</f>
        <v/>
      </c>
    </row>
    <row r="1315">
      <c r="A1315" s="10" t="n"/>
      <c r="B1315" s="10" t="n"/>
      <c r="C1315" s="10" t="n"/>
      <c r="D1315" s="12" t="n"/>
      <c r="E1315" s="18" t="n"/>
      <c r="F1315" s="12" t="n"/>
      <c r="G1315" s="18" t="n"/>
      <c r="H1315" s="10" t="n"/>
      <c r="I1315" s="10" t="n"/>
      <c r="J1315" s="10" t="n"/>
      <c r="K1315" s="13" t="n"/>
      <c r="L1315" s="13" t="n"/>
      <c r="M1315" s="19">
        <f>IF(OR(K1315="",L1315=""),"",IF(AND(ISNUMBER(K1315),ISNUMBER(L1315)),L1315-K1315,"CHYBA"))</f>
        <v/>
      </c>
      <c r="N1315" s="10" t="n"/>
      <c r="O1315" s="10" t="n"/>
      <c r="P1315" s="14">
        <f>IF(M1315="","",IF(ISNUMBER(M1315),IF(M1315&lt;=0,"CHYBA",""),"CHYBA"))</f>
        <v/>
      </c>
      <c r="Q1315" s="14">
        <f>IF(OR(V1315=0,B1315="",K1315=""),"",IFERROR(IF(X1315=0,IF(AND(COUNTIFS('Vozidlá'!$A$6:$A$6,B1315&amp;"",'Vozidlá'!$L$6:$L$6,"&lt;&gt;")=1,ROUND(K1315,1)=ROUND(INDEX('Vozidlá'!$L$6:$L$6,MATCH(B1315,'Vozidlá'!$A$6:$A$6,0)),1)),"","CHYBA"),IF(AND(INDEX($L$1:$L$1505,X1315)&lt;&gt;"",ROUND(K1315,1)=ROUND(INDEX($L$1:$L$1505,X1315),1)),"","CHYBA")),"CHYBA"))</f>
        <v/>
      </c>
      <c r="R1315" s="14">
        <f>IF(V1315=0,"",IF(OR(NOT(ISNUMBER(A1315)),B1315="",C1315="",NOT(ISNUMBER(D1315)),NOT(ISNUMBER(E1315)),NOT(ISNUMBER(F1315)),NOT(ISNUMBER(G1315)),I1315="",J1315="",NOT(ISNUMBER(K1315)),NOT(ISNUMBER(L1315)),AND(N1315&lt;&gt;"Podnikateľská",N1315&lt;&gt;"Súkromná"),AND(N1315="Podnikateľská",H1315=""),COUNTIFS('Vodiči'!$C$6:$C$8,C1315&amp;"")&lt;&gt;1,COUNTIFS('Vozidlá'!$A$6:$A$6,B1315&amp;"",'Vozidlá'!$B$6:$B$6,"&lt;&gt;")&lt;&gt;1,COUNTIFS('Vozidlá'!$A$6:$A$6,B1315&amp;"",'Vozidlá'!$C$6:$C$6,"&lt;&gt;")&lt;&gt;1,COUNTIFS('Vozidlá'!$A$6:$A$6,B1315&amp;"",'Vozidlá'!$D$6:$D$6,"&lt;&gt;")&lt;&gt;1,COUNTIFS('Vozidlá'!$A$6:$A$6,B1315&amp;"",'Vozidlá'!$E$6:$E$6,"&lt;&gt;")&lt;&gt;1,COUNTIFS('Vozidlá'!$A$6:$A$6,B1315&amp;"",'Vozidlá'!$K$6:$K$6,"&lt;&gt;")&lt;&gt;1,COUNTIFS('Vozidlá'!$A$6:$A$6,B1315&amp;"",'Vozidlá'!$L$6:$L$6,"&lt;&gt;")&lt;&gt;1),"CHYBA",""))</f>
        <v/>
      </c>
      <c r="S1315" s="14">
        <f>IF(V1315=0,"",IF(N1315="Podnikateľská",IF(H1315="","",IF(OR(LEN(TRIM(SUBSTITUTE(SUBSTITUTE(H1315,".",""),",","")))&lt;12,ISNUMBER(MATCH(TRIM(SUBSTITUTE(SUBSTITUTE(H1315,".",""),",","")),'Zoznamy'!$G$2:$G$41,0))),"PREVERIŤ","")),IF(AND(N1315="Súkromná",IFERROR(INDEX('Vozidlá'!$O$6:$O$6,MATCH(B1315,'Vozidlá'!$A$6:$A$6,0))="áno",FALSE)),"PREVERIŤ","")))</f>
        <v/>
      </c>
      <c r="T1315" s="14">
        <f>IF(OR(D1315="",E1315="",F1315="",G1315=""),"",IFERROR(IF(OR(F1315+G1315&lt;D1315+E1315,D1315&lt;DATE(2027,1,1),D1315&gt;=DATE(2028,1,1)),"CHYBA",""),"CHYBA"))</f>
        <v/>
      </c>
      <c r="U1315" s="14">
        <f>IF(OR(V1315=0,A1315=""),"",IF(COUNTIFS($A$6:$A$1505,A1315&amp;"",$B$6:$B$1505,B1315&amp;"")&gt;1,"CHYBA",IF(X1315="","",IF(X1315=0,"",IFERROR(IF(INDEX($A$1:$A$1505,X1315)="","",IF(A1315=INDEX($A$1:$A$1505,X1315)+1,"","PREVERIŤ")),"PREVERIŤ")))))</f>
        <v/>
      </c>
      <c r="V1315" s="14">
        <f>IF(OR(A1315&lt;&gt;"",B1315&lt;&gt;"",C1315&lt;&gt;"",D1315&lt;&gt;"",E1315&lt;&gt;"",F1315&lt;&gt;"",G1315&lt;&gt;"",H1315&lt;&gt;"",I1315&lt;&gt;"",J1315&lt;&gt;"",K1315&lt;&gt;"",L1315&lt;&gt;"",N1315&lt;&gt;"",O1315&lt;&gt;""),1,0)</f>
        <v/>
      </c>
      <c r="W1315" s="14">
        <f>IF(OR(V1315=0,B1315=""),"",COUNTIFS($B$6:B1315,B1315&amp;""))</f>
        <v/>
      </c>
      <c r="X1315" s="14">
        <f>IF(OR(V1315=0,B1315=""),"",IF(W1315=1,0,SUMIFS($Y$5:Y1314,$B$5:B1314,B1315&amp;"",$W$5:W1314,W1315-1)))</f>
        <v/>
      </c>
      <c r="Y1315" s="14">
        <f>IF(V1315=0,"",ROW($A1315))</f>
        <v/>
      </c>
    </row>
    <row r="1316">
      <c r="A1316" s="10" t="n"/>
      <c r="B1316" s="10" t="n"/>
      <c r="C1316" s="10" t="n"/>
      <c r="D1316" s="12" t="n"/>
      <c r="E1316" s="18" t="n"/>
      <c r="F1316" s="12" t="n"/>
      <c r="G1316" s="18" t="n"/>
      <c r="H1316" s="10" t="n"/>
      <c r="I1316" s="10" t="n"/>
      <c r="J1316" s="10" t="n"/>
      <c r="K1316" s="13" t="n"/>
      <c r="L1316" s="13" t="n"/>
      <c r="M1316" s="19">
        <f>IF(OR(K1316="",L1316=""),"",IF(AND(ISNUMBER(K1316),ISNUMBER(L1316)),L1316-K1316,"CHYBA"))</f>
        <v/>
      </c>
      <c r="N1316" s="10" t="n"/>
      <c r="O1316" s="10" t="n"/>
      <c r="P1316" s="14">
        <f>IF(M1316="","",IF(ISNUMBER(M1316),IF(M1316&lt;=0,"CHYBA",""),"CHYBA"))</f>
        <v/>
      </c>
      <c r="Q1316" s="14">
        <f>IF(OR(V1316=0,B1316="",K1316=""),"",IFERROR(IF(X1316=0,IF(AND(COUNTIFS('Vozidlá'!$A$6:$A$6,B1316&amp;"",'Vozidlá'!$L$6:$L$6,"&lt;&gt;")=1,ROUND(K1316,1)=ROUND(INDEX('Vozidlá'!$L$6:$L$6,MATCH(B1316,'Vozidlá'!$A$6:$A$6,0)),1)),"","CHYBA"),IF(AND(INDEX($L$1:$L$1505,X1316)&lt;&gt;"",ROUND(K1316,1)=ROUND(INDEX($L$1:$L$1505,X1316),1)),"","CHYBA")),"CHYBA"))</f>
        <v/>
      </c>
      <c r="R1316" s="14">
        <f>IF(V1316=0,"",IF(OR(NOT(ISNUMBER(A1316)),B1316="",C1316="",NOT(ISNUMBER(D1316)),NOT(ISNUMBER(E1316)),NOT(ISNUMBER(F1316)),NOT(ISNUMBER(G1316)),I1316="",J1316="",NOT(ISNUMBER(K1316)),NOT(ISNUMBER(L1316)),AND(N1316&lt;&gt;"Podnikateľská",N1316&lt;&gt;"Súkromná"),AND(N1316="Podnikateľská",H1316=""),COUNTIFS('Vodiči'!$C$6:$C$8,C1316&amp;"")&lt;&gt;1,COUNTIFS('Vozidlá'!$A$6:$A$6,B1316&amp;"",'Vozidlá'!$B$6:$B$6,"&lt;&gt;")&lt;&gt;1,COUNTIFS('Vozidlá'!$A$6:$A$6,B1316&amp;"",'Vozidlá'!$C$6:$C$6,"&lt;&gt;")&lt;&gt;1,COUNTIFS('Vozidlá'!$A$6:$A$6,B1316&amp;"",'Vozidlá'!$D$6:$D$6,"&lt;&gt;")&lt;&gt;1,COUNTIFS('Vozidlá'!$A$6:$A$6,B1316&amp;"",'Vozidlá'!$E$6:$E$6,"&lt;&gt;")&lt;&gt;1,COUNTIFS('Vozidlá'!$A$6:$A$6,B1316&amp;"",'Vozidlá'!$K$6:$K$6,"&lt;&gt;")&lt;&gt;1,COUNTIFS('Vozidlá'!$A$6:$A$6,B1316&amp;"",'Vozidlá'!$L$6:$L$6,"&lt;&gt;")&lt;&gt;1),"CHYBA",""))</f>
        <v/>
      </c>
      <c r="S1316" s="14">
        <f>IF(V1316=0,"",IF(N1316="Podnikateľská",IF(H1316="","",IF(OR(LEN(TRIM(SUBSTITUTE(SUBSTITUTE(H1316,".",""),",","")))&lt;12,ISNUMBER(MATCH(TRIM(SUBSTITUTE(SUBSTITUTE(H1316,".",""),",","")),'Zoznamy'!$G$2:$G$41,0))),"PREVERIŤ","")),IF(AND(N1316="Súkromná",IFERROR(INDEX('Vozidlá'!$O$6:$O$6,MATCH(B1316,'Vozidlá'!$A$6:$A$6,0))="áno",FALSE)),"PREVERIŤ","")))</f>
        <v/>
      </c>
      <c r="T1316" s="14">
        <f>IF(OR(D1316="",E1316="",F1316="",G1316=""),"",IFERROR(IF(OR(F1316+G1316&lt;D1316+E1316,D1316&lt;DATE(2027,1,1),D1316&gt;=DATE(2028,1,1)),"CHYBA",""),"CHYBA"))</f>
        <v/>
      </c>
      <c r="U1316" s="14">
        <f>IF(OR(V1316=0,A1316=""),"",IF(COUNTIFS($A$6:$A$1505,A1316&amp;"",$B$6:$B$1505,B1316&amp;"")&gt;1,"CHYBA",IF(X1316="","",IF(X1316=0,"",IFERROR(IF(INDEX($A$1:$A$1505,X1316)="","",IF(A1316=INDEX($A$1:$A$1505,X1316)+1,"","PREVERIŤ")),"PREVERIŤ")))))</f>
        <v/>
      </c>
      <c r="V1316" s="14">
        <f>IF(OR(A1316&lt;&gt;"",B1316&lt;&gt;"",C1316&lt;&gt;"",D1316&lt;&gt;"",E1316&lt;&gt;"",F1316&lt;&gt;"",G1316&lt;&gt;"",H1316&lt;&gt;"",I1316&lt;&gt;"",J1316&lt;&gt;"",K1316&lt;&gt;"",L1316&lt;&gt;"",N1316&lt;&gt;"",O1316&lt;&gt;""),1,0)</f>
        <v/>
      </c>
      <c r="W1316" s="14">
        <f>IF(OR(V1316=0,B1316=""),"",COUNTIFS($B$6:B1316,B1316&amp;""))</f>
        <v/>
      </c>
      <c r="X1316" s="14">
        <f>IF(OR(V1316=0,B1316=""),"",IF(W1316=1,0,SUMIFS($Y$5:Y1315,$B$5:B1315,B1316&amp;"",$W$5:W1315,W1316-1)))</f>
        <v/>
      </c>
      <c r="Y1316" s="14">
        <f>IF(V1316=0,"",ROW($A1316))</f>
        <v/>
      </c>
    </row>
    <row r="1317">
      <c r="A1317" s="10" t="n"/>
      <c r="B1317" s="10" t="n"/>
      <c r="C1317" s="10" t="n"/>
      <c r="D1317" s="12" t="n"/>
      <c r="E1317" s="18" t="n"/>
      <c r="F1317" s="12" t="n"/>
      <c r="G1317" s="18" t="n"/>
      <c r="H1317" s="10" t="n"/>
      <c r="I1317" s="10" t="n"/>
      <c r="J1317" s="10" t="n"/>
      <c r="K1317" s="13" t="n"/>
      <c r="L1317" s="13" t="n"/>
      <c r="M1317" s="19">
        <f>IF(OR(K1317="",L1317=""),"",IF(AND(ISNUMBER(K1317),ISNUMBER(L1317)),L1317-K1317,"CHYBA"))</f>
        <v/>
      </c>
      <c r="N1317" s="10" t="n"/>
      <c r="O1317" s="10" t="n"/>
      <c r="P1317" s="14">
        <f>IF(M1317="","",IF(ISNUMBER(M1317),IF(M1317&lt;=0,"CHYBA",""),"CHYBA"))</f>
        <v/>
      </c>
      <c r="Q1317" s="14">
        <f>IF(OR(V1317=0,B1317="",K1317=""),"",IFERROR(IF(X1317=0,IF(AND(COUNTIFS('Vozidlá'!$A$6:$A$6,B1317&amp;"",'Vozidlá'!$L$6:$L$6,"&lt;&gt;")=1,ROUND(K1317,1)=ROUND(INDEX('Vozidlá'!$L$6:$L$6,MATCH(B1317,'Vozidlá'!$A$6:$A$6,0)),1)),"","CHYBA"),IF(AND(INDEX($L$1:$L$1505,X1317)&lt;&gt;"",ROUND(K1317,1)=ROUND(INDEX($L$1:$L$1505,X1317),1)),"","CHYBA")),"CHYBA"))</f>
        <v/>
      </c>
      <c r="R1317" s="14">
        <f>IF(V1317=0,"",IF(OR(NOT(ISNUMBER(A1317)),B1317="",C1317="",NOT(ISNUMBER(D1317)),NOT(ISNUMBER(E1317)),NOT(ISNUMBER(F1317)),NOT(ISNUMBER(G1317)),I1317="",J1317="",NOT(ISNUMBER(K1317)),NOT(ISNUMBER(L1317)),AND(N1317&lt;&gt;"Podnikateľská",N1317&lt;&gt;"Súkromná"),AND(N1317="Podnikateľská",H1317=""),COUNTIFS('Vodiči'!$C$6:$C$8,C1317&amp;"")&lt;&gt;1,COUNTIFS('Vozidlá'!$A$6:$A$6,B1317&amp;"",'Vozidlá'!$B$6:$B$6,"&lt;&gt;")&lt;&gt;1,COUNTIFS('Vozidlá'!$A$6:$A$6,B1317&amp;"",'Vozidlá'!$C$6:$C$6,"&lt;&gt;")&lt;&gt;1,COUNTIFS('Vozidlá'!$A$6:$A$6,B1317&amp;"",'Vozidlá'!$D$6:$D$6,"&lt;&gt;")&lt;&gt;1,COUNTIFS('Vozidlá'!$A$6:$A$6,B1317&amp;"",'Vozidlá'!$E$6:$E$6,"&lt;&gt;")&lt;&gt;1,COUNTIFS('Vozidlá'!$A$6:$A$6,B1317&amp;"",'Vozidlá'!$K$6:$K$6,"&lt;&gt;")&lt;&gt;1,COUNTIFS('Vozidlá'!$A$6:$A$6,B1317&amp;"",'Vozidlá'!$L$6:$L$6,"&lt;&gt;")&lt;&gt;1),"CHYBA",""))</f>
        <v/>
      </c>
      <c r="S1317" s="14">
        <f>IF(V1317=0,"",IF(N1317="Podnikateľská",IF(H1317="","",IF(OR(LEN(TRIM(SUBSTITUTE(SUBSTITUTE(H1317,".",""),",","")))&lt;12,ISNUMBER(MATCH(TRIM(SUBSTITUTE(SUBSTITUTE(H1317,".",""),",","")),'Zoznamy'!$G$2:$G$41,0))),"PREVERIŤ","")),IF(AND(N1317="Súkromná",IFERROR(INDEX('Vozidlá'!$O$6:$O$6,MATCH(B1317,'Vozidlá'!$A$6:$A$6,0))="áno",FALSE)),"PREVERIŤ","")))</f>
        <v/>
      </c>
      <c r="T1317" s="14">
        <f>IF(OR(D1317="",E1317="",F1317="",G1317=""),"",IFERROR(IF(OR(F1317+G1317&lt;D1317+E1317,D1317&lt;DATE(2027,1,1),D1317&gt;=DATE(2028,1,1)),"CHYBA",""),"CHYBA"))</f>
        <v/>
      </c>
      <c r="U1317" s="14">
        <f>IF(OR(V1317=0,A1317=""),"",IF(COUNTIFS($A$6:$A$1505,A1317&amp;"",$B$6:$B$1505,B1317&amp;"")&gt;1,"CHYBA",IF(X1317="","",IF(X1317=0,"",IFERROR(IF(INDEX($A$1:$A$1505,X1317)="","",IF(A1317=INDEX($A$1:$A$1505,X1317)+1,"","PREVERIŤ")),"PREVERIŤ")))))</f>
        <v/>
      </c>
      <c r="V1317" s="14">
        <f>IF(OR(A1317&lt;&gt;"",B1317&lt;&gt;"",C1317&lt;&gt;"",D1317&lt;&gt;"",E1317&lt;&gt;"",F1317&lt;&gt;"",G1317&lt;&gt;"",H1317&lt;&gt;"",I1317&lt;&gt;"",J1317&lt;&gt;"",K1317&lt;&gt;"",L1317&lt;&gt;"",N1317&lt;&gt;"",O1317&lt;&gt;""),1,0)</f>
        <v/>
      </c>
      <c r="W1317" s="14">
        <f>IF(OR(V1317=0,B1317=""),"",COUNTIFS($B$6:B1317,B1317&amp;""))</f>
        <v/>
      </c>
      <c r="X1317" s="14">
        <f>IF(OR(V1317=0,B1317=""),"",IF(W1317=1,0,SUMIFS($Y$5:Y1316,$B$5:B1316,B1317&amp;"",$W$5:W1316,W1317-1)))</f>
        <v/>
      </c>
      <c r="Y1317" s="14">
        <f>IF(V1317=0,"",ROW($A1317))</f>
        <v/>
      </c>
    </row>
    <row r="1318">
      <c r="A1318" s="10" t="n"/>
      <c r="B1318" s="10" t="n"/>
      <c r="C1318" s="10" t="n"/>
      <c r="D1318" s="12" t="n"/>
      <c r="E1318" s="18" t="n"/>
      <c r="F1318" s="12" t="n"/>
      <c r="G1318" s="18" t="n"/>
      <c r="H1318" s="10" t="n"/>
      <c r="I1318" s="10" t="n"/>
      <c r="J1318" s="10" t="n"/>
      <c r="K1318" s="13" t="n"/>
      <c r="L1318" s="13" t="n"/>
      <c r="M1318" s="19">
        <f>IF(OR(K1318="",L1318=""),"",IF(AND(ISNUMBER(K1318),ISNUMBER(L1318)),L1318-K1318,"CHYBA"))</f>
        <v/>
      </c>
      <c r="N1318" s="10" t="n"/>
      <c r="O1318" s="10" t="n"/>
      <c r="P1318" s="14">
        <f>IF(M1318="","",IF(ISNUMBER(M1318),IF(M1318&lt;=0,"CHYBA",""),"CHYBA"))</f>
        <v/>
      </c>
      <c r="Q1318" s="14">
        <f>IF(OR(V1318=0,B1318="",K1318=""),"",IFERROR(IF(X1318=0,IF(AND(COUNTIFS('Vozidlá'!$A$6:$A$6,B1318&amp;"",'Vozidlá'!$L$6:$L$6,"&lt;&gt;")=1,ROUND(K1318,1)=ROUND(INDEX('Vozidlá'!$L$6:$L$6,MATCH(B1318,'Vozidlá'!$A$6:$A$6,0)),1)),"","CHYBA"),IF(AND(INDEX($L$1:$L$1505,X1318)&lt;&gt;"",ROUND(K1318,1)=ROUND(INDEX($L$1:$L$1505,X1318),1)),"","CHYBA")),"CHYBA"))</f>
        <v/>
      </c>
      <c r="R1318" s="14">
        <f>IF(V1318=0,"",IF(OR(NOT(ISNUMBER(A1318)),B1318="",C1318="",NOT(ISNUMBER(D1318)),NOT(ISNUMBER(E1318)),NOT(ISNUMBER(F1318)),NOT(ISNUMBER(G1318)),I1318="",J1318="",NOT(ISNUMBER(K1318)),NOT(ISNUMBER(L1318)),AND(N1318&lt;&gt;"Podnikateľská",N1318&lt;&gt;"Súkromná"),AND(N1318="Podnikateľská",H1318=""),COUNTIFS('Vodiči'!$C$6:$C$8,C1318&amp;"")&lt;&gt;1,COUNTIFS('Vozidlá'!$A$6:$A$6,B1318&amp;"",'Vozidlá'!$B$6:$B$6,"&lt;&gt;")&lt;&gt;1,COUNTIFS('Vozidlá'!$A$6:$A$6,B1318&amp;"",'Vozidlá'!$C$6:$C$6,"&lt;&gt;")&lt;&gt;1,COUNTIFS('Vozidlá'!$A$6:$A$6,B1318&amp;"",'Vozidlá'!$D$6:$D$6,"&lt;&gt;")&lt;&gt;1,COUNTIFS('Vozidlá'!$A$6:$A$6,B1318&amp;"",'Vozidlá'!$E$6:$E$6,"&lt;&gt;")&lt;&gt;1,COUNTIFS('Vozidlá'!$A$6:$A$6,B1318&amp;"",'Vozidlá'!$K$6:$K$6,"&lt;&gt;")&lt;&gt;1,COUNTIFS('Vozidlá'!$A$6:$A$6,B1318&amp;"",'Vozidlá'!$L$6:$L$6,"&lt;&gt;")&lt;&gt;1),"CHYBA",""))</f>
        <v/>
      </c>
      <c r="S1318" s="14">
        <f>IF(V1318=0,"",IF(N1318="Podnikateľská",IF(H1318="","",IF(OR(LEN(TRIM(SUBSTITUTE(SUBSTITUTE(H1318,".",""),",","")))&lt;12,ISNUMBER(MATCH(TRIM(SUBSTITUTE(SUBSTITUTE(H1318,".",""),",","")),'Zoznamy'!$G$2:$G$41,0))),"PREVERIŤ","")),IF(AND(N1318="Súkromná",IFERROR(INDEX('Vozidlá'!$O$6:$O$6,MATCH(B1318,'Vozidlá'!$A$6:$A$6,0))="áno",FALSE)),"PREVERIŤ","")))</f>
        <v/>
      </c>
      <c r="T1318" s="14">
        <f>IF(OR(D1318="",E1318="",F1318="",G1318=""),"",IFERROR(IF(OR(F1318+G1318&lt;D1318+E1318,D1318&lt;DATE(2027,1,1),D1318&gt;=DATE(2028,1,1)),"CHYBA",""),"CHYBA"))</f>
        <v/>
      </c>
      <c r="U1318" s="14">
        <f>IF(OR(V1318=0,A1318=""),"",IF(COUNTIFS($A$6:$A$1505,A1318&amp;"",$B$6:$B$1505,B1318&amp;"")&gt;1,"CHYBA",IF(X1318="","",IF(X1318=0,"",IFERROR(IF(INDEX($A$1:$A$1505,X1318)="","",IF(A1318=INDEX($A$1:$A$1505,X1318)+1,"","PREVERIŤ")),"PREVERIŤ")))))</f>
        <v/>
      </c>
      <c r="V1318" s="14">
        <f>IF(OR(A1318&lt;&gt;"",B1318&lt;&gt;"",C1318&lt;&gt;"",D1318&lt;&gt;"",E1318&lt;&gt;"",F1318&lt;&gt;"",G1318&lt;&gt;"",H1318&lt;&gt;"",I1318&lt;&gt;"",J1318&lt;&gt;"",K1318&lt;&gt;"",L1318&lt;&gt;"",N1318&lt;&gt;"",O1318&lt;&gt;""),1,0)</f>
        <v/>
      </c>
      <c r="W1318" s="14">
        <f>IF(OR(V1318=0,B1318=""),"",COUNTIFS($B$6:B1318,B1318&amp;""))</f>
        <v/>
      </c>
      <c r="X1318" s="14">
        <f>IF(OR(V1318=0,B1318=""),"",IF(W1318=1,0,SUMIFS($Y$5:Y1317,$B$5:B1317,B1318&amp;"",$W$5:W1317,W1318-1)))</f>
        <v/>
      </c>
      <c r="Y1318" s="14">
        <f>IF(V1318=0,"",ROW($A1318))</f>
        <v/>
      </c>
    </row>
    <row r="1319">
      <c r="A1319" s="10" t="n"/>
      <c r="B1319" s="10" t="n"/>
      <c r="C1319" s="10" t="n"/>
      <c r="D1319" s="12" t="n"/>
      <c r="E1319" s="18" t="n"/>
      <c r="F1319" s="12" t="n"/>
      <c r="G1319" s="18" t="n"/>
      <c r="H1319" s="10" t="n"/>
      <c r="I1319" s="10" t="n"/>
      <c r="J1319" s="10" t="n"/>
      <c r="K1319" s="13" t="n"/>
      <c r="L1319" s="13" t="n"/>
      <c r="M1319" s="19">
        <f>IF(OR(K1319="",L1319=""),"",IF(AND(ISNUMBER(K1319),ISNUMBER(L1319)),L1319-K1319,"CHYBA"))</f>
        <v/>
      </c>
      <c r="N1319" s="10" t="n"/>
      <c r="O1319" s="10" t="n"/>
      <c r="P1319" s="14">
        <f>IF(M1319="","",IF(ISNUMBER(M1319),IF(M1319&lt;=0,"CHYBA",""),"CHYBA"))</f>
        <v/>
      </c>
      <c r="Q1319" s="14">
        <f>IF(OR(V1319=0,B1319="",K1319=""),"",IFERROR(IF(X1319=0,IF(AND(COUNTIFS('Vozidlá'!$A$6:$A$6,B1319&amp;"",'Vozidlá'!$L$6:$L$6,"&lt;&gt;")=1,ROUND(K1319,1)=ROUND(INDEX('Vozidlá'!$L$6:$L$6,MATCH(B1319,'Vozidlá'!$A$6:$A$6,0)),1)),"","CHYBA"),IF(AND(INDEX($L$1:$L$1505,X1319)&lt;&gt;"",ROUND(K1319,1)=ROUND(INDEX($L$1:$L$1505,X1319),1)),"","CHYBA")),"CHYBA"))</f>
        <v/>
      </c>
      <c r="R1319" s="14">
        <f>IF(V1319=0,"",IF(OR(NOT(ISNUMBER(A1319)),B1319="",C1319="",NOT(ISNUMBER(D1319)),NOT(ISNUMBER(E1319)),NOT(ISNUMBER(F1319)),NOT(ISNUMBER(G1319)),I1319="",J1319="",NOT(ISNUMBER(K1319)),NOT(ISNUMBER(L1319)),AND(N1319&lt;&gt;"Podnikateľská",N1319&lt;&gt;"Súkromná"),AND(N1319="Podnikateľská",H1319=""),COUNTIFS('Vodiči'!$C$6:$C$8,C1319&amp;"")&lt;&gt;1,COUNTIFS('Vozidlá'!$A$6:$A$6,B1319&amp;"",'Vozidlá'!$B$6:$B$6,"&lt;&gt;")&lt;&gt;1,COUNTIFS('Vozidlá'!$A$6:$A$6,B1319&amp;"",'Vozidlá'!$C$6:$C$6,"&lt;&gt;")&lt;&gt;1,COUNTIFS('Vozidlá'!$A$6:$A$6,B1319&amp;"",'Vozidlá'!$D$6:$D$6,"&lt;&gt;")&lt;&gt;1,COUNTIFS('Vozidlá'!$A$6:$A$6,B1319&amp;"",'Vozidlá'!$E$6:$E$6,"&lt;&gt;")&lt;&gt;1,COUNTIFS('Vozidlá'!$A$6:$A$6,B1319&amp;"",'Vozidlá'!$K$6:$K$6,"&lt;&gt;")&lt;&gt;1,COUNTIFS('Vozidlá'!$A$6:$A$6,B1319&amp;"",'Vozidlá'!$L$6:$L$6,"&lt;&gt;")&lt;&gt;1),"CHYBA",""))</f>
        <v/>
      </c>
      <c r="S1319" s="14">
        <f>IF(V1319=0,"",IF(N1319="Podnikateľská",IF(H1319="","",IF(OR(LEN(TRIM(SUBSTITUTE(SUBSTITUTE(H1319,".",""),",","")))&lt;12,ISNUMBER(MATCH(TRIM(SUBSTITUTE(SUBSTITUTE(H1319,".",""),",","")),'Zoznamy'!$G$2:$G$41,0))),"PREVERIŤ","")),IF(AND(N1319="Súkromná",IFERROR(INDEX('Vozidlá'!$O$6:$O$6,MATCH(B1319,'Vozidlá'!$A$6:$A$6,0))="áno",FALSE)),"PREVERIŤ","")))</f>
        <v/>
      </c>
      <c r="T1319" s="14">
        <f>IF(OR(D1319="",E1319="",F1319="",G1319=""),"",IFERROR(IF(OR(F1319+G1319&lt;D1319+E1319,D1319&lt;DATE(2027,1,1),D1319&gt;=DATE(2028,1,1)),"CHYBA",""),"CHYBA"))</f>
        <v/>
      </c>
      <c r="U1319" s="14">
        <f>IF(OR(V1319=0,A1319=""),"",IF(COUNTIFS($A$6:$A$1505,A1319&amp;"",$B$6:$B$1505,B1319&amp;"")&gt;1,"CHYBA",IF(X1319="","",IF(X1319=0,"",IFERROR(IF(INDEX($A$1:$A$1505,X1319)="","",IF(A1319=INDEX($A$1:$A$1505,X1319)+1,"","PREVERIŤ")),"PREVERIŤ")))))</f>
        <v/>
      </c>
      <c r="V1319" s="14">
        <f>IF(OR(A1319&lt;&gt;"",B1319&lt;&gt;"",C1319&lt;&gt;"",D1319&lt;&gt;"",E1319&lt;&gt;"",F1319&lt;&gt;"",G1319&lt;&gt;"",H1319&lt;&gt;"",I1319&lt;&gt;"",J1319&lt;&gt;"",K1319&lt;&gt;"",L1319&lt;&gt;"",N1319&lt;&gt;"",O1319&lt;&gt;""),1,0)</f>
        <v/>
      </c>
      <c r="W1319" s="14">
        <f>IF(OR(V1319=0,B1319=""),"",COUNTIFS($B$6:B1319,B1319&amp;""))</f>
        <v/>
      </c>
      <c r="X1319" s="14">
        <f>IF(OR(V1319=0,B1319=""),"",IF(W1319=1,0,SUMIFS($Y$5:Y1318,$B$5:B1318,B1319&amp;"",$W$5:W1318,W1319-1)))</f>
        <v/>
      </c>
      <c r="Y1319" s="14">
        <f>IF(V1319=0,"",ROW($A1319))</f>
        <v/>
      </c>
    </row>
    <row r="1320">
      <c r="A1320" s="10" t="n"/>
      <c r="B1320" s="10" t="n"/>
      <c r="C1320" s="10" t="n"/>
      <c r="D1320" s="12" t="n"/>
      <c r="E1320" s="18" t="n"/>
      <c r="F1320" s="12" t="n"/>
      <c r="G1320" s="18" t="n"/>
      <c r="H1320" s="10" t="n"/>
      <c r="I1320" s="10" t="n"/>
      <c r="J1320" s="10" t="n"/>
      <c r="K1320" s="13" t="n"/>
      <c r="L1320" s="13" t="n"/>
      <c r="M1320" s="19">
        <f>IF(OR(K1320="",L1320=""),"",IF(AND(ISNUMBER(K1320),ISNUMBER(L1320)),L1320-K1320,"CHYBA"))</f>
        <v/>
      </c>
      <c r="N1320" s="10" t="n"/>
      <c r="O1320" s="10" t="n"/>
      <c r="P1320" s="14">
        <f>IF(M1320="","",IF(ISNUMBER(M1320),IF(M1320&lt;=0,"CHYBA",""),"CHYBA"))</f>
        <v/>
      </c>
      <c r="Q1320" s="14">
        <f>IF(OR(V1320=0,B1320="",K1320=""),"",IFERROR(IF(X1320=0,IF(AND(COUNTIFS('Vozidlá'!$A$6:$A$6,B1320&amp;"",'Vozidlá'!$L$6:$L$6,"&lt;&gt;")=1,ROUND(K1320,1)=ROUND(INDEX('Vozidlá'!$L$6:$L$6,MATCH(B1320,'Vozidlá'!$A$6:$A$6,0)),1)),"","CHYBA"),IF(AND(INDEX($L$1:$L$1505,X1320)&lt;&gt;"",ROUND(K1320,1)=ROUND(INDEX($L$1:$L$1505,X1320),1)),"","CHYBA")),"CHYBA"))</f>
        <v/>
      </c>
      <c r="R1320" s="14">
        <f>IF(V1320=0,"",IF(OR(NOT(ISNUMBER(A1320)),B1320="",C1320="",NOT(ISNUMBER(D1320)),NOT(ISNUMBER(E1320)),NOT(ISNUMBER(F1320)),NOT(ISNUMBER(G1320)),I1320="",J1320="",NOT(ISNUMBER(K1320)),NOT(ISNUMBER(L1320)),AND(N1320&lt;&gt;"Podnikateľská",N1320&lt;&gt;"Súkromná"),AND(N1320="Podnikateľská",H1320=""),COUNTIFS('Vodiči'!$C$6:$C$8,C1320&amp;"")&lt;&gt;1,COUNTIFS('Vozidlá'!$A$6:$A$6,B1320&amp;"",'Vozidlá'!$B$6:$B$6,"&lt;&gt;")&lt;&gt;1,COUNTIFS('Vozidlá'!$A$6:$A$6,B1320&amp;"",'Vozidlá'!$C$6:$C$6,"&lt;&gt;")&lt;&gt;1,COUNTIFS('Vozidlá'!$A$6:$A$6,B1320&amp;"",'Vozidlá'!$D$6:$D$6,"&lt;&gt;")&lt;&gt;1,COUNTIFS('Vozidlá'!$A$6:$A$6,B1320&amp;"",'Vozidlá'!$E$6:$E$6,"&lt;&gt;")&lt;&gt;1,COUNTIFS('Vozidlá'!$A$6:$A$6,B1320&amp;"",'Vozidlá'!$K$6:$K$6,"&lt;&gt;")&lt;&gt;1,COUNTIFS('Vozidlá'!$A$6:$A$6,B1320&amp;"",'Vozidlá'!$L$6:$L$6,"&lt;&gt;")&lt;&gt;1),"CHYBA",""))</f>
        <v/>
      </c>
      <c r="S1320" s="14">
        <f>IF(V1320=0,"",IF(N1320="Podnikateľská",IF(H1320="","",IF(OR(LEN(TRIM(SUBSTITUTE(SUBSTITUTE(H1320,".",""),",","")))&lt;12,ISNUMBER(MATCH(TRIM(SUBSTITUTE(SUBSTITUTE(H1320,".",""),",","")),'Zoznamy'!$G$2:$G$41,0))),"PREVERIŤ","")),IF(AND(N1320="Súkromná",IFERROR(INDEX('Vozidlá'!$O$6:$O$6,MATCH(B1320,'Vozidlá'!$A$6:$A$6,0))="áno",FALSE)),"PREVERIŤ","")))</f>
        <v/>
      </c>
      <c r="T1320" s="14">
        <f>IF(OR(D1320="",E1320="",F1320="",G1320=""),"",IFERROR(IF(OR(F1320+G1320&lt;D1320+E1320,D1320&lt;DATE(2027,1,1),D1320&gt;=DATE(2028,1,1)),"CHYBA",""),"CHYBA"))</f>
        <v/>
      </c>
      <c r="U1320" s="14">
        <f>IF(OR(V1320=0,A1320=""),"",IF(COUNTIFS($A$6:$A$1505,A1320&amp;"",$B$6:$B$1505,B1320&amp;"")&gt;1,"CHYBA",IF(X1320="","",IF(X1320=0,"",IFERROR(IF(INDEX($A$1:$A$1505,X1320)="","",IF(A1320=INDEX($A$1:$A$1505,X1320)+1,"","PREVERIŤ")),"PREVERIŤ")))))</f>
        <v/>
      </c>
      <c r="V1320" s="14">
        <f>IF(OR(A1320&lt;&gt;"",B1320&lt;&gt;"",C1320&lt;&gt;"",D1320&lt;&gt;"",E1320&lt;&gt;"",F1320&lt;&gt;"",G1320&lt;&gt;"",H1320&lt;&gt;"",I1320&lt;&gt;"",J1320&lt;&gt;"",K1320&lt;&gt;"",L1320&lt;&gt;"",N1320&lt;&gt;"",O1320&lt;&gt;""),1,0)</f>
        <v/>
      </c>
      <c r="W1320" s="14">
        <f>IF(OR(V1320=0,B1320=""),"",COUNTIFS($B$6:B1320,B1320&amp;""))</f>
        <v/>
      </c>
      <c r="X1320" s="14">
        <f>IF(OR(V1320=0,B1320=""),"",IF(W1320=1,0,SUMIFS($Y$5:Y1319,$B$5:B1319,B1320&amp;"",$W$5:W1319,W1320-1)))</f>
        <v/>
      </c>
      <c r="Y1320" s="14">
        <f>IF(V1320=0,"",ROW($A1320))</f>
        <v/>
      </c>
    </row>
    <row r="1321">
      <c r="A1321" s="10" t="n"/>
      <c r="B1321" s="10" t="n"/>
      <c r="C1321" s="10" t="n"/>
      <c r="D1321" s="12" t="n"/>
      <c r="E1321" s="18" t="n"/>
      <c r="F1321" s="12" t="n"/>
      <c r="G1321" s="18" t="n"/>
      <c r="H1321" s="10" t="n"/>
      <c r="I1321" s="10" t="n"/>
      <c r="J1321" s="10" t="n"/>
      <c r="K1321" s="13" t="n"/>
      <c r="L1321" s="13" t="n"/>
      <c r="M1321" s="19">
        <f>IF(OR(K1321="",L1321=""),"",IF(AND(ISNUMBER(K1321),ISNUMBER(L1321)),L1321-K1321,"CHYBA"))</f>
        <v/>
      </c>
      <c r="N1321" s="10" t="n"/>
      <c r="O1321" s="10" t="n"/>
      <c r="P1321" s="14">
        <f>IF(M1321="","",IF(ISNUMBER(M1321),IF(M1321&lt;=0,"CHYBA",""),"CHYBA"))</f>
        <v/>
      </c>
      <c r="Q1321" s="14">
        <f>IF(OR(V1321=0,B1321="",K1321=""),"",IFERROR(IF(X1321=0,IF(AND(COUNTIFS('Vozidlá'!$A$6:$A$6,B1321&amp;"",'Vozidlá'!$L$6:$L$6,"&lt;&gt;")=1,ROUND(K1321,1)=ROUND(INDEX('Vozidlá'!$L$6:$L$6,MATCH(B1321,'Vozidlá'!$A$6:$A$6,0)),1)),"","CHYBA"),IF(AND(INDEX($L$1:$L$1505,X1321)&lt;&gt;"",ROUND(K1321,1)=ROUND(INDEX($L$1:$L$1505,X1321),1)),"","CHYBA")),"CHYBA"))</f>
        <v/>
      </c>
      <c r="R1321" s="14">
        <f>IF(V1321=0,"",IF(OR(NOT(ISNUMBER(A1321)),B1321="",C1321="",NOT(ISNUMBER(D1321)),NOT(ISNUMBER(E1321)),NOT(ISNUMBER(F1321)),NOT(ISNUMBER(G1321)),I1321="",J1321="",NOT(ISNUMBER(K1321)),NOT(ISNUMBER(L1321)),AND(N1321&lt;&gt;"Podnikateľská",N1321&lt;&gt;"Súkromná"),AND(N1321="Podnikateľská",H1321=""),COUNTIFS('Vodiči'!$C$6:$C$8,C1321&amp;"")&lt;&gt;1,COUNTIFS('Vozidlá'!$A$6:$A$6,B1321&amp;"",'Vozidlá'!$B$6:$B$6,"&lt;&gt;")&lt;&gt;1,COUNTIFS('Vozidlá'!$A$6:$A$6,B1321&amp;"",'Vozidlá'!$C$6:$C$6,"&lt;&gt;")&lt;&gt;1,COUNTIFS('Vozidlá'!$A$6:$A$6,B1321&amp;"",'Vozidlá'!$D$6:$D$6,"&lt;&gt;")&lt;&gt;1,COUNTIFS('Vozidlá'!$A$6:$A$6,B1321&amp;"",'Vozidlá'!$E$6:$E$6,"&lt;&gt;")&lt;&gt;1,COUNTIFS('Vozidlá'!$A$6:$A$6,B1321&amp;"",'Vozidlá'!$K$6:$K$6,"&lt;&gt;")&lt;&gt;1,COUNTIFS('Vozidlá'!$A$6:$A$6,B1321&amp;"",'Vozidlá'!$L$6:$L$6,"&lt;&gt;")&lt;&gt;1),"CHYBA",""))</f>
        <v/>
      </c>
      <c r="S1321" s="14">
        <f>IF(V1321=0,"",IF(N1321="Podnikateľská",IF(H1321="","",IF(OR(LEN(TRIM(SUBSTITUTE(SUBSTITUTE(H1321,".",""),",","")))&lt;12,ISNUMBER(MATCH(TRIM(SUBSTITUTE(SUBSTITUTE(H1321,".",""),",","")),'Zoznamy'!$G$2:$G$41,0))),"PREVERIŤ","")),IF(AND(N1321="Súkromná",IFERROR(INDEX('Vozidlá'!$O$6:$O$6,MATCH(B1321,'Vozidlá'!$A$6:$A$6,0))="áno",FALSE)),"PREVERIŤ","")))</f>
        <v/>
      </c>
      <c r="T1321" s="14">
        <f>IF(OR(D1321="",E1321="",F1321="",G1321=""),"",IFERROR(IF(OR(F1321+G1321&lt;D1321+E1321,D1321&lt;DATE(2027,1,1),D1321&gt;=DATE(2028,1,1)),"CHYBA",""),"CHYBA"))</f>
        <v/>
      </c>
      <c r="U1321" s="14">
        <f>IF(OR(V1321=0,A1321=""),"",IF(COUNTIFS($A$6:$A$1505,A1321&amp;"",$B$6:$B$1505,B1321&amp;"")&gt;1,"CHYBA",IF(X1321="","",IF(X1321=0,"",IFERROR(IF(INDEX($A$1:$A$1505,X1321)="","",IF(A1321=INDEX($A$1:$A$1505,X1321)+1,"","PREVERIŤ")),"PREVERIŤ")))))</f>
        <v/>
      </c>
      <c r="V1321" s="14">
        <f>IF(OR(A1321&lt;&gt;"",B1321&lt;&gt;"",C1321&lt;&gt;"",D1321&lt;&gt;"",E1321&lt;&gt;"",F1321&lt;&gt;"",G1321&lt;&gt;"",H1321&lt;&gt;"",I1321&lt;&gt;"",J1321&lt;&gt;"",K1321&lt;&gt;"",L1321&lt;&gt;"",N1321&lt;&gt;"",O1321&lt;&gt;""),1,0)</f>
        <v/>
      </c>
      <c r="W1321" s="14">
        <f>IF(OR(V1321=0,B1321=""),"",COUNTIFS($B$6:B1321,B1321&amp;""))</f>
        <v/>
      </c>
      <c r="X1321" s="14">
        <f>IF(OR(V1321=0,B1321=""),"",IF(W1321=1,0,SUMIFS($Y$5:Y1320,$B$5:B1320,B1321&amp;"",$W$5:W1320,W1321-1)))</f>
        <v/>
      </c>
      <c r="Y1321" s="14">
        <f>IF(V1321=0,"",ROW($A1321))</f>
        <v/>
      </c>
    </row>
    <row r="1322">
      <c r="A1322" s="10" t="n"/>
      <c r="B1322" s="10" t="n"/>
      <c r="C1322" s="10" t="n"/>
      <c r="D1322" s="12" t="n"/>
      <c r="E1322" s="18" t="n"/>
      <c r="F1322" s="12" t="n"/>
      <c r="G1322" s="18" t="n"/>
      <c r="H1322" s="10" t="n"/>
      <c r="I1322" s="10" t="n"/>
      <c r="J1322" s="10" t="n"/>
      <c r="K1322" s="13" t="n"/>
      <c r="L1322" s="13" t="n"/>
      <c r="M1322" s="19">
        <f>IF(OR(K1322="",L1322=""),"",IF(AND(ISNUMBER(K1322),ISNUMBER(L1322)),L1322-K1322,"CHYBA"))</f>
        <v/>
      </c>
      <c r="N1322" s="10" t="n"/>
      <c r="O1322" s="10" t="n"/>
      <c r="P1322" s="14">
        <f>IF(M1322="","",IF(ISNUMBER(M1322),IF(M1322&lt;=0,"CHYBA",""),"CHYBA"))</f>
        <v/>
      </c>
      <c r="Q1322" s="14">
        <f>IF(OR(V1322=0,B1322="",K1322=""),"",IFERROR(IF(X1322=0,IF(AND(COUNTIFS('Vozidlá'!$A$6:$A$6,B1322&amp;"",'Vozidlá'!$L$6:$L$6,"&lt;&gt;")=1,ROUND(K1322,1)=ROUND(INDEX('Vozidlá'!$L$6:$L$6,MATCH(B1322,'Vozidlá'!$A$6:$A$6,0)),1)),"","CHYBA"),IF(AND(INDEX($L$1:$L$1505,X1322)&lt;&gt;"",ROUND(K1322,1)=ROUND(INDEX($L$1:$L$1505,X1322),1)),"","CHYBA")),"CHYBA"))</f>
        <v/>
      </c>
      <c r="R1322" s="14">
        <f>IF(V1322=0,"",IF(OR(NOT(ISNUMBER(A1322)),B1322="",C1322="",NOT(ISNUMBER(D1322)),NOT(ISNUMBER(E1322)),NOT(ISNUMBER(F1322)),NOT(ISNUMBER(G1322)),I1322="",J1322="",NOT(ISNUMBER(K1322)),NOT(ISNUMBER(L1322)),AND(N1322&lt;&gt;"Podnikateľská",N1322&lt;&gt;"Súkromná"),AND(N1322="Podnikateľská",H1322=""),COUNTIFS('Vodiči'!$C$6:$C$8,C1322&amp;"")&lt;&gt;1,COUNTIFS('Vozidlá'!$A$6:$A$6,B1322&amp;"",'Vozidlá'!$B$6:$B$6,"&lt;&gt;")&lt;&gt;1,COUNTIFS('Vozidlá'!$A$6:$A$6,B1322&amp;"",'Vozidlá'!$C$6:$C$6,"&lt;&gt;")&lt;&gt;1,COUNTIFS('Vozidlá'!$A$6:$A$6,B1322&amp;"",'Vozidlá'!$D$6:$D$6,"&lt;&gt;")&lt;&gt;1,COUNTIFS('Vozidlá'!$A$6:$A$6,B1322&amp;"",'Vozidlá'!$E$6:$E$6,"&lt;&gt;")&lt;&gt;1,COUNTIFS('Vozidlá'!$A$6:$A$6,B1322&amp;"",'Vozidlá'!$K$6:$K$6,"&lt;&gt;")&lt;&gt;1,COUNTIFS('Vozidlá'!$A$6:$A$6,B1322&amp;"",'Vozidlá'!$L$6:$L$6,"&lt;&gt;")&lt;&gt;1),"CHYBA",""))</f>
        <v/>
      </c>
      <c r="S1322" s="14">
        <f>IF(V1322=0,"",IF(N1322="Podnikateľská",IF(H1322="","",IF(OR(LEN(TRIM(SUBSTITUTE(SUBSTITUTE(H1322,".",""),",","")))&lt;12,ISNUMBER(MATCH(TRIM(SUBSTITUTE(SUBSTITUTE(H1322,".",""),",","")),'Zoznamy'!$G$2:$G$41,0))),"PREVERIŤ","")),IF(AND(N1322="Súkromná",IFERROR(INDEX('Vozidlá'!$O$6:$O$6,MATCH(B1322,'Vozidlá'!$A$6:$A$6,0))="áno",FALSE)),"PREVERIŤ","")))</f>
        <v/>
      </c>
      <c r="T1322" s="14">
        <f>IF(OR(D1322="",E1322="",F1322="",G1322=""),"",IFERROR(IF(OR(F1322+G1322&lt;D1322+E1322,D1322&lt;DATE(2027,1,1),D1322&gt;=DATE(2028,1,1)),"CHYBA",""),"CHYBA"))</f>
        <v/>
      </c>
      <c r="U1322" s="14">
        <f>IF(OR(V1322=0,A1322=""),"",IF(COUNTIFS($A$6:$A$1505,A1322&amp;"",$B$6:$B$1505,B1322&amp;"")&gt;1,"CHYBA",IF(X1322="","",IF(X1322=0,"",IFERROR(IF(INDEX($A$1:$A$1505,X1322)="","",IF(A1322=INDEX($A$1:$A$1505,X1322)+1,"","PREVERIŤ")),"PREVERIŤ")))))</f>
        <v/>
      </c>
      <c r="V1322" s="14">
        <f>IF(OR(A1322&lt;&gt;"",B1322&lt;&gt;"",C1322&lt;&gt;"",D1322&lt;&gt;"",E1322&lt;&gt;"",F1322&lt;&gt;"",G1322&lt;&gt;"",H1322&lt;&gt;"",I1322&lt;&gt;"",J1322&lt;&gt;"",K1322&lt;&gt;"",L1322&lt;&gt;"",N1322&lt;&gt;"",O1322&lt;&gt;""),1,0)</f>
        <v/>
      </c>
      <c r="W1322" s="14">
        <f>IF(OR(V1322=0,B1322=""),"",COUNTIFS($B$6:B1322,B1322&amp;""))</f>
        <v/>
      </c>
      <c r="X1322" s="14">
        <f>IF(OR(V1322=0,B1322=""),"",IF(W1322=1,0,SUMIFS($Y$5:Y1321,$B$5:B1321,B1322&amp;"",$W$5:W1321,W1322-1)))</f>
        <v/>
      </c>
      <c r="Y1322" s="14">
        <f>IF(V1322=0,"",ROW($A1322))</f>
        <v/>
      </c>
    </row>
    <row r="1323">
      <c r="A1323" s="10" t="n"/>
      <c r="B1323" s="10" t="n"/>
      <c r="C1323" s="10" t="n"/>
      <c r="D1323" s="12" t="n"/>
      <c r="E1323" s="18" t="n"/>
      <c r="F1323" s="12" t="n"/>
      <c r="G1323" s="18" t="n"/>
      <c r="H1323" s="10" t="n"/>
      <c r="I1323" s="10" t="n"/>
      <c r="J1323" s="10" t="n"/>
      <c r="K1323" s="13" t="n"/>
      <c r="L1323" s="13" t="n"/>
      <c r="M1323" s="19">
        <f>IF(OR(K1323="",L1323=""),"",IF(AND(ISNUMBER(K1323),ISNUMBER(L1323)),L1323-K1323,"CHYBA"))</f>
        <v/>
      </c>
      <c r="N1323" s="10" t="n"/>
      <c r="O1323" s="10" t="n"/>
      <c r="P1323" s="14">
        <f>IF(M1323="","",IF(ISNUMBER(M1323),IF(M1323&lt;=0,"CHYBA",""),"CHYBA"))</f>
        <v/>
      </c>
      <c r="Q1323" s="14">
        <f>IF(OR(V1323=0,B1323="",K1323=""),"",IFERROR(IF(X1323=0,IF(AND(COUNTIFS('Vozidlá'!$A$6:$A$6,B1323&amp;"",'Vozidlá'!$L$6:$L$6,"&lt;&gt;")=1,ROUND(K1323,1)=ROUND(INDEX('Vozidlá'!$L$6:$L$6,MATCH(B1323,'Vozidlá'!$A$6:$A$6,0)),1)),"","CHYBA"),IF(AND(INDEX($L$1:$L$1505,X1323)&lt;&gt;"",ROUND(K1323,1)=ROUND(INDEX($L$1:$L$1505,X1323),1)),"","CHYBA")),"CHYBA"))</f>
        <v/>
      </c>
      <c r="R1323" s="14">
        <f>IF(V1323=0,"",IF(OR(NOT(ISNUMBER(A1323)),B1323="",C1323="",NOT(ISNUMBER(D1323)),NOT(ISNUMBER(E1323)),NOT(ISNUMBER(F1323)),NOT(ISNUMBER(G1323)),I1323="",J1323="",NOT(ISNUMBER(K1323)),NOT(ISNUMBER(L1323)),AND(N1323&lt;&gt;"Podnikateľská",N1323&lt;&gt;"Súkromná"),AND(N1323="Podnikateľská",H1323=""),COUNTIFS('Vodiči'!$C$6:$C$8,C1323&amp;"")&lt;&gt;1,COUNTIFS('Vozidlá'!$A$6:$A$6,B1323&amp;"",'Vozidlá'!$B$6:$B$6,"&lt;&gt;")&lt;&gt;1,COUNTIFS('Vozidlá'!$A$6:$A$6,B1323&amp;"",'Vozidlá'!$C$6:$C$6,"&lt;&gt;")&lt;&gt;1,COUNTIFS('Vozidlá'!$A$6:$A$6,B1323&amp;"",'Vozidlá'!$D$6:$D$6,"&lt;&gt;")&lt;&gt;1,COUNTIFS('Vozidlá'!$A$6:$A$6,B1323&amp;"",'Vozidlá'!$E$6:$E$6,"&lt;&gt;")&lt;&gt;1,COUNTIFS('Vozidlá'!$A$6:$A$6,B1323&amp;"",'Vozidlá'!$K$6:$K$6,"&lt;&gt;")&lt;&gt;1,COUNTIFS('Vozidlá'!$A$6:$A$6,B1323&amp;"",'Vozidlá'!$L$6:$L$6,"&lt;&gt;")&lt;&gt;1),"CHYBA",""))</f>
        <v/>
      </c>
      <c r="S1323" s="14">
        <f>IF(V1323=0,"",IF(N1323="Podnikateľská",IF(H1323="","",IF(OR(LEN(TRIM(SUBSTITUTE(SUBSTITUTE(H1323,".",""),",","")))&lt;12,ISNUMBER(MATCH(TRIM(SUBSTITUTE(SUBSTITUTE(H1323,".",""),",","")),'Zoznamy'!$G$2:$G$41,0))),"PREVERIŤ","")),IF(AND(N1323="Súkromná",IFERROR(INDEX('Vozidlá'!$O$6:$O$6,MATCH(B1323,'Vozidlá'!$A$6:$A$6,0))="áno",FALSE)),"PREVERIŤ","")))</f>
        <v/>
      </c>
      <c r="T1323" s="14">
        <f>IF(OR(D1323="",E1323="",F1323="",G1323=""),"",IFERROR(IF(OR(F1323+G1323&lt;D1323+E1323,D1323&lt;DATE(2027,1,1),D1323&gt;=DATE(2028,1,1)),"CHYBA",""),"CHYBA"))</f>
        <v/>
      </c>
      <c r="U1323" s="14">
        <f>IF(OR(V1323=0,A1323=""),"",IF(COUNTIFS($A$6:$A$1505,A1323&amp;"",$B$6:$B$1505,B1323&amp;"")&gt;1,"CHYBA",IF(X1323="","",IF(X1323=0,"",IFERROR(IF(INDEX($A$1:$A$1505,X1323)="","",IF(A1323=INDEX($A$1:$A$1505,X1323)+1,"","PREVERIŤ")),"PREVERIŤ")))))</f>
        <v/>
      </c>
      <c r="V1323" s="14">
        <f>IF(OR(A1323&lt;&gt;"",B1323&lt;&gt;"",C1323&lt;&gt;"",D1323&lt;&gt;"",E1323&lt;&gt;"",F1323&lt;&gt;"",G1323&lt;&gt;"",H1323&lt;&gt;"",I1323&lt;&gt;"",J1323&lt;&gt;"",K1323&lt;&gt;"",L1323&lt;&gt;"",N1323&lt;&gt;"",O1323&lt;&gt;""),1,0)</f>
        <v/>
      </c>
      <c r="W1323" s="14">
        <f>IF(OR(V1323=0,B1323=""),"",COUNTIFS($B$6:B1323,B1323&amp;""))</f>
        <v/>
      </c>
      <c r="X1323" s="14">
        <f>IF(OR(V1323=0,B1323=""),"",IF(W1323=1,0,SUMIFS($Y$5:Y1322,$B$5:B1322,B1323&amp;"",$W$5:W1322,W1323-1)))</f>
        <v/>
      </c>
      <c r="Y1323" s="14">
        <f>IF(V1323=0,"",ROW($A1323))</f>
        <v/>
      </c>
    </row>
    <row r="1324">
      <c r="A1324" s="10" t="n"/>
      <c r="B1324" s="10" t="n"/>
      <c r="C1324" s="10" t="n"/>
      <c r="D1324" s="12" t="n"/>
      <c r="E1324" s="18" t="n"/>
      <c r="F1324" s="12" t="n"/>
      <c r="G1324" s="18" t="n"/>
      <c r="H1324" s="10" t="n"/>
      <c r="I1324" s="10" t="n"/>
      <c r="J1324" s="10" t="n"/>
      <c r="K1324" s="13" t="n"/>
      <c r="L1324" s="13" t="n"/>
      <c r="M1324" s="19">
        <f>IF(OR(K1324="",L1324=""),"",IF(AND(ISNUMBER(K1324),ISNUMBER(L1324)),L1324-K1324,"CHYBA"))</f>
        <v/>
      </c>
      <c r="N1324" s="10" t="n"/>
      <c r="O1324" s="10" t="n"/>
      <c r="P1324" s="14">
        <f>IF(M1324="","",IF(ISNUMBER(M1324),IF(M1324&lt;=0,"CHYBA",""),"CHYBA"))</f>
        <v/>
      </c>
      <c r="Q1324" s="14">
        <f>IF(OR(V1324=0,B1324="",K1324=""),"",IFERROR(IF(X1324=0,IF(AND(COUNTIFS('Vozidlá'!$A$6:$A$6,B1324&amp;"",'Vozidlá'!$L$6:$L$6,"&lt;&gt;")=1,ROUND(K1324,1)=ROUND(INDEX('Vozidlá'!$L$6:$L$6,MATCH(B1324,'Vozidlá'!$A$6:$A$6,0)),1)),"","CHYBA"),IF(AND(INDEX($L$1:$L$1505,X1324)&lt;&gt;"",ROUND(K1324,1)=ROUND(INDEX($L$1:$L$1505,X1324),1)),"","CHYBA")),"CHYBA"))</f>
        <v/>
      </c>
      <c r="R1324" s="14">
        <f>IF(V1324=0,"",IF(OR(NOT(ISNUMBER(A1324)),B1324="",C1324="",NOT(ISNUMBER(D1324)),NOT(ISNUMBER(E1324)),NOT(ISNUMBER(F1324)),NOT(ISNUMBER(G1324)),I1324="",J1324="",NOT(ISNUMBER(K1324)),NOT(ISNUMBER(L1324)),AND(N1324&lt;&gt;"Podnikateľská",N1324&lt;&gt;"Súkromná"),AND(N1324="Podnikateľská",H1324=""),COUNTIFS('Vodiči'!$C$6:$C$8,C1324&amp;"")&lt;&gt;1,COUNTIFS('Vozidlá'!$A$6:$A$6,B1324&amp;"",'Vozidlá'!$B$6:$B$6,"&lt;&gt;")&lt;&gt;1,COUNTIFS('Vozidlá'!$A$6:$A$6,B1324&amp;"",'Vozidlá'!$C$6:$C$6,"&lt;&gt;")&lt;&gt;1,COUNTIFS('Vozidlá'!$A$6:$A$6,B1324&amp;"",'Vozidlá'!$D$6:$D$6,"&lt;&gt;")&lt;&gt;1,COUNTIFS('Vozidlá'!$A$6:$A$6,B1324&amp;"",'Vozidlá'!$E$6:$E$6,"&lt;&gt;")&lt;&gt;1,COUNTIFS('Vozidlá'!$A$6:$A$6,B1324&amp;"",'Vozidlá'!$K$6:$K$6,"&lt;&gt;")&lt;&gt;1,COUNTIFS('Vozidlá'!$A$6:$A$6,B1324&amp;"",'Vozidlá'!$L$6:$L$6,"&lt;&gt;")&lt;&gt;1),"CHYBA",""))</f>
        <v/>
      </c>
      <c r="S1324" s="14">
        <f>IF(V1324=0,"",IF(N1324="Podnikateľská",IF(H1324="","",IF(OR(LEN(TRIM(SUBSTITUTE(SUBSTITUTE(H1324,".",""),",","")))&lt;12,ISNUMBER(MATCH(TRIM(SUBSTITUTE(SUBSTITUTE(H1324,".",""),",","")),'Zoznamy'!$G$2:$G$41,0))),"PREVERIŤ","")),IF(AND(N1324="Súkromná",IFERROR(INDEX('Vozidlá'!$O$6:$O$6,MATCH(B1324,'Vozidlá'!$A$6:$A$6,0))="áno",FALSE)),"PREVERIŤ","")))</f>
        <v/>
      </c>
      <c r="T1324" s="14">
        <f>IF(OR(D1324="",E1324="",F1324="",G1324=""),"",IFERROR(IF(OR(F1324+G1324&lt;D1324+E1324,D1324&lt;DATE(2027,1,1),D1324&gt;=DATE(2028,1,1)),"CHYBA",""),"CHYBA"))</f>
        <v/>
      </c>
      <c r="U1324" s="14">
        <f>IF(OR(V1324=0,A1324=""),"",IF(COUNTIFS($A$6:$A$1505,A1324&amp;"",$B$6:$B$1505,B1324&amp;"")&gt;1,"CHYBA",IF(X1324="","",IF(X1324=0,"",IFERROR(IF(INDEX($A$1:$A$1505,X1324)="","",IF(A1324=INDEX($A$1:$A$1505,X1324)+1,"","PREVERIŤ")),"PREVERIŤ")))))</f>
        <v/>
      </c>
      <c r="V1324" s="14">
        <f>IF(OR(A1324&lt;&gt;"",B1324&lt;&gt;"",C1324&lt;&gt;"",D1324&lt;&gt;"",E1324&lt;&gt;"",F1324&lt;&gt;"",G1324&lt;&gt;"",H1324&lt;&gt;"",I1324&lt;&gt;"",J1324&lt;&gt;"",K1324&lt;&gt;"",L1324&lt;&gt;"",N1324&lt;&gt;"",O1324&lt;&gt;""),1,0)</f>
        <v/>
      </c>
      <c r="W1324" s="14">
        <f>IF(OR(V1324=0,B1324=""),"",COUNTIFS($B$6:B1324,B1324&amp;""))</f>
        <v/>
      </c>
      <c r="X1324" s="14">
        <f>IF(OR(V1324=0,B1324=""),"",IF(W1324=1,0,SUMIFS($Y$5:Y1323,$B$5:B1323,B1324&amp;"",$W$5:W1323,W1324-1)))</f>
        <v/>
      </c>
      <c r="Y1324" s="14">
        <f>IF(V1324=0,"",ROW($A1324))</f>
        <v/>
      </c>
    </row>
    <row r="1325">
      <c r="A1325" s="10" t="n"/>
      <c r="B1325" s="10" t="n"/>
      <c r="C1325" s="10" t="n"/>
      <c r="D1325" s="12" t="n"/>
      <c r="E1325" s="18" t="n"/>
      <c r="F1325" s="12" t="n"/>
      <c r="G1325" s="18" t="n"/>
      <c r="H1325" s="10" t="n"/>
      <c r="I1325" s="10" t="n"/>
      <c r="J1325" s="10" t="n"/>
      <c r="K1325" s="13" t="n"/>
      <c r="L1325" s="13" t="n"/>
      <c r="M1325" s="19">
        <f>IF(OR(K1325="",L1325=""),"",IF(AND(ISNUMBER(K1325),ISNUMBER(L1325)),L1325-K1325,"CHYBA"))</f>
        <v/>
      </c>
      <c r="N1325" s="10" t="n"/>
      <c r="O1325" s="10" t="n"/>
      <c r="P1325" s="14">
        <f>IF(M1325="","",IF(ISNUMBER(M1325),IF(M1325&lt;=0,"CHYBA",""),"CHYBA"))</f>
        <v/>
      </c>
      <c r="Q1325" s="14">
        <f>IF(OR(V1325=0,B1325="",K1325=""),"",IFERROR(IF(X1325=0,IF(AND(COUNTIFS('Vozidlá'!$A$6:$A$6,B1325&amp;"",'Vozidlá'!$L$6:$L$6,"&lt;&gt;")=1,ROUND(K1325,1)=ROUND(INDEX('Vozidlá'!$L$6:$L$6,MATCH(B1325,'Vozidlá'!$A$6:$A$6,0)),1)),"","CHYBA"),IF(AND(INDEX($L$1:$L$1505,X1325)&lt;&gt;"",ROUND(K1325,1)=ROUND(INDEX($L$1:$L$1505,X1325),1)),"","CHYBA")),"CHYBA"))</f>
        <v/>
      </c>
      <c r="R1325" s="14">
        <f>IF(V1325=0,"",IF(OR(NOT(ISNUMBER(A1325)),B1325="",C1325="",NOT(ISNUMBER(D1325)),NOT(ISNUMBER(E1325)),NOT(ISNUMBER(F1325)),NOT(ISNUMBER(G1325)),I1325="",J1325="",NOT(ISNUMBER(K1325)),NOT(ISNUMBER(L1325)),AND(N1325&lt;&gt;"Podnikateľská",N1325&lt;&gt;"Súkromná"),AND(N1325="Podnikateľská",H1325=""),COUNTIFS('Vodiči'!$C$6:$C$8,C1325&amp;"")&lt;&gt;1,COUNTIFS('Vozidlá'!$A$6:$A$6,B1325&amp;"",'Vozidlá'!$B$6:$B$6,"&lt;&gt;")&lt;&gt;1,COUNTIFS('Vozidlá'!$A$6:$A$6,B1325&amp;"",'Vozidlá'!$C$6:$C$6,"&lt;&gt;")&lt;&gt;1,COUNTIFS('Vozidlá'!$A$6:$A$6,B1325&amp;"",'Vozidlá'!$D$6:$D$6,"&lt;&gt;")&lt;&gt;1,COUNTIFS('Vozidlá'!$A$6:$A$6,B1325&amp;"",'Vozidlá'!$E$6:$E$6,"&lt;&gt;")&lt;&gt;1,COUNTIFS('Vozidlá'!$A$6:$A$6,B1325&amp;"",'Vozidlá'!$K$6:$K$6,"&lt;&gt;")&lt;&gt;1,COUNTIFS('Vozidlá'!$A$6:$A$6,B1325&amp;"",'Vozidlá'!$L$6:$L$6,"&lt;&gt;")&lt;&gt;1),"CHYBA",""))</f>
        <v/>
      </c>
      <c r="S1325" s="14">
        <f>IF(V1325=0,"",IF(N1325="Podnikateľská",IF(H1325="","",IF(OR(LEN(TRIM(SUBSTITUTE(SUBSTITUTE(H1325,".",""),",","")))&lt;12,ISNUMBER(MATCH(TRIM(SUBSTITUTE(SUBSTITUTE(H1325,".",""),",","")),'Zoznamy'!$G$2:$G$41,0))),"PREVERIŤ","")),IF(AND(N1325="Súkromná",IFERROR(INDEX('Vozidlá'!$O$6:$O$6,MATCH(B1325,'Vozidlá'!$A$6:$A$6,0))="áno",FALSE)),"PREVERIŤ","")))</f>
        <v/>
      </c>
      <c r="T1325" s="14">
        <f>IF(OR(D1325="",E1325="",F1325="",G1325=""),"",IFERROR(IF(OR(F1325+G1325&lt;D1325+E1325,D1325&lt;DATE(2027,1,1),D1325&gt;=DATE(2028,1,1)),"CHYBA",""),"CHYBA"))</f>
        <v/>
      </c>
      <c r="U1325" s="14">
        <f>IF(OR(V1325=0,A1325=""),"",IF(COUNTIFS($A$6:$A$1505,A1325&amp;"",$B$6:$B$1505,B1325&amp;"")&gt;1,"CHYBA",IF(X1325="","",IF(X1325=0,"",IFERROR(IF(INDEX($A$1:$A$1505,X1325)="","",IF(A1325=INDEX($A$1:$A$1505,X1325)+1,"","PREVERIŤ")),"PREVERIŤ")))))</f>
        <v/>
      </c>
      <c r="V1325" s="14">
        <f>IF(OR(A1325&lt;&gt;"",B1325&lt;&gt;"",C1325&lt;&gt;"",D1325&lt;&gt;"",E1325&lt;&gt;"",F1325&lt;&gt;"",G1325&lt;&gt;"",H1325&lt;&gt;"",I1325&lt;&gt;"",J1325&lt;&gt;"",K1325&lt;&gt;"",L1325&lt;&gt;"",N1325&lt;&gt;"",O1325&lt;&gt;""),1,0)</f>
        <v/>
      </c>
      <c r="W1325" s="14">
        <f>IF(OR(V1325=0,B1325=""),"",COUNTIFS($B$6:B1325,B1325&amp;""))</f>
        <v/>
      </c>
      <c r="X1325" s="14">
        <f>IF(OR(V1325=0,B1325=""),"",IF(W1325=1,0,SUMIFS($Y$5:Y1324,$B$5:B1324,B1325&amp;"",$W$5:W1324,W1325-1)))</f>
        <v/>
      </c>
      <c r="Y1325" s="14">
        <f>IF(V1325=0,"",ROW($A1325))</f>
        <v/>
      </c>
    </row>
    <row r="1326">
      <c r="A1326" s="10" t="n"/>
      <c r="B1326" s="10" t="n"/>
      <c r="C1326" s="10" t="n"/>
      <c r="D1326" s="12" t="n"/>
      <c r="E1326" s="18" t="n"/>
      <c r="F1326" s="12" t="n"/>
      <c r="G1326" s="18" t="n"/>
      <c r="H1326" s="10" t="n"/>
      <c r="I1326" s="10" t="n"/>
      <c r="J1326" s="10" t="n"/>
      <c r="K1326" s="13" t="n"/>
      <c r="L1326" s="13" t="n"/>
      <c r="M1326" s="19">
        <f>IF(OR(K1326="",L1326=""),"",IF(AND(ISNUMBER(K1326),ISNUMBER(L1326)),L1326-K1326,"CHYBA"))</f>
        <v/>
      </c>
      <c r="N1326" s="10" t="n"/>
      <c r="O1326" s="10" t="n"/>
      <c r="P1326" s="14">
        <f>IF(M1326="","",IF(ISNUMBER(M1326),IF(M1326&lt;=0,"CHYBA",""),"CHYBA"))</f>
        <v/>
      </c>
      <c r="Q1326" s="14">
        <f>IF(OR(V1326=0,B1326="",K1326=""),"",IFERROR(IF(X1326=0,IF(AND(COUNTIFS('Vozidlá'!$A$6:$A$6,B1326&amp;"",'Vozidlá'!$L$6:$L$6,"&lt;&gt;")=1,ROUND(K1326,1)=ROUND(INDEX('Vozidlá'!$L$6:$L$6,MATCH(B1326,'Vozidlá'!$A$6:$A$6,0)),1)),"","CHYBA"),IF(AND(INDEX($L$1:$L$1505,X1326)&lt;&gt;"",ROUND(K1326,1)=ROUND(INDEX($L$1:$L$1505,X1326),1)),"","CHYBA")),"CHYBA"))</f>
        <v/>
      </c>
      <c r="R1326" s="14">
        <f>IF(V1326=0,"",IF(OR(NOT(ISNUMBER(A1326)),B1326="",C1326="",NOT(ISNUMBER(D1326)),NOT(ISNUMBER(E1326)),NOT(ISNUMBER(F1326)),NOT(ISNUMBER(G1326)),I1326="",J1326="",NOT(ISNUMBER(K1326)),NOT(ISNUMBER(L1326)),AND(N1326&lt;&gt;"Podnikateľská",N1326&lt;&gt;"Súkromná"),AND(N1326="Podnikateľská",H1326=""),COUNTIFS('Vodiči'!$C$6:$C$8,C1326&amp;"")&lt;&gt;1,COUNTIFS('Vozidlá'!$A$6:$A$6,B1326&amp;"",'Vozidlá'!$B$6:$B$6,"&lt;&gt;")&lt;&gt;1,COUNTIFS('Vozidlá'!$A$6:$A$6,B1326&amp;"",'Vozidlá'!$C$6:$C$6,"&lt;&gt;")&lt;&gt;1,COUNTIFS('Vozidlá'!$A$6:$A$6,B1326&amp;"",'Vozidlá'!$D$6:$D$6,"&lt;&gt;")&lt;&gt;1,COUNTIFS('Vozidlá'!$A$6:$A$6,B1326&amp;"",'Vozidlá'!$E$6:$E$6,"&lt;&gt;")&lt;&gt;1,COUNTIFS('Vozidlá'!$A$6:$A$6,B1326&amp;"",'Vozidlá'!$K$6:$K$6,"&lt;&gt;")&lt;&gt;1,COUNTIFS('Vozidlá'!$A$6:$A$6,B1326&amp;"",'Vozidlá'!$L$6:$L$6,"&lt;&gt;")&lt;&gt;1),"CHYBA",""))</f>
        <v/>
      </c>
      <c r="S1326" s="14">
        <f>IF(V1326=0,"",IF(N1326="Podnikateľská",IF(H1326="","",IF(OR(LEN(TRIM(SUBSTITUTE(SUBSTITUTE(H1326,".",""),",","")))&lt;12,ISNUMBER(MATCH(TRIM(SUBSTITUTE(SUBSTITUTE(H1326,".",""),",","")),'Zoznamy'!$G$2:$G$41,0))),"PREVERIŤ","")),IF(AND(N1326="Súkromná",IFERROR(INDEX('Vozidlá'!$O$6:$O$6,MATCH(B1326,'Vozidlá'!$A$6:$A$6,0))="áno",FALSE)),"PREVERIŤ","")))</f>
        <v/>
      </c>
      <c r="T1326" s="14">
        <f>IF(OR(D1326="",E1326="",F1326="",G1326=""),"",IFERROR(IF(OR(F1326+G1326&lt;D1326+E1326,D1326&lt;DATE(2027,1,1),D1326&gt;=DATE(2028,1,1)),"CHYBA",""),"CHYBA"))</f>
        <v/>
      </c>
      <c r="U1326" s="14">
        <f>IF(OR(V1326=0,A1326=""),"",IF(COUNTIFS($A$6:$A$1505,A1326&amp;"",$B$6:$B$1505,B1326&amp;"")&gt;1,"CHYBA",IF(X1326="","",IF(X1326=0,"",IFERROR(IF(INDEX($A$1:$A$1505,X1326)="","",IF(A1326=INDEX($A$1:$A$1505,X1326)+1,"","PREVERIŤ")),"PREVERIŤ")))))</f>
        <v/>
      </c>
      <c r="V1326" s="14">
        <f>IF(OR(A1326&lt;&gt;"",B1326&lt;&gt;"",C1326&lt;&gt;"",D1326&lt;&gt;"",E1326&lt;&gt;"",F1326&lt;&gt;"",G1326&lt;&gt;"",H1326&lt;&gt;"",I1326&lt;&gt;"",J1326&lt;&gt;"",K1326&lt;&gt;"",L1326&lt;&gt;"",N1326&lt;&gt;"",O1326&lt;&gt;""),1,0)</f>
        <v/>
      </c>
      <c r="W1326" s="14">
        <f>IF(OR(V1326=0,B1326=""),"",COUNTIFS($B$6:B1326,B1326&amp;""))</f>
        <v/>
      </c>
      <c r="X1326" s="14">
        <f>IF(OR(V1326=0,B1326=""),"",IF(W1326=1,0,SUMIFS($Y$5:Y1325,$B$5:B1325,B1326&amp;"",$W$5:W1325,W1326-1)))</f>
        <v/>
      </c>
      <c r="Y1326" s="14">
        <f>IF(V1326=0,"",ROW($A1326))</f>
        <v/>
      </c>
    </row>
    <row r="1327">
      <c r="A1327" s="10" t="n"/>
      <c r="B1327" s="10" t="n"/>
      <c r="C1327" s="10" t="n"/>
      <c r="D1327" s="12" t="n"/>
      <c r="E1327" s="18" t="n"/>
      <c r="F1327" s="12" t="n"/>
      <c r="G1327" s="18" t="n"/>
      <c r="H1327" s="10" t="n"/>
      <c r="I1327" s="10" t="n"/>
      <c r="J1327" s="10" t="n"/>
      <c r="K1327" s="13" t="n"/>
      <c r="L1327" s="13" t="n"/>
      <c r="M1327" s="19">
        <f>IF(OR(K1327="",L1327=""),"",IF(AND(ISNUMBER(K1327),ISNUMBER(L1327)),L1327-K1327,"CHYBA"))</f>
        <v/>
      </c>
      <c r="N1327" s="10" t="n"/>
      <c r="O1327" s="10" t="n"/>
      <c r="P1327" s="14">
        <f>IF(M1327="","",IF(ISNUMBER(M1327),IF(M1327&lt;=0,"CHYBA",""),"CHYBA"))</f>
        <v/>
      </c>
      <c r="Q1327" s="14">
        <f>IF(OR(V1327=0,B1327="",K1327=""),"",IFERROR(IF(X1327=0,IF(AND(COUNTIFS('Vozidlá'!$A$6:$A$6,B1327&amp;"",'Vozidlá'!$L$6:$L$6,"&lt;&gt;")=1,ROUND(K1327,1)=ROUND(INDEX('Vozidlá'!$L$6:$L$6,MATCH(B1327,'Vozidlá'!$A$6:$A$6,0)),1)),"","CHYBA"),IF(AND(INDEX($L$1:$L$1505,X1327)&lt;&gt;"",ROUND(K1327,1)=ROUND(INDEX($L$1:$L$1505,X1327),1)),"","CHYBA")),"CHYBA"))</f>
        <v/>
      </c>
      <c r="R1327" s="14">
        <f>IF(V1327=0,"",IF(OR(NOT(ISNUMBER(A1327)),B1327="",C1327="",NOT(ISNUMBER(D1327)),NOT(ISNUMBER(E1327)),NOT(ISNUMBER(F1327)),NOT(ISNUMBER(G1327)),I1327="",J1327="",NOT(ISNUMBER(K1327)),NOT(ISNUMBER(L1327)),AND(N1327&lt;&gt;"Podnikateľská",N1327&lt;&gt;"Súkromná"),AND(N1327="Podnikateľská",H1327=""),COUNTIFS('Vodiči'!$C$6:$C$8,C1327&amp;"")&lt;&gt;1,COUNTIFS('Vozidlá'!$A$6:$A$6,B1327&amp;"",'Vozidlá'!$B$6:$B$6,"&lt;&gt;")&lt;&gt;1,COUNTIFS('Vozidlá'!$A$6:$A$6,B1327&amp;"",'Vozidlá'!$C$6:$C$6,"&lt;&gt;")&lt;&gt;1,COUNTIFS('Vozidlá'!$A$6:$A$6,B1327&amp;"",'Vozidlá'!$D$6:$D$6,"&lt;&gt;")&lt;&gt;1,COUNTIFS('Vozidlá'!$A$6:$A$6,B1327&amp;"",'Vozidlá'!$E$6:$E$6,"&lt;&gt;")&lt;&gt;1,COUNTIFS('Vozidlá'!$A$6:$A$6,B1327&amp;"",'Vozidlá'!$K$6:$K$6,"&lt;&gt;")&lt;&gt;1,COUNTIFS('Vozidlá'!$A$6:$A$6,B1327&amp;"",'Vozidlá'!$L$6:$L$6,"&lt;&gt;")&lt;&gt;1),"CHYBA",""))</f>
        <v/>
      </c>
      <c r="S1327" s="14">
        <f>IF(V1327=0,"",IF(N1327="Podnikateľská",IF(H1327="","",IF(OR(LEN(TRIM(SUBSTITUTE(SUBSTITUTE(H1327,".",""),",","")))&lt;12,ISNUMBER(MATCH(TRIM(SUBSTITUTE(SUBSTITUTE(H1327,".",""),",","")),'Zoznamy'!$G$2:$G$41,0))),"PREVERIŤ","")),IF(AND(N1327="Súkromná",IFERROR(INDEX('Vozidlá'!$O$6:$O$6,MATCH(B1327,'Vozidlá'!$A$6:$A$6,0))="áno",FALSE)),"PREVERIŤ","")))</f>
        <v/>
      </c>
      <c r="T1327" s="14">
        <f>IF(OR(D1327="",E1327="",F1327="",G1327=""),"",IFERROR(IF(OR(F1327+G1327&lt;D1327+E1327,D1327&lt;DATE(2027,1,1),D1327&gt;=DATE(2028,1,1)),"CHYBA",""),"CHYBA"))</f>
        <v/>
      </c>
      <c r="U1327" s="14">
        <f>IF(OR(V1327=0,A1327=""),"",IF(COUNTIFS($A$6:$A$1505,A1327&amp;"",$B$6:$B$1505,B1327&amp;"")&gt;1,"CHYBA",IF(X1327="","",IF(X1327=0,"",IFERROR(IF(INDEX($A$1:$A$1505,X1327)="","",IF(A1327=INDEX($A$1:$A$1505,X1327)+1,"","PREVERIŤ")),"PREVERIŤ")))))</f>
        <v/>
      </c>
      <c r="V1327" s="14">
        <f>IF(OR(A1327&lt;&gt;"",B1327&lt;&gt;"",C1327&lt;&gt;"",D1327&lt;&gt;"",E1327&lt;&gt;"",F1327&lt;&gt;"",G1327&lt;&gt;"",H1327&lt;&gt;"",I1327&lt;&gt;"",J1327&lt;&gt;"",K1327&lt;&gt;"",L1327&lt;&gt;"",N1327&lt;&gt;"",O1327&lt;&gt;""),1,0)</f>
        <v/>
      </c>
      <c r="W1327" s="14">
        <f>IF(OR(V1327=0,B1327=""),"",COUNTIFS($B$6:B1327,B1327&amp;""))</f>
        <v/>
      </c>
      <c r="X1327" s="14">
        <f>IF(OR(V1327=0,B1327=""),"",IF(W1327=1,0,SUMIFS($Y$5:Y1326,$B$5:B1326,B1327&amp;"",$W$5:W1326,W1327-1)))</f>
        <v/>
      </c>
      <c r="Y1327" s="14">
        <f>IF(V1327=0,"",ROW($A1327))</f>
        <v/>
      </c>
    </row>
    <row r="1328">
      <c r="A1328" s="10" t="n"/>
      <c r="B1328" s="10" t="n"/>
      <c r="C1328" s="10" t="n"/>
      <c r="D1328" s="12" t="n"/>
      <c r="E1328" s="18" t="n"/>
      <c r="F1328" s="12" t="n"/>
      <c r="G1328" s="18" t="n"/>
      <c r="H1328" s="10" t="n"/>
      <c r="I1328" s="10" t="n"/>
      <c r="J1328" s="10" t="n"/>
      <c r="K1328" s="13" t="n"/>
      <c r="L1328" s="13" t="n"/>
      <c r="M1328" s="19">
        <f>IF(OR(K1328="",L1328=""),"",IF(AND(ISNUMBER(K1328),ISNUMBER(L1328)),L1328-K1328,"CHYBA"))</f>
        <v/>
      </c>
      <c r="N1328" s="10" t="n"/>
      <c r="O1328" s="10" t="n"/>
      <c r="P1328" s="14">
        <f>IF(M1328="","",IF(ISNUMBER(M1328),IF(M1328&lt;=0,"CHYBA",""),"CHYBA"))</f>
        <v/>
      </c>
      <c r="Q1328" s="14">
        <f>IF(OR(V1328=0,B1328="",K1328=""),"",IFERROR(IF(X1328=0,IF(AND(COUNTIFS('Vozidlá'!$A$6:$A$6,B1328&amp;"",'Vozidlá'!$L$6:$L$6,"&lt;&gt;")=1,ROUND(K1328,1)=ROUND(INDEX('Vozidlá'!$L$6:$L$6,MATCH(B1328,'Vozidlá'!$A$6:$A$6,0)),1)),"","CHYBA"),IF(AND(INDEX($L$1:$L$1505,X1328)&lt;&gt;"",ROUND(K1328,1)=ROUND(INDEX($L$1:$L$1505,X1328),1)),"","CHYBA")),"CHYBA"))</f>
        <v/>
      </c>
      <c r="R1328" s="14">
        <f>IF(V1328=0,"",IF(OR(NOT(ISNUMBER(A1328)),B1328="",C1328="",NOT(ISNUMBER(D1328)),NOT(ISNUMBER(E1328)),NOT(ISNUMBER(F1328)),NOT(ISNUMBER(G1328)),I1328="",J1328="",NOT(ISNUMBER(K1328)),NOT(ISNUMBER(L1328)),AND(N1328&lt;&gt;"Podnikateľská",N1328&lt;&gt;"Súkromná"),AND(N1328="Podnikateľská",H1328=""),COUNTIFS('Vodiči'!$C$6:$C$8,C1328&amp;"")&lt;&gt;1,COUNTIFS('Vozidlá'!$A$6:$A$6,B1328&amp;"",'Vozidlá'!$B$6:$B$6,"&lt;&gt;")&lt;&gt;1,COUNTIFS('Vozidlá'!$A$6:$A$6,B1328&amp;"",'Vozidlá'!$C$6:$C$6,"&lt;&gt;")&lt;&gt;1,COUNTIFS('Vozidlá'!$A$6:$A$6,B1328&amp;"",'Vozidlá'!$D$6:$D$6,"&lt;&gt;")&lt;&gt;1,COUNTIFS('Vozidlá'!$A$6:$A$6,B1328&amp;"",'Vozidlá'!$E$6:$E$6,"&lt;&gt;")&lt;&gt;1,COUNTIFS('Vozidlá'!$A$6:$A$6,B1328&amp;"",'Vozidlá'!$K$6:$K$6,"&lt;&gt;")&lt;&gt;1,COUNTIFS('Vozidlá'!$A$6:$A$6,B1328&amp;"",'Vozidlá'!$L$6:$L$6,"&lt;&gt;")&lt;&gt;1),"CHYBA",""))</f>
        <v/>
      </c>
      <c r="S1328" s="14">
        <f>IF(V1328=0,"",IF(N1328="Podnikateľská",IF(H1328="","",IF(OR(LEN(TRIM(SUBSTITUTE(SUBSTITUTE(H1328,".",""),",","")))&lt;12,ISNUMBER(MATCH(TRIM(SUBSTITUTE(SUBSTITUTE(H1328,".",""),",","")),'Zoznamy'!$G$2:$G$41,0))),"PREVERIŤ","")),IF(AND(N1328="Súkromná",IFERROR(INDEX('Vozidlá'!$O$6:$O$6,MATCH(B1328,'Vozidlá'!$A$6:$A$6,0))="áno",FALSE)),"PREVERIŤ","")))</f>
        <v/>
      </c>
      <c r="T1328" s="14">
        <f>IF(OR(D1328="",E1328="",F1328="",G1328=""),"",IFERROR(IF(OR(F1328+G1328&lt;D1328+E1328,D1328&lt;DATE(2027,1,1),D1328&gt;=DATE(2028,1,1)),"CHYBA",""),"CHYBA"))</f>
        <v/>
      </c>
      <c r="U1328" s="14">
        <f>IF(OR(V1328=0,A1328=""),"",IF(COUNTIFS($A$6:$A$1505,A1328&amp;"",$B$6:$B$1505,B1328&amp;"")&gt;1,"CHYBA",IF(X1328="","",IF(X1328=0,"",IFERROR(IF(INDEX($A$1:$A$1505,X1328)="","",IF(A1328=INDEX($A$1:$A$1505,X1328)+1,"","PREVERIŤ")),"PREVERIŤ")))))</f>
        <v/>
      </c>
      <c r="V1328" s="14">
        <f>IF(OR(A1328&lt;&gt;"",B1328&lt;&gt;"",C1328&lt;&gt;"",D1328&lt;&gt;"",E1328&lt;&gt;"",F1328&lt;&gt;"",G1328&lt;&gt;"",H1328&lt;&gt;"",I1328&lt;&gt;"",J1328&lt;&gt;"",K1328&lt;&gt;"",L1328&lt;&gt;"",N1328&lt;&gt;"",O1328&lt;&gt;""),1,0)</f>
        <v/>
      </c>
      <c r="W1328" s="14">
        <f>IF(OR(V1328=0,B1328=""),"",COUNTIFS($B$6:B1328,B1328&amp;""))</f>
        <v/>
      </c>
      <c r="X1328" s="14">
        <f>IF(OR(V1328=0,B1328=""),"",IF(W1328=1,0,SUMIFS($Y$5:Y1327,$B$5:B1327,B1328&amp;"",$W$5:W1327,W1328-1)))</f>
        <v/>
      </c>
      <c r="Y1328" s="14">
        <f>IF(V1328=0,"",ROW($A1328))</f>
        <v/>
      </c>
    </row>
    <row r="1329">
      <c r="A1329" s="10" t="n"/>
      <c r="B1329" s="10" t="n"/>
      <c r="C1329" s="10" t="n"/>
      <c r="D1329" s="12" t="n"/>
      <c r="E1329" s="18" t="n"/>
      <c r="F1329" s="12" t="n"/>
      <c r="G1329" s="18" t="n"/>
      <c r="H1329" s="10" t="n"/>
      <c r="I1329" s="10" t="n"/>
      <c r="J1329" s="10" t="n"/>
      <c r="K1329" s="13" t="n"/>
      <c r="L1329" s="13" t="n"/>
      <c r="M1329" s="19">
        <f>IF(OR(K1329="",L1329=""),"",IF(AND(ISNUMBER(K1329),ISNUMBER(L1329)),L1329-K1329,"CHYBA"))</f>
        <v/>
      </c>
      <c r="N1329" s="10" t="n"/>
      <c r="O1329" s="10" t="n"/>
      <c r="P1329" s="14">
        <f>IF(M1329="","",IF(ISNUMBER(M1329),IF(M1329&lt;=0,"CHYBA",""),"CHYBA"))</f>
        <v/>
      </c>
      <c r="Q1329" s="14">
        <f>IF(OR(V1329=0,B1329="",K1329=""),"",IFERROR(IF(X1329=0,IF(AND(COUNTIFS('Vozidlá'!$A$6:$A$6,B1329&amp;"",'Vozidlá'!$L$6:$L$6,"&lt;&gt;")=1,ROUND(K1329,1)=ROUND(INDEX('Vozidlá'!$L$6:$L$6,MATCH(B1329,'Vozidlá'!$A$6:$A$6,0)),1)),"","CHYBA"),IF(AND(INDEX($L$1:$L$1505,X1329)&lt;&gt;"",ROUND(K1329,1)=ROUND(INDEX($L$1:$L$1505,X1329),1)),"","CHYBA")),"CHYBA"))</f>
        <v/>
      </c>
      <c r="R1329" s="14">
        <f>IF(V1329=0,"",IF(OR(NOT(ISNUMBER(A1329)),B1329="",C1329="",NOT(ISNUMBER(D1329)),NOT(ISNUMBER(E1329)),NOT(ISNUMBER(F1329)),NOT(ISNUMBER(G1329)),I1329="",J1329="",NOT(ISNUMBER(K1329)),NOT(ISNUMBER(L1329)),AND(N1329&lt;&gt;"Podnikateľská",N1329&lt;&gt;"Súkromná"),AND(N1329="Podnikateľská",H1329=""),COUNTIFS('Vodiči'!$C$6:$C$8,C1329&amp;"")&lt;&gt;1,COUNTIFS('Vozidlá'!$A$6:$A$6,B1329&amp;"",'Vozidlá'!$B$6:$B$6,"&lt;&gt;")&lt;&gt;1,COUNTIFS('Vozidlá'!$A$6:$A$6,B1329&amp;"",'Vozidlá'!$C$6:$C$6,"&lt;&gt;")&lt;&gt;1,COUNTIFS('Vozidlá'!$A$6:$A$6,B1329&amp;"",'Vozidlá'!$D$6:$D$6,"&lt;&gt;")&lt;&gt;1,COUNTIFS('Vozidlá'!$A$6:$A$6,B1329&amp;"",'Vozidlá'!$E$6:$E$6,"&lt;&gt;")&lt;&gt;1,COUNTIFS('Vozidlá'!$A$6:$A$6,B1329&amp;"",'Vozidlá'!$K$6:$K$6,"&lt;&gt;")&lt;&gt;1,COUNTIFS('Vozidlá'!$A$6:$A$6,B1329&amp;"",'Vozidlá'!$L$6:$L$6,"&lt;&gt;")&lt;&gt;1),"CHYBA",""))</f>
        <v/>
      </c>
      <c r="S1329" s="14">
        <f>IF(V1329=0,"",IF(N1329="Podnikateľská",IF(H1329="","",IF(OR(LEN(TRIM(SUBSTITUTE(SUBSTITUTE(H1329,".",""),",","")))&lt;12,ISNUMBER(MATCH(TRIM(SUBSTITUTE(SUBSTITUTE(H1329,".",""),",","")),'Zoznamy'!$G$2:$G$41,0))),"PREVERIŤ","")),IF(AND(N1329="Súkromná",IFERROR(INDEX('Vozidlá'!$O$6:$O$6,MATCH(B1329,'Vozidlá'!$A$6:$A$6,0))="áno",FALSE)),"PREVERIŤ","")))</f>
        <v/>
      </c>
      <c r="T1329" s="14">
        <f>IF(OR(D1329="",E1329="",F1329="",G1329=""),"",IFERROR(IF(OR(F1329+G1329&lt;D1329+E1329,D1329&lt;DATE(2027,1,1),D1329&gt;=DATE(2028,1,1)),"CHYBA",""),"CHYBA"))</f>
        <v/>
      </c>
      <c r="U1329" s="14">
        <f>IF(OR(V1329=0,A1329=""),"",IF(COUNTIFS($A$6:$A$1505,A1329&amp;"",$B$6:$B$1505,B1329&amp;"")&gt;1,"CHYBA",IF(X1329="","",IF(X1329=0,"",IFERROR(IF(INDEX($A$1:$A$1505,X1329)="","",IF(A1329=INDEX($A$1:$A$1505,X1329)+1,"","PREVERIŤ")),"PREVERIŤ")))))</f>
        <v/>
      </c>
      <c r="V1329" s="14">
        <f>IF(OR(A1329&lt;&gt;"",B1329&lt;&gt;"",C1329&lt;&gt;"",D1329&lt;&gt;"",E1329&lt;&gt;"",F1329&lt;&gt;"",G1329&lt;&gt;"",H1329&lt;&gt;"",I1329&lt;&gt;"",J1329&lt;&gt;"",K1329&lt;&gt;"",L1329&lt;&gt;"",N1329&lt;&gt;"",O1329&lt;&gt;""),1,0)</f>
        <v/>
      </c>
      <c r="W1329" s="14">
        <f>IF(OR(V1329=0,B1329=""),"",COUNTIFS($B$6:B1329,B1329&amp;""))</f>
        <v/>
      </c>
      <c r="X1329" s="14">
        <f>IF(OR(V1329=0,B1329=""),"",IF(W1329=1,0,SUMIFS($Y$5:Y1328,$B$5:B1328,B1329&amp;"",$W$5:W1328,W1329-1)))</f>
        <v/>
      </c>
      <c r="Y1329" s="14">
        <f>IF(V1329=0,"",ROW($A1329))</f>
        <v/>
      </c>
    </row>
    <row r="1330">
      <c r="A1330" s="10" t="n"/>
      <c r="B1330" s="10" t="n"/>
      <c r="C1330" s="10" t="n"/>
      <c r="D1330" s="12" t="n"/>
      <c r="E1330" s="18" t="n"/>
      <c r="F1330" s="12" t="n"/>
      <c r="G1330" s="18" t="n"/>
      <c r="H1330" s="10" t="n"/>
      <c r="I1330" s="10" t="n"/>
      <c r="J1330" s="10" t="n"/>
      <c r="K1330" s="13" t="n"/>
      <c r="L1330" s="13" t="n"/>
      <c r="M1330" s="19">
        <f>IF(OR(K1330="",L1330=""),"",IF(AND(ISNUMBER(K1330),ISNUMBER(L1330)),L1330-K1330,"CHYBA"))</f>
        <v/>
      </c>
      <c r="N1330" s="10" t="n"/>
      <c r="O1330" s="10" t="n"/>
      <c r="P1330" s="14">
        <f>IF(M1330="","",IF(ISNUMBER(M1330),IF(M1330&lt;=0,"CHYBA",""),"CHYBA"))</f>
        <v/>
      </c>
      <c r="Q1330" s="14">
        <f>IF(OR(V1330=0,B1330="",K1330=""),"",IFERROR(IF(X1330=0,IF(AND(COUNTIFS('Vozidlá'!$A$6:$A$6,B1330&amp;"",'Vozidlá'!$L$6:$L$6,"&lt;&gt;")=1,ROUND(K1330,1)=ROUND(INDEX('Vozidlá'!$L$6:$L$6,MATCH(B1330,'Vozidlá'!$A$6:$A$6,0)),1)),"","CHYBA"),IF(AND(INDEX($L$1:$L$1505,X1330)&lt;&gt;"",ROUND(K1330,1)=ROUND(INDEX($L$1:$L$1505,X1330),1)),"","CHYBA")),"CHYBA"))</f>
        <v/>
      </c>
      <c r="R1330" s="14">
        <f>IF(V1330=0,"",IF(OR(NOT(ISNUMBER(A1330)),B1330="",C1330="",NOT(ISNUMBER(D1330)),NOT(ISNUMBER(E1330)),NOT(ISNUMBER(F1330)),NOT(ISNUMBER(G1330)),I1330="",J1330="",NOT(ISNUMBER(K1330)),NOT(ISNUMBER(L1330)),AND(N1330&lt;&gt;"Podnikateľská",N1330&lt;&gt;"Súkromná"),AND(N1330="Podnikateľská",H1330=""),COUNTIFS('Vodiči'!$C$6:$C$8,C1330&amp;"")&lt;&gt;1,COUNTIFS('Vozidlá'!$A$6:$A$6,B1330&amp;"",'Vozidlá'!$B$6:$B$6,"&lt;&gt;")&lt;&gt;1,COUNTIFS('Vozidlá'!$A$6:$A$6,B1330&amp;"",'Vozidlá'!$C$6:$C$6,"&lt;&gt;")&lt;&gt;1,COUNTIFS('Vozidlá'!$A$6:$A$6,B1330&amp;"",'Vozidlá'!$D$6:$D$6,"&lt;&gt;")&lt;&gt;1,COUNTIFS('Vozidlá'!$A$6:$A$6,B1330&amp;"",'Vozidlá'!$E$6:$E$6,"&lt;&gt;")&lt;&gt;1,COUNTIFS('Vozidlá'!$A$6:$A$6,B1330&amp;"",'Vozidlá'!$K$6:$K$6,"&lt;&gt;")&lt;&gt;1,COUNTIFS('Vozidlá'!$A$6:$A$6,B1330&amp;"",'Vozidlá'!$L$6:$L$6,"&lt;&gt;")&lt;&gt;1),"CHYBA",""))</f>
        <v/>
      </c>
      <c r="S1330" s="14">
        <f>IF(V1330=0,"",IF(N1330="Podnikateľská",IF(H1330="","",IF(OR(LEN(TRIM(SUBSTITUTE(SUBSTITUTE(H1330,".",""),",","")))&lt;12,ISNUMBER(MATCH(TRIM(SUBSTITUTE(SUBSTITUTE(H1330,".",""),",","")),'Zoznamy'!$G$2:$G$41,0))),"PREVERIŤ","")),IF(AND(N1330="Súkromná",IFERROR(INDEX('Vozidlá'!$O$6:$O$6,MATCH(B1330,'Vozidlá'!$A$6:$A$6,0))="áno",FALSE)),"PREVERIŤ","")))</f>
        <v/>
      </c>
      <c r="T1330" s="14">
        <f>IF(OR(D1330="",E1330="",F1330="",G1330=""),"",IFERROR(IF(OR(F1330+G1330&lt;D1330+E1330,D1330&lt;DATE(2027,1,1),D1330&gt;=DATE(2028,1,1)),"CHYBA",""),"CHYBA"))</f>
        <v/>
      </c>
      <c r="U1330" s="14">
        <f>IF(OR(V1330=0,A1330=""),"",IF(COUNTIFS($A$6:$A$1505,A1330&amp;"",$B$6:$B$1505,B1330&amp;"")&gt;1,"CHYBA",IF(X1330="","",IF(X1330=0,"",IFERROR(IF(INDEX($A$1:$A$1505,X1330)="","",IF(A1330=INDEX($A$1:$A$1505,X1330)+1,"","PREVERIŤ")),"PREVERIŤ")))))</f>
        <v/>
      </c>
      <c r="V1330" s="14">
        <f>IF(OR(A1330&lt;&gt;"",B1330&lt;&gt;"",C1330&lt;&gt;"",D1330&lt;&gt;"",E1330&lt;&gt;"",F1330&lt;&gt;"",G1330&lt;&gt;"",H1330&lt;&gt;"",I1330&lt;&gt;"",J1330&lt;&gt;"",K1330&lt;&gt;"",L1330&lt;&gt;"",N1330&lt;&gt;"",O1330&lt;&gt;""),1,0)</f>
        <v/>
      </c>
      <c r="W1330" s="14">
        <f>IF(OR(V1330=0,B1330=""),"",COUNTIFS($B$6:B1330,B1330&amp;""))</f>
        <v/>
      </c>
      <c r="X1330" s="14">
        <f>IF(OR(V1330=0,B1330=""),"",IF(W1330=1,0,SUMIFS($Y$5:Y1329,$B$5:B1329,B1330&amp;"",$W$5:W1329,W1330-1)))</f>
        <v/>
      </c>
      <c r="Y1330" s="14">
        <f>IF(V1330=0,"",ROW($A1330))</f>
        <v/>
      </c>
    </row>
    <row r="1331">
      <c r="A1331" s="10" t="n"/>
      <c r="B1331" s="10" t="n"/>
      <c r="C1331" s="10" t="n"/>
      <c r="D1331" s="12" t="n"/>
      <c r="E1331" s="18" t="n"/>
      <c r="F1331" s="12" t="n"/>
      <c r="G1331" s="18" t="n"/>
      <c r="H1331" s="10" t="n"/>
      <c r="I1331" s="10" t="n"/>
      <c r="J1331" s="10" t="n"/>
      <c r="K1331" s="13" t="n"/>
      <c r="L1331" s="13" t="n"/>
      <c r="M1331" s="19">
        <f>IF(OR(K1331="",L1331=""),"",IF(AND(ISNUMBER(K1331),ISNUMBER(L1331)),L1331-K1331,"CHYBA"))</f>
        <v/>
      </c>
      <c r="N1331" s="10" t="n"/>
      <c r="O1331" s="10" t="n"/>
      <c r="P1331" s="14">
        <f>IF(M1331="","",IF(ISNUMBER(M1331),IF(M1331&lt;=0,"CHYBA",""),"CHYBA"))</f>
        <v/>
      </c>
      <c r="Q1331" s="14">
        <f>IF(OR(V1331=0,B1331="",K1331=""),"",IFERROR(IF(X1331=0,IF(AND(COUNTIFS('Vozidlá'!$A$6:$A$6,B1331&amp;"",'Vozidlá'!$L$6:$L$6,"&lt;&gt;")=1,ROUND(K1331,1)=ROUND(INDEX('Vozidlá'!$L$6:$L$6,MATCH(B1331,'Vozidlá'!$A$6:$A$6,0)),1)),"","CHYBA"),IF(AND(INDEX($L$1:$L$1505,X1331)&lt;&gt;"",ROUND(K1331,1)=ROUND(INDEX($L$1:$L$1505,X1331),1)),"","CHYBA")),"CHYBA"))</f>
        <v/>
      </c>
      <c r="R1331" s="14">
        <f>IF(V1331=0,"",IF(OR(NOT(ISNUMBER(A1331)),B1331="",C1331="",NOT(ISNUMBER(D1331)),NOT(ISNUMBER(E1331)),NOT(ISNUMBER(F1331)),NOT(ISNUMBER(G1331)),I1331="",J1331="",NOT(ISNUMBER(K1331)),NOT(ISNUMBER(L1331)),AND(N1331&lt;&gt;"Podnikateľská",N1331&lt;&gt;"Súkromná"),AND(N1331="Podnikateľská",H1331=""),COUNTIFS('Vodiči'!$C$6:$C$8,C1331&amp;"")&lt;&gt;1,COUNTIFS('Vozidlá'!$A$6:$A$6,B1331&amp;"",'Vozidlá'!$B$6:$B$6,"&lt;&gt;")&lt;&gt;1,COUNTIFS('Vozidlá'!$A$6:$A$6,B1331&amp;"",'Vozidlá'!$C$6:$C$6,"&lt;&gt;")&lt;&gt;1,COUNTIFS('Vozidlá'!$A$6:$A$6,B1331&amp;"",'Vozidlá'!$D$6:$D$6,"&lt;&gt;")&lt;&gt;1,COUNTIFS('Vozidlá'!$A$6:$A$6,B1331&amp;"",'Vozidlá'!$E$6:$E$6,"&lt;&gt;")&lt;&gt;1,COUNTIFS('Vozidlá'!$A$6:$A$6,B1331&amp;"",'Vozidlá'!$K$6:$K$6,"&lt;&gt;")&lt;&gt;1,COUNTIFS('Vozidlá'!$A$6:$A$6,B1331&amp;"",'Vozidlá'!$L$6:$L$6,"&lt;&gt;")&lt;&gt;1),"CHYBA",""))</f>
        <v/>
      </c>
      <c r="S1331" s="14">
        <f>IF(V1331=0,"",IF(N1331="Podnikateľská",IF(H1331="","",IF(OR(LEN(TRIM(SUBSTITUTE(SUBSTITUTE(H1331,".",""),",","")))&lt;12,ISNUMBER(MATCH(TRIM(SUBSTITUTE(SUBSTITUTE(H1331,".",""),",","")),'Zoznamy'!$G$2:$G$41,0))),"PREVERIŤ","")),IF(AND(N1331="Súkromná",IFERROR(INDEX('Vozidlá'!$O$6:$O$6,MATCH(B1331,'Vozidlá'!$A$6:$A$6,0))="áno",FALSE)),"PREVERIŤ","")))</f>
        <v/>
      </c>
      <c r="T1331" s="14">
        <f>IF(OR(D1331="",E1331="",F1331="",G1331=""),"",IFERROR(IF(OR(F1331+G1331&lt;D1331+E1331,D1331&lt;DATE(2027,1,1),D1331&gt;=DATE(2028,1,1)),"CHYBA",""),"CHYBA"))</f>
        <v/>
      </c>
      <c r="U1331" s="14">
        <f>IF(OR(V1331=0,A1331=""),"",IF(COUNTIFS($A$6:$A$1505,A1331&amp;"",$B$6:$B$1505,B1331&amp;"")&gt;1,"CHYBA",IF(X1331="","",IF(X1331=0,"",IFERROR(IF(INDEX($A$1:$A$1505,X1331)="","",IF(A1331=INDEX($A$1:$A$1505,X1331)+1,"","PREVERIŤ")),"PREVERIŤ")))))</f>
        <v/>
      </c>
      <c r="V1331" s="14">
        <f>IF(OR(A1331&lt;&gt;"",B1331&lt;&gt;"",C1331&lt;&gt;"",D1331&lt;&gt;"",E1331&lt;&gt;"",F1331&lt;&gt;"",G1331&lt;&gt;"",H1331&lt;&gt;"",I1331&lt;&gt;"",J1331&lt;&gt;"",K1331&lt;&gt;"",L1331&lt;&gt;"",N1331&lt;&gt;"",O1331&lt;&gt;""),1,0)</f>
        <v/>
      </c>
      <c r="W1331" s="14">
        <f>IF(OR(V1331=0,B1331=""),"",COUNTIFS($B$6:B1331,B1331&amp;""))</f>
        <v/>
      </c>
      <c r="X1331" s="14">
        <f>IF(OR(V1331=0,B1331=""),"",IF(W1331=1,0,SUMIFS($Y$5:Y1330,$B$5:B1330,B1331&amp;"",$W$5:W1330,W1331-1)))</f>
        <v/>
      </c>
      <c r="Y1331" s="14">
        <f>IF(V1331=0,"",ROW($A1331))</f>
        <v/>
      </c>
    </row>
    <row r="1332">
      <c r="A1332" s="10" t="n"/>
      <c r="B1332" s="10" t="n"/>
      <c r="C1332" s="10" t="n"/>
      <c r="D1332" s="12" t="n"/>
      <c r="E1332" s="18" t="n"/>
      <c r="F1332" s="12" t="n"/>
      <c r="G1332" s="18" t="n"/>
      <c r="H1332" s="10" t="n"/>
      <c r="I1332" s="10" t="n"/>
      <c r="J1332" s="10" t="n"/>
      <c r="K1332" s="13" t="n"/>
      <c r="L1332" s="13" t="n"/>
      <c r="M1332" s="19">
        <f>IF(OR(K1332="",L1332=""),"",IF(AND(ISNUMBER(K1332),ISNUMBER(L1332)),L1332-K1332,"CHYBA"))</f>
        <v/>
      </c>
      <c r="N1332" s="10" t="n"/>
      <c r="O1332" s="10" t="n"/>
      <c r="P1332" s="14">
        <f>IF(M1332="","",IF(ISNUMBER(M1332),IF(M1332&lt;=0,"CHYBA",""),"CHYBA"))</f>
        <v/>
      </c>
      <c r="Q1332" s="14">
        <f>IF(OR(V1332=0,B1332="",K1332=""),"",IFERROR(IF(X1332=0,IF(AND(COUNTIFS('Vozidlá'!$A$6:$A$6,B1332&amp;"",'Vozidlá'!$L$6:$L$6,"&lt;&gt;")=1,ROUND(K1332,1)=ROUND(INDEX('Vozidlá'!$L$6:$L$6,MATCH(B1332,'Vozidlá'!$A$6:$A$6,0)),1)),"","CHYBA"),IF(AND(INDEX($L$1:$L$1505,X1332)&lt;&gt;"",ROUND(K1332,1)=ROUND(INDEX($L$1:$L$1505,X1332),1)),"","CHYBA")),"CHYBA"))</f>
        <v/>
      </c>
      <c r="R1332" s="14">
        <f>IF(V1332=0,"",IF(OR(NOT(ISNUMBER(A1332)),B1332="",C1332="",NOT(ISNUMBER(D1332)),NOT(ISNUMBER(E1332)),NOT(ISNUMBER(F1332)),NOT(ISNUMBER(G1332)),I1332="",J1332="",NOT(ISNUMBER(K1332)),NOT(ISNUMBER(L1332)),AND(N1332&lt;&gt;"Podnikateľská",N1332&lt;&gt;"Súkromná"),AND(N1332="Podnikateľská",H1332=""),COUNTIFS('Vodiči'!$C$6:$C$8,C1332&amp;"")&lt;&gt;1,COUNTIFS('Vozidlá'!$A$6:$A$6,B1332&amp;"",'Vozidlá'!$B$6:$B$6,"&lt;&gt;")&lt;&gt;1,COUNTIFS('Vozidlá'!$A$6:$A$6,B1332&amp;"",'Vozidlá'!$C$6:$C$6,"&lt;&gt;")&lt;&gt;1,COUNTIFS('Vozidlá'!$A$6:$A$6,B1332&amp;"",'Vozidlá'!$D$6:$D$6,"&lt;&gt;")&lt;&gt;1,COUNTIFS('Vozidlá'!$A$6:$A$6,B1332&amp;"",'Vozidlá'!$E$6:$E$6,"&lt;&gt;")&lt;&gt;1,COUNTIFS('Vozidlá'!$A$6:$A$6,B1332&amp;"",'Vozidlá'!$K$6:$K$6,"&lt;&gt;")&lt;&gt;1,COUNTIFS('Vozidlá'!$A$6:$A$6,B1332&amp;"",'Vozidlá'!$L$6:$L$6,"&lt;&gt;")&lt;&gt;1),"CHYBA",""))</f>
        <v/>
      </c>
      <c r="S1332" s="14">
        <f>IF(V1332=0,"",IF(N1332="Podnikateľská",IF(H1332="","",IF(OR(LEN(TRIM(SUBSTITUTE(SUBSTITUTE(H1332,".",""),",","")))&lt;12,ISNUMBER(MATCH(TRIM(SUBSTITUTE(SUBSTITUTE(H1332,".",""),",","")),'Zoznamy'!$G$2:$G$41,0))),"PREVERIŤ","")),IF(AND(N1332="Súkromná",IFERROR(INDEX('Vozidlá'!$O$6:$O$6,MATCH(B1332,'Vozidlá'!$A$6:$A$6,0))="áno",FALSE)),"PREVERIŤ","")))</f>
        <v/>
      </c>
      <c r="T1332" s="14">
        <f>IF(OR(D1332="",E1332="",F1332="",G1332=""),"",IFERROR(IF(OR(F1332+G1332&lt;D1332+E1332,D1332&lt;DATE(2027,1,1),D1332&gt;=DATE(2028,1,1)),"CHYBA",""),"CHYBA"))</f>
        <v/>
      </c>
      <c r="U1332" s="14">
        <f>IF(OR(V1332=0,A1332=""),"",IF(COUNTIFS($A$6:$A$1505,A1332&amp;"",$B$6:$B$1505,B1332&amp;"")&gt;1,"CHYBA",IF(X1332="","",IF(X1332=0,"",IFERROR(IF(INDEX($A$1:$A$1505,X1332)="","",IF(A1332=INDEX($A$1:$A$1505,X1332)+1,"","PREVERIŤ")),"PREVERIŤ")))))</f>
        <v/>
      </c>
      <c r="V1332" s="14">
        <f>IF(OR(A1332&lt;&gt;"",B1332&lt;&gt;"",C1332&lt;&gt;"",D1332&lt;&gt;"",E1332&lt;&gt;"",F1332&lt;&gt;"",G1332&lt;&gt;"",H1332&lt;&gt;"",I1332&lt;&gt;"",J1332&lt;&gt;"",K1332&lt;&gt;"",L1332&lt;&gt;"",N1332&lt;&gt;"",O1332&lt;&gt;""),1,0)</f>
        <v/>
      </c>
      <c r="W1332" s="14">
        <f>IF(OR(V1332=0,B1332=""),"",COUNTIFS($B$6:B1332,B1332&amp;""))</f>
        <v/>
      </c>
      <c r="X1332" s="14">
        <f>IF(OR(V1332=0,B1332=""),"",IF(W1332=1,0,SUMIFS($Y$5:Y1331,$B$5:B1331,B1332&amp;"",$W$5:W1331,W1332-1)))</f>
        <v/>
      </c>
      <c r="Y1332" s="14">
        <f>IF(V1332=0,"",ROW($A1332))</f>
        <v/>
      </c>
    </row>
    <row r="1333">
      <c r="A1333" s="10" t="n"/>
      <c r="B1333" s="10" t="n"/>
      <c r="C1333" s="10" t="n"/>
      <c r="D1333" s="12" t="n"/>
      <c r="E1333" s="18" t="n"/>
      <c r="F1333" s="12" t="n"/>
      <c r="G1333" s="18" t="n"/>
      <c r="H1333" s="10" t="n"/>
      <c r="I1333" s="10" t="n"/>
      <c r="J1333" s="10" t="n"/>
      <c r="K1333" s="13" t="n"/>
      <c r="L1333" s="13" t="n"/>
      <c r="M1333" s="19">
        <f>IF(OR(K1333="",L1333=""),"",IF(AND(ISNUMBER(K1333),ISNUMBER(L1333)),L1333-K1333,"CHYBA"))</f>
        <v/>
      </c>
      <c r="N1333" s="10" t="n"/>
      <c r="O1333" s="10" t="n"/>
      <c r="P1333" s="14">
        <f>IF(M1333="","",IF(ISNUMBER(M1333),IF(M1333&lt;=0,"CHYBA",""),"CHYBA"))</f>
        <v/>
      </c>
      <c r="Q1333" s="14">
        <f>IF(OR(V1333=0,B1333="",K1333=""),"",IFERROR(IF(X1333=0,IF(AND(COUNTIFS('Vozidlá'!$A$6:$A$6,B1333&amp;"",'Vozidlá'!$L$6:$L$6,"&lt;&gt;")=1,ROUND(K1333,1)=ROUND(INDEX('Vozidlá'!$L$6:$L$6,MATCH(B1333,'Vozidlá'!$A$6:$A$6,0)),1)),"","CHYBA"),IF(AND(INDEX($L$1:$L$1505,X1333)&lt;&gt;"",ROUND(K1333,1)=ROUND(INDEX($L$1:$L$1505,X1333),1)),"","CHYBA")),"CHYBA"))</f>
        <v/>
      </c>
      <c r="R1333" s="14">
        <f>IF(V1333=0,"",IF(OR(NOT(ISNUMBER(A1333)),B1333="",C1333="",NOT(ISNUMBER(D1333)),NOT(ISNUMBER(E1333)),NOT(ISNUMBER(F1333)),NOT(ISNUMBER(G1333)),I1333="",J1333="",NOT(ISNUMBER(K1333)),NOT(ISNUMBER(L1333)),AND(N1333&lt;&gt;"Podnikateľská",N1333&lt;&gt;"Súkromná"),AND(N1333="Podnikateľská",H1333=""),COUNTIFS('Vodiči'!$C$6:$C$8,C1333&amp;"")&lt;&gt;1,COUNTIFS('Vozidlá'!$A$6:$A$6,B1333&amp;"",'Vozidlá'!$B$6:$B$6,"&lt;&gt;")&lt;&gt;1,COUNTIFS('Vozidlá'!$A$6:$A$6,B1333&amp;"",'Vozidlá'!$C$6:$C$6,"&lt;&gt;")&lt;&gt;1,COUNTIFS('Vozidlá'!$A$6:$A$6,B1333&amp;"",'Vozidlá'!$D$6:$D$6,"&lt;&gt;")&lt;&gt;1,COUNTIFS('Vozidlá'!$A$6:$A$6,B1333&amp;"",'Vozidlá'!$E$6:$E$6,"&lt;&gt;")&lt;&gt;1,COUNTIFS('Vozidlá'!$A$6:$A$6,B1333&amp;"",'Vozidlá'!$K$6:$K$6,"&lt;&gt;")&lt;&gt;1,COUNTIFS('Vozidlá'!$A$6:$A$6,B1333&amp;"",'Vozidlá'!$L$6:$L$6,"&lt;&gt;")&lt;&gt;1),"CHYBA",""))</f>
        <v/>
      </c>
      <c r="S1333" s="14">
        <f>IF(V1333=0,"",IF(N1333="Podnikateľská",IF(H1333="","",IF(OR(LEN(TRIM(SUBSTITUTE(SUBSTITUTE(H1333,".",""),",","")))&lt;12,ISNUMBER(MATCH(TRIM(SUBSTITUTE(SUBSTITUTE(H1333,".",""),",","")),'Zoznamy'!$G$2:$G$41,0))),"PREVERIŤ","")),IF(AND(N1333="Súkromná",IFERROR(INDEX('Vozidlá'!$O$6:$O$6,MATCH(B1333,'Vozidlá'!$A$6:$A$6,0))="áno",FALSE)),"PREVERIŤ","")))</f>
        <v/>
      </c>
      <c r="T1333" s="14">
        <f>IF(OR(D1333="",E1333="",F1333="",G1333=""),"",IFERROR(IF(OR(F1333+G1333&lt;D1333+E1333,D1333&lt;DATE(2027,1,1),D1333&gt;=DATE(2028,1,1)),"CHYBA",""),"CHYBA"))</f>
        <v/>
      </c>
      <c r="U1333" s="14">
        <f>IF(OR(V1333=0,A1333=""),"",IF(COUNTIFS($A$6:$A$1505,A1333&amp;"",$B$6:$B$1505,B1333&amp;"")&gt;1,"CHYBA",IF(X1333="","",IF(X1333=0,"",IFERROR(IF(INDEX($A$1:$A$1505,X1333)="","",IF(A1333=INDEX($A$1:$A$1505,X1333)+1,"","PREVERIŤ")),"PREVERIŤ")))))</f>
        <v/>
      </c>
      <c r="V1333" s="14">
        <f>IF(OR(A1333&lt;&gt;"",B1333&lt;&gt;"",C1333&lt;&gt;"",D1333&lt;&gt;"",E1333&lt;&gt;"",F1333&lt;&gt;"",G1333&lt;&gt;"",H1333&lt;&gt;"",I1333&lt;&gt;"",J1333&lt;&gt;"",K1333&lt;&gt;"",L1333&lt;&gt;"",N1333&lt;&gt;"",O1333&lt;&gt;""),1,0)</f>
        <v/>
      </c>
      <c r="W1333" s="14">
        <f>IF(OR(V1333=0,B1333=""),"",COUNTIFS($B$6:B1333,B1333&amp;""))</f>
        <v/>
      </c>
      <c r="X1333" s="14">
        <f>IF(OR(V1333=0,B1333=""),"",IF(W1333=1,0,SUMIFS($Y$5:Y1332,$B$5:B1332,B1333&amp;"",$W$5:W1332,W1333-1)))</f>
        <v/>
      </c>
      <c r="Y1333" s="14">
        <f>IF(V1333=0,"",ROW($A1333))</f>
        <v/>
      </c>
    </row>
    <row r="1334">
      <c r="A1334" s="10" t="n"/>
      <c r="B1334" s="10" t="n"/>
      <c r="C1334" s="10" t="n"/>
      <c r="D1334" s="12" t="n"/>
      <c r="E1334" s="18" t="n"/>
      <c r="F1334" s="12" t="n"/>
      <c r="G1334" s="18" t="n"/>
      <c r="H1334" s="10" t="n"/>
      <c r="I1334" s="10" t="n"/>
      <c r="J1334" s="10" t="n"/>
      <c r="K1334" s="13" t="n"/>
      <c r="L1334" s="13" t="n"/>
      <c r="M1334" s="19">
        <f>IF(OR(K1334="",L1334=""),"",IF(AND(ISNUMBER(K1334),ISNUMBER(L1334)),L1334-K1334,"CHYBA"))</f>
        <v/>
      </c>
      <c r="N1334" s="10" t="n"/>
      <c r="O1334" s="10" t="n"/>
      <c r="P1334" s="14">
        <f>IF(M1334="","",IF(ISNUMBER(M1334),IF(M1334&lt;=0,"CHYBA",""),"CHYBA"))</f>
        <v/>
      </c>
      <c r="Q1334" s="14">
        <f>IF(OR(V1334=0,B1334="",K1334=""),"",IFERROR(IF(X1334=0,IF(AND(COUNTIFS('Vozidlá'!$A$6:$A$6,B1334&amp;"",'Vozidlá'!$L$6:$L$6,"&lt;&gt;")=1,ROUND(K1334,1)=ROUND(INDEX('Vozidlá'!$L$6:$L$6,MATCH(B1334,'Vozidlá'!$A$6:$A$6,0)),1)),"","CHYBA"),IF(AND(INDEX($L$1:$L$1505,X1334)&lt;&gt;"",ROUND(K1334,1)=ROUND(INDEX($L$1:$L$1505,X1334),1)),"","CHYBA")),"CHYBA"))</f>
        <v/>
      </c>
      <c r="R1334" s="14">
        <f>IF(V1334=0,"",IF(OR(NOT(ISNUMBER(A1334)),B1334="",C1334="",NOT(ISNUMBER(D1334)),NOT(ISNUMBER(E1334)),NOT(ISNUMBER(F1334)),NOT(ISNUMBER(G1334)),I1334="",J1334="",NOT(ISNUMBER(K1334)),NOT(ISNUMBER(L1334)),AND(N1334&lt;&gt;"Podnikateľská",N1334&lt;&gt;"Súkromná"),AND(N1334="Podnikateľská",H1334=""),COUNTIFS('Vodiči'!$C$6:$C$8,C1334&amp;"")&lt;&gt;1,COUNTIFS('Vozidlá'!$A$6:$A$6,B1334&amp;"",'Vozidlá'!$B$6:$B$6,"&lt;&gt;")&lt;&gt;1,COUNTIFS('Vozidlá'!$A$6:$A$6,B1334&amp;"",'Vozidlá'!$C$6:$C$6,"&lt;&gt;")&lt;&gt;1,COUNTIFS('Vozidlá'!$A$6:$A$6,B1334&amp;"",'Vozidlá'!$D$6:$D$6,"&lt;&gt;")&lt;&gt;1,COUNTIFS('Vozidlá'!$A$6:$A$6,B1334&amp;"",'Vozidlá'!$E$6:$E$6,"&lt;&gt;")&lt;&gt;1,COUNTIFS('Vozidlá'!$A$6:$A$6,B1334&amp;"",'Vozidlá'!$K$6:$K$6,"&lt;&gt;")&lt;&gt;1,COUNTIFS('Vozidlá'!$A$6:$A$6,B1334&amp;"",'Vozidlá'!$L$6:$L$6,"&lt;&gt;")&lt;&gt;1),"CHYBA",""))</f>
        <v/>
      </c>
      <c r="S1334" s="14">
        <f>IF(V1334=0,"",IF(N1334="Podnikateľská",IF(H1334="","",IF(OR(LEN(TRIM(SUBSTITUTE(SUBSTITUTE(H1334,".",""),",","")))&lt;12,ISNUMBER(MATCH(TRIM(SUBSTITUTE(SUBSTITUTE(H1334,".",""),",","")),'Zoznamy'!$G$2:$G$41,0))),"PREVERIŤ","")),IF(AND(N1334="Súkromná",IFERROR(INDEX('Vozidlá'!$O$6:$O$6,MATCH(B1334,'Vozidlá'!$A$6:$A$6,0))="áno",FALSE)),"PREVERIŤ","")))</f>
        <v/>
      </c>
      <c r="T1334" s="14">
        <f>IF(OR(D1334="",E1334="",F1334="",G1334=""),"",IFERROR(IF(OR(F1334+G1334&lt;D1334+E1334,D1334&lt;DATE(2027,1,1),D1334&gt;=DATE(2028,1,1)),"CHYBA",""),"CHYBA"))</f>
        <v/>
      </c>
      <c r="U1334" s="14">
        <f>IF(OR(V1334=0,A1334=""),"",IF(COUNTIFS($A$6:$A$1505,A1334&amp;"",$B$6:$B$1505,B1334&amp;"")&gt;1,"CHYBA",IF(X1334="","",IF(X1334=0,"",IFERROR(IF(INDEX($A$1:$A$1505,X1334)="","",IF(A1334=INDEX($A$1:$A$1505,X1334)+1,"","PREVERIŤ")),"PREVERIŤ")))))</f>
        <v/>
      </c>
      <c r="V1334" s="14">
        <f>IF(OR(A1334&lt;&gt;"",B1334&lt;&gt;"",C1334&lt;&gt;"",D1334&lt;&gt;"",E1334&lt;&gt;"",F1334&lt;&gt;"",G1334&lt;&gt;"",H1334&lt;&gt;"",I1334&lt;&gt;"",J1334&lt;&gt;"",K1334&lt;&gt;"",L1334&lt;&gt;"",N1334&lt;&gt;"",O1334&lt;&gt;""),1,0)</f>
        <v/>
      </c>
      <c r="W1334" s="14">
        <f>IF(OR(V1334=0,B1334=""),"",COUNTIFS($B$6:B1334,B1334&amp;""))</f>
        <v/>
      </c>
      <c r="X1334" s="14">
        <f>IF(OR(V1334=0,B1334=""),"",IF(W1334=1,0,SUMIFS($Y$5:Y1333,$B$5:B1333,B1334&amp;"",$W$5:W1333,W1334-1)))</f>
        <v/>
      </c>
      <c r="Y1334" s="14">
        <f>IF(V1334=0,"",ROW($A1334))</f>
        <v/>
      </c>
    </row>
    <row r="1335">
      <c r="A1335" s="10" t="n"/>
      <c r="B1335" s="10" t="n"/>
      <c r="C1335" s="10" t="n"/>
      <c r="D1335" s="12" t="n"/>
      <c r="E1335" s="18" t="n"/>
      <c r="F1335" s="12" t="n"/>
      <c r="G1335" s="18" t="n"/>
      <c r="H1335" s="10" t="n"/>
      <c r="I1335" s="10" t="n"/>
      <c r="J1335" s="10" t="n"/>
      <c r="K1335" s="13" t="n"/>
      <c r="L1335" s="13" t="n"/>
      <c r="M1335" s="19">
        <f>IF(OR(K1335="",L1335=""),"",IF(AND(ISNUMBER(K1335),ISNUMBER(L1335)),L1335-K1335,"CHYBA"))</f>
        <v/>
      </c>
      <c r="N1335" s="10" t="n"/>
      <c r="O1335" s="10" t="n"/>
      <c r="P1335" s="14">
        <f>IF(M1335="","",IF(ISNUMBER(M1335),IF(M1335&lt;=0,"CHYBA",""),"CHYBA"))</f>
        <v/>
      </c>
      <c r="Q1335" s="14">
        <f>IF(OR(V1335=0,B1335="",K1335=""),"",IFERROR(IF(X1335=0,IF(AND(COUNTIFS('Vozidlá'!$A$6:$A$6,B1335&amp;"",'Vozidlá'!$L$6:$L$6,"&lt;&gt;")=1,ROUND(K1335,1)=ROUND(INDEX('Vozidlá'!$L$6:$L$6,MATCH(B1335,'Vozidlá'!$A$6:$A$6,0)),1)),"","CHYBA"),IF(AND(INDEX($L$1:$L$1505,X1335)&lt;&gt;"",ROUND(K1335,1)=ROUND(INDEX($L$1:$L$1505,X1335),1)),"","CHYBA")),"CHYBA"))</f>
        <v/>
      </c>
      <c r="R1335" s="14">
        <f>IF(V1335=0,"",IF(OR(NOT(ISNUMBER(A1335)),B1335="",C1335="",NOT(ISNUMBER(D1335)),NOT(ISNUMBER(E1335)),NOT(ISNUMBER(F1335)),NOT(ISNUMBER(G1335)),I1335="",J1335="",NOT(ISNUMBER(K1335)),NOT(ISNUMBER(L1335)),AND(N1335&lt;&gt;"Podnikateľská",N1335&lt;&gt;"Súkromná"),AND(N1335="Podnikateľská",H1335=""),COUNTIFS('Vodiči'!$C$6:$C$8,C1335&amp;"")&lt;&gt;1,COUNTIFS('Vozidlá'!$A$6:$A$6,B1335&amp;"",'Vozidlá'!$B$6:$B$6,"&lt;&gt;")&lt;&gt;1,COUNTIFS('Vozidlá'!$A$6:$A$6,B1335&amp;"",'Vozidlá'!$C$6:$C$6,"&lt;&gt;")&lt;&gt;1,COUNTIFS('Vozidlá'!$A$6:$A$6,B1335&amp;"",'Vozidlá'!$D$6:$D$6,"&lt;&gt;")&lt;&gt;1,COUNTIFS('Vozidlá'!$A$6:$A$6,B1335&amp;"",'Vozidlá'!$E$6:$E$6,"&lt;&gt;")&lt;&gt;1,COUNTIFS('Vozidlá'!$A$6:$A$6,B1335&amp;"",'Vozidlá'!$K$6:$K$6,"&lt;&gt;")&lt;&gt;1,COUNTIFS('Vozidlá'!$A$6:$A$6,B1335&amp;"",'Vozidlá'!$L$6:$L$6,"&lt;&gt;")&lt;&gt;1),"CHYBA",""))</f>
        <v/>
      </c>
      <c r="S1335" s="14">
        <f>IF(V1335=0,"",IF(N1335="Podnikateľská",IF(H1335="","",IF(OR(LEN(TRIM(SUBSTITUTE(SUBSTITUTE(H1335,".",""),",","")))&lt;12,ISNUMBER(MATCH(TRIM(SUBSTITUTE(SUBSTITUTE(H1335,".",""),",","")),'Zoznamy'!$G$2:$G$41,0))),"PREVERIŤ","")),IF(AND(N1335="Súkromná",IFERROR(INDEX('Vozidlá'!$O$6:$O$6,MATCH(B1335,'Vozidlá'!$A$6:$A$6,0))="áno",FALSE)),"PREVERIŤ","")))</f>
        <v/>
      </c>
      <c r="T1335" s="14">
        <f>IF(OR(D1335="",E1335="",F1335="",G1335=""),"",IFERROR(IF(OR(F1335+G1335&lt;D1335+E1335,D1335&lt;DATE(2027,1,1),D1335&gt;=DATE(2028,1,1)),"CHYBA",""),"CHYBA"))</f>
        <v/>
      </c>
      <c r="U1335" s="14">
        <f>IF(OR(V1335=0,A1335=""),"",IF(COUNTIFS($A$6:$A$1505,A1335&amp;"",$B$6:$B$1505,B1335&amp;"")&gt;1,"CHYBA",IF(X1335="","",IF(X1335=0,"",IFERROR(IF(INDEX($A$1:$A$1505,X1335)="","",IF(A1335=INDEX($A$1:$A$1505,X1335)+1,"","PREVERIŤ")),"PREVERIŤ")))))</f>
        <v/>
      </c>
      <c r="V1335" s="14">
        <f>IF(OR(A1335&lt;&gt;"",B1335&lt;&gt;"",C1335&lt;&gt;"",D1335&lt;&gt;"",E1335&lt;&gt;"",F1335&lt;&gt;"",G1335&lt;&gt;"",H1335&lt;&gt;"",I1335&lt;&gt;"",J1335&lt;&gt;"",K1335&lt;&gt;"",L1335&lt;&gt;"",N1335&lt;&gt;"",O1335&lt;&gt;""),1,0)</f>
        <v/>
      </c>
      <c r="W1335" s="14">
        <f>IF(OR(V1335=0,B1335=""),"",COUNTIFS($B$6:B1335,B1335&amp;""))</f>
        <v/>
      </c>
      <c r="X1335" s="14">
        <f>IF(OR(V1335=0,B1335=""),"",IF(W1335=1,0,SUMIFS($Y$5:Y1334,$B$5:B1334,B1335&amp;"",$W$5:W1334,W1335-1)))</f>
        <v/>
      </c>
      <c r="Y1335" s="14">
        <f>IF(V1335=0,"",ROW($A1335))</f>
        <v/>
      </c>
    </row>
    <row r="1336">
      <c r="A1336" s="10" t="n"/>
      <c r="B1336" s="10" t="n"/>
      <c r="C1336" s="10" t="n"/>
      <c r="D1336" s="12" t="n"/>
      <c r="E1336" s="18" t="n"/>
      <c r="F1336" s="12" t="n"/>
      <c r="G1336" s="18" t="n"/>
      <c r="H1336" s="10" t="n"/>
      <c r="I1336" s="10" t="n"/>
      <c r="J1336" s="10" t="n"/>
      <c r="K1336" s="13" t="n"/>
      <c r="L1336" s="13" t="n"/>
      <c r="M1336" s="19">
        <f>IF(OR(K1336="",L1336=""),"",IF(AND(ISNUMBER(K1336),ISNUMBER(L1336)),L1336-K1336,"CHYBA"))</f>
        <v/>
      </c>
      <c r="N1336" s="10" t="n"/>
      <c r="O1336" s="10" t="n"/>
      <c r="P1336" s="14">
        <f>IF(M1336="","",IF(ISNUMBER(M1336),IF(M1336&lt;=0,"CHYBA",""),"CHYBA"))</f>
        <v/>
      </c>
      <c r="Q1336" s="14">
        <f>IF(OR(V1336=0,B1336="",K1336=""),"",IFERROR(IF(X1336=0,IF(AND(COUNTIFS('Vozidlá'!$A$6:$A$6,B1336&amp;"",'Vozidlá'!$L$6:$L$6,"&lt;&gt;")=1,ROUND(K1336,1)=ROUND(INDEX('Vozidlá'!$L$6:$L$6,MATCH(B1336,'Vozidlá'!$A$6:$A$6,0)),1)),"","CHYBA"),IF(AND(INDEX($L$1:$L$1505,X1336)&lt;&gt;"",ROUND(K1336,1)=ROUND(INDEX($L$1:$L$1505,X1336),1)),"","CHYBA")),"CHYBA"))</f>
        <v/>
      </c>
      <c r="R1336" s="14">
        <f>IF(V1336=0,"",IF(OR(NOT(ISNUMBER(A1336)),B1336="",C1336="",NOT(ISNUMBER(D1336)),NOT(ISNUMBER(E1336)),NOT(ISNUMBER(F1336)),NOT(ISNUMBER(G1336)),I1336="",J1336="",NOT(ISNUMBER(K1336)),NOT(ISNUMBER(L1336)),AND(N1336&lt;&gt;"Podnikateľská",N1336&lt;&gt;"Súkromná"),AND(N1336="Podnikateľská",H1336=""),COUNTIFS('Vodiči'!$C$6:$C$8,C1336&amp;"")&lt;&gt;1,COUNTIFS('Vozidlá'!$A$6:$A$6,B1336&amp;"",'Vozidlá'!$B$6:$B$6,"&lt;&gt;")&lt;&gt;1,COUNTIFS('Vozidlá'!$A$6:$A$6,B1336&amp;"",'Vozidlá'!$C$6:$C$6,"&lt;&gt;")&lt;&gt;1,COUNTIFS('Vozidlá'!$A$6:$A$6,B1336&amp;"",'Vozidlá'!$D$6:$D$6,"&lt;&gt;")&lt;&gt;1,COUNTIFS('Vozidlá'!$A$6:$A$6,B1336&amp;"",'Vozidlá'!$E$6:$E$6,"&lt;&gt;")&lt;&gt;1,COUNTIFS('Vozidlá'!$A$6:$A$6,B1336&amp;"",'Vozidlá'!$K$6:$K$6,"&lt;&gt;")&lt;&gt;1,COUNTIFS('Vozidlá'!$A$6:$A$6,B1336&amp;"",'Vozidlá'!$L$6:$L$6,"&lt;&gt;")&lt;&gt;1),"CHYBA",""))</f>
        <v/>
      </c>
      <c r="S1336" s="14">
        <f>IF(V1336=0,"",IF(N1336="Podnikateľská",IF(H1336="","",IF(OR(LEN(TRIM(SUBSTITUTE(SUBSTITUTE(H1336,".",""),",","")))&lt;12,ISNUMBER(MATCH(TRIM(SUBSTITUTE(SUBSTITUTE(H1336,".",""),",","")),'Zoznamy'!$G$2:$G$41,0))),"PREVERIŤ","")),IF(AND(N1336="Súkromná",IFERROR(INDEX('Vozidlá'!$O$6:$O$6,MATCH(B1336,'Vozidlá'!$A$6:$A$6,0))="áno",FALSE)),"PREVERIŤ","")))</f>
        <v/>
      </c>
      <c r="T1336" s="14">
        <f>IF(OR(D1336="",E1336="",F1336="",G1336=""),"",IFERROR(IF(OR(F1336+G1336&lt;D1336+E1336,D1336&lt;DATE(2027,1,1),D1336&gt;=DATE(2028,1,1)),"CHYBA",""),"CHYBA"))</f>
        <v/>
      </c>
      <c r="U1336" s="14">
        <f>IF(OR(V1336=0,A1336=""),"",IF(COUNTIFS($A$6:$A$1505,A1336&amp;"",$B$6:$B$1505,B1336&amp;"")&gt;1,"CHYBA",IF(X1336="","",IF(X1336=0,"",IFERROR(IF(INDEX($A$1:$A$1505,X1336)="","",IF(A1336=INDEX($A$1:$A$1505,X1336)+1,"","PREVERIŤ")),"PREVERIŤ")))))</f>
        <v/>
      </c>
      <c r="V1336" s="14">
        <f>IF(OR(A1336&lt;&gt;"",B1336&lt;&gt;"",C1336&lt;&gt;"",D1336&lt;&gt;"",E1336&lt;&gt;"",F1336&lt;&gt;"",G1336&lt;&gt;"",H1336&lt;&gt;"",I1336&lt;&gt;"",J1336&lt;&gt;"",K1336&lt;&gt;"",L1336&lt;&gt;"",N1336&lt;&gt;"",O1336&lt;&gt;""),1,0)</f>
        <v/>
      </c>
      <c r="W1336" s="14">
        <f>IF(OR(V1336=0,B1336=""),"",COUNTIFS($B$6:B1336,B1336&amp;""))</f>
        <v/>
      </c>
      <c r="X1336" s="14">
        <f>IF(OR(V1336=0,B1336=""),"",IF(W1336=1,0,SUMIFS($Y$5:Y1335,$B$5:B1335,B1336&amp;"",$W$5:W1335,W1336-1)))</f>
        <v/>
      </c>
      <c r="Y1336" s="14">
        <f>IF(V1336=0,"",ROW($A1336))</f>
        <v/>
      </c>
    </row>
    <row r="1337">
      <c r="A1337" s="10" t="n"/>
      <c r="B1337" s="10" t="n"/>
      <c r="C1337" s="10" t="n"/>
      <c r="D1337" s="12" t="n"/>
      <c r="E1337" s="18" t="n"/>
      <c r="F1337" s="12" t="n"/>
      <c r="G1337" s="18" t="n"/>
      <c r="H1337" s="10" t="n"/>
      <c r="I1337" s="10" t="n"/>
      <c r="J1337" s="10" t="n"/>
      <c r="K1337" s="13" t="n"/>
      <c r="L1337" s="13" t="n"/>
      <c r="M1337" s="19">
        <f>IF(OR(K1337="",L1337=""),"",IF(AND(ISNUMBER(K1337),ISNUMBER(L1337)),L1337-K1337,"CHYBA"))</f>
        <v/>
      </c>
      <c r="N1337" s="10" t="n"/>
      <c r="O1337" s="10" t="n"/>
      <c r="P1337" s="14">
        <f>IF(M1337="","",IF(ISNUMBER(M1337),IF(M1337&lt;=0,"CHYBA",""),"CHYBA"))</f>
        <v/>
      </c>
      <c r="Q1337" s="14">
        <f>IF(OR(V1337=0,B1337="",K1337=""),"",IFERROR(IF(X1337=0,IF(AND(COUNTIFS('Vozidlá'!$A$6:$A$6,B1337&amp;"",'Vozidlá'!$L$6:$L$6,"&lt;&gt;")=1,ROUND(K1337,1)=ROUND(INDEX('Vozidlá'!$L$6:$L$6,MATCH(B1337,'Vozidlá'!$A$6:$A$6,0)),1)),"","CHYBA"),IF(AND(INDEX($L$1:$L$1505,X1337)&lt;&gt;"",ROUND(K1337,1)=ROUND(INDEX($L$1:$L$1505,X1337),1)),"","CHYBA")),"CHYBA"))</f>
        <v/>
      </c>
      <c r="R1337" s="14">
        <f>IF(V1337=0,"",IF(OR(NOT(ISNUMBER(A1337)),B1337="",C1337="",NOT(ISNUMBER(D1337)),NOT(ISNUMBER(E1337)),NOT(ISNUMBER(F1337)),NOT(ISNUMBER(G1337)),I1337="",J1337="",NOT(ISNUMBER(K1337)),NOT(ISNUMBER(L1337)),AND(N1337&lt;&gt;"Podnikateľská",N1337&lt;&gt;"Súkromná"),AND(N1337="Podnikateľská",H1337=""),COUNTIFS('Vodiči'!$C$6:$C$8,C1337&amp;"")&lt;&gt;1,COUNTIFS('Vozidlá'!$A$6:$A$6,B1337&amp;"",'Vozidlá'!$B$6:$B$6,"&lt;&gt;")&lt;&gt;1,COUNTIFS('Vozidlá'!$A$6:$A$6,B1337&amp;"",'Vozidlá'!$C$6:$C$6,"&lt;&gt;")&lt;&gt;1,COUNTIFS('Vozidlá'!$A$6:$A$6,B1337&amp;"",'Vozidlá'!$D$6:$D$6,"&lt;&gt;")&lt;&gt;1,COUNTIFS('Vozidlá'!$A$6:$A$6,B1337&amp;"",'Vozidlá'!$E$6:$E$6,"&lt;&gt;")&lt;&gt;1,COUNTIFS('Vozidlá'!$A$6:$A$6,B1337&amp;"",'Vozidlá'!$K$6:$K$6,"&lt;&gt;")&lt;&gt;1,COUNTIFS('Vozidlá'!$A$6:$A$6,B1337&amp;"",'Vozidlá'!$L$6:$L$6,"&lt;&gt;")&lt;&gt;1),"CHYBA",""))</f>
        <v/>
      </c>
      <c r="S1337" s="14">
        <f>IF(V1337=0,"",IF(N1337="Podnikateľská",IF(H1337="","",IF(OR(LEN(TRIM(SUBSTITUTE(SUBSTITUTE(H1337,".",""),",","")))&lt;12,ISNUMBER(MATCH(TRIM(SUBSTITUTE(SUBSTITUTE(H1337,".",""),",","")),'Zoznamy'!$G$2:$G$41,0))),"PREVERIŤ","")),IF(AND(N1337="Súkromná",IFERROR(INDEX('Vozidlá'!$O$6:$O$6,MATCH(B1337,'Vozidlá'!$A$6:$A$6,0))="áno",FALSE)),"PREVERIŤ","")))</f>
        <v/>
      </c>
      <c r="T1337" s="14">
        <f>IF(OR(D1337="",E1337="",F1337="",G1337=""),"",IFERROR(IF(OR(F1337+G1337&lt;D1337+E1337,D1337&lt;DATE(2027,1,1),D1337&gt;=DATE(2028,1,1)),"CHYBA",""),"CHYBA"))</f>
        <v/>
      </c>
      <c r="U1337" s="14">
        <f>IF(OR(V1337=0,A1337=""),"",IF(COUNTIFS($A$6:$A$1505,A1337&amp;"",$B$6:$B$1505,B1337&amp;"")&gt;1,"CHYBA",IF(X1337="","",IF(X1337=0,"",IFERROR(IF(INDEX($A$1:$A$1505,X1337)="","",IF(A1337=INDEX($A$1:$A$1505,X1337)+1,"","PREVERIŤ")),"PREVERIŤ")))))</f>
        <v/>
      </c>
      <c r="V1337" s="14">
        <f>IF(OR(A1337&lt;&gt;"",B1337&lt;&gt;"",C1337&lt;&gt;"",D1337&lt;&gt;"",E1337&lt;&gt;"",F1337&lt;&gt;"",G1337&lt;&gt;"",H1337&lt;&gt;"",I1337&lt;&gt;"",J1337&lt;&gt;"",K1337&lt;&gt;"",L1337&lt;&gt;"",N1337&lt;&gt;"",O1337&lt;&gt;""),1,0)</f>
        <v/>
      </c>
      <c r="W1337" s="14">
        <f>IF(OR(V1337=0,B1337=""),"",COUNTIFS($B$6:B1337,B1337&amp;""))</f>
        <v/>
      </c>
      <c r="X1337" s="14">
        <f>IF(OR(V1337=0,B1337=""),"",IF(W1337=1,0,SUMIFS($Y$5:Y1336,$B$5:B1336,B1337&amp;"",$W$5:W1336,W1337-1)))</f>
        <v/>
      </c>
      <c r="Y1337" s="14">
        <f>IF(V1337=0,"",ROW($A1337))</f>
        <v/>
      </c>
    </row>
    <row r="1338">
      <c r="A1338" s="10" t="n"/>
      <c r="B1338" s="10" t="n"/>
      <c r="C1338" s="10" t="n"/>
      <c r="D1338" s="12" t="n"/>
      <c r="E1338" s="18" t="n"/>
      <c r="F1338" s="12" t="n"/>
      <c r="G1338" s="18" t="n"/>
      <c r="H1338" s="10" t="n"/>
      <c r="I1338" s="10" t="n"/>
      <c r="J1338" s="10" t="n"/>
      <c r="K1338" s="13" t="n"/>
      <c r="L1338" s="13" t="n"/>
      <c r="M1338" s="19">
        <f>IF(OR(K1338="",L1338=""),"",IF(AND(ISNUMBER(K1338),ISNUMBER(L1338)),L1338-K1338,"CHYBA"))</f>
        <v/>
      </c>
      <c r="N1338" s="10" t="n"/>
      <c r="O1338" s="10" t="n"/>
      <c r="P1338" s="14">
        <f>IF(M1338="","",IF(ISNUMBER(M1338),IF(M1338&lt;=0,"CHYBA",""),"CHYBA"))</f>
        <v/>
      </c>
      <c r="Q1338" s="14">
        <f>IF(OR(V1338=0,B1338="",K1338=""),"",IFERROR(IF(X1338=0,IF(AND(COUNTIFS('Vozidlá'!$A$6:$A$6,B1338&amp;"",'Vozidlá'!$L$6:$L$6,"&lt;&gt;")=1,ROUND(K1338,1)=ROUND(INDEX('Vozidlá'!$L$6:$L$6,MATCH(B1338,'Vozidlá'!$A$6:$A$6,0)),1)),"","CHYBA"),IF(AND(INDEX($L$1:$L$1505,X1338)&lt;&gt;"",ROUND(K1338,1)=ROUND(INDEX($L$1:$L$1505,X1338),1)),"","CHYBA")),"CHYBA"))</f>
        <v/>
      </c>
      <c r="R1338" s="14">
        <f>IF(V1338=0,"",IF(OR(NOT(ISNUMBER(A1338)),B1338="",C1338="",NOT(ISNUMBER(D1338)),NOT(ISNUMBER(E1338)),NOT(ISNUMBER(F1338)),NOT(ISNUMBER(G1338)),I1338="",J1338="",NOT(ISNUMBER(K1338)),NOT(ISNUMBER(L1338)),AND(N1338&lt;&gt;"Podnikateľská",N1338&lt;&gt;"Súkromná"),AND(N1338="Podnikateľská",H1338=""),COUNTIFS('Vodiči'!$C$6:$C$8,C1338&amp;"")&lt;&gt;1,COUNTIFS('Vozidlá'!$A$6:$A$6,B1338&amp;"",'Vozidlá'!$B$6:$B$6,"&lt;&gt;")&lt;&gt;1,COUNTIFS('Vozidlá'!$A$6:$A$6,B1338&amp;"",'Vozidlá'!$C$6:$C$6,"&lt;&gt;")&lt;&gt;1,COUNTIFS('Vozidlá'!$A$6:$A$6,B1338&amp;"",'Vozidlá'!$D$6:$D$6,"&lt;&gt;")&lt;&gt;1,COUNTIFS('Vozidlá'!$A$6:$A$6,B1338&amp;"",'Vozidlá'!$E$6:$E$6,"&lt;&gt;")&lt;&gt;1,COUNTIFS('Vozidlá'!$A$6:$A$6,B1338&amp;"",'Vozidlá'!$K$6:$K$6,"&lt;&gt;")&lt;&gt;1,COUNTIFS('Vozidlá'!$A$6:$A$6,B1338&amp;"",'Vozidlá'!$L$6:$L$6,"&lt;&gt;")&lt;&gt;1),"CHYBA",""))</f>
        <v/>
      </c>
      <c r="S1338" s="14">
        <f>IF(V1338=0,"",IF(N1338="Podnikateľská",IF(H1338="","",IF(OR(LEN(TRIM(SUBSTITUTE(SUBSTITUTE(H1338,".",""),",","")))&lt;12,ISNUMBER(MATCH(TRIM(SUBSTITUTE(SUBSTITUTE(H1338,".",""),",","")),'Zoznamy'!$G$2:$G$41,0))),"PREVERIŤ","")),IF(AND(N1338="Súkromná",IFERROR(INDEX('Vozidlá'!$O$6:$O$6,MATCH(B1338,'Vozidlá'!$A$6:$A$6,0))="áno",FALSE)),"PREVERIŤ","")))</f>
        <v/>
      </c>
      <c r="T1338" s="14">
        <f>IF(OR(D1338="",E1338="",F1338="",G1338=""),"",IFERROR(IF(OR(F1338+G1338&lt;D1338+E1338,D1338&lt;DATE(2027,1,1),D1338&gt;=DATE(2028,1,1)),"CHYBA",""),"CHYBA"))</f>
        <v/>
      </c>
      <c r="U1338" s="14">
        <f>IF(OR(V1338=0,A1338=""),"",IF(COUNTIFS($A$6:$A$1505,A1338&amp;"",$B$6:$B$1505,B1338&amp;"")&gt;1,"CHYBA",IF(X1338="","",IF(X1338=0,"",IFERROR(IF(INDEX($A$1:$A$1505,X1338)="","",IF(A1338=INDEX($A$1:$A$1505,X1338)+1,"","PREVERIŤ")),"PREVERIŤ")))))</f>
        <v/>
      </c>
      <c r="V1338" s="14">
        <f>IF(OR(A1338&lt;&gt;"",B1338&lt;&gt;"",C1338&lt;&gt;"",D1338&lt;&gt;"",E1338&lt;&gt;"",F1338&lt;&gt;"",G1338&lt;&gt;"",H1338&lt;&gt;"",I1338&lt;&gt;"",J1338&lt;&gt;"",K1338&lt;&gt;"",L1338&lt;&gt;"",N1338&lt;&gt;"",O1338&lt;&gt;""),1,0)</f>
        <v/>
      </c>
      <c r="W1338" s="14">
        <f>IF(OR(V1338=0,B1338=""),"",COUNTIFS($B$6:B1338,B1338&amp;""))</f>
        <v/>
      </c>
      <c r="X1338" s="14">
        <f>IF(OR(V1338=0,B1338=""),"",IF(W1338=1,0,SUMIFS($Y$5:Y1337,$B$5:B1337,B1338&amp;"",$W$5:W1337,W1338-1)))</f>
        <v/>
      </c>
      <c r="Y1338" s="14">
        <f>IF(V1338=0,"",ROW($A1338))</f>
        <v/>
      </c>
    </row>
    <row r="1339">
      <c r="A1339" s="10" t="n"/>
      <c r="B1339" s="10" t="n"/>
      <c r="C1339" s="10" t="n"/>
      <c r="D1339" s="12" t="n"/>
      <c r="E1339" s="18" t="n"/>
      <c r="F1339" s="12" t="n"/>
      <c r="G1339" s="18" t="n"/>
      <c r="H1339" s="10" t="n"/>
      <c r="I1339" s="10" t="n"/>
      <c r="J1339" s="10" t="n"/>
      <c r="K1339" s="13" t="n"/>
      <c r="L1339" s="13" t="n"/>
      <c r="M1339" s="19">
        <f>IF(OR(K1339="",L1339=""),"",IF(AND(ISNUMBER(K1339),ISNUMBER(L1339)),L1339-K1339,"CHYBA"))</f>
        <v/>
      </c>
      <c r="N1339" s="10" t="n"/>
      <c r="O1339" s="10" t="n"/>
      <c r="P1339" s="14">
        <f>IF(M1339="","",IF(ISNUMBER(M1339),IF(M1339&lt;=0,"CHYBA",""),"CHYBA"))</f>
        <v/>
      </c>
      <c r="Q1339" s="14">
        <f>IF(OR(V1339=0,B1339="",K1339=""),"",IFERROR(IF(X1339=0,IF(AND(COUNTIFS('Vozidlá'!$A$6:$A$6,B1339&amp;"",'Vozidlá'!$L$6:$L$6,"&lt;&gt;")=1,ROUND(K1339,1)=ROUND(INDEX('Vozidlá'!$L$6:$L$6,MATCH(B1339,'Vozidlá'!$A$6:$A$6,0)),1)),"","CHYBA"),IF(AND(INDEX($L$1:$L$1505,X1339)&lt;&gt;"",ROUND(K1339,1)=ROUND(INDEX($L$1:$L$1505,X1339),1)),"","CHYBA")),"CHYBA"))</f>
        <v/>
      </c>
      <c r="R1339" s="14">
        <f>IF(V1339=0,"",IF(OR(NOT(ISNUMBER(A1339)),B1339="",C1339="",NOT(ISNUMBER(D1339)),NOT(ISNUMBER(E1339)),NOT(ISNUMBER(F1339)),NOT(ISNUMBER(G1339)),I1339="",J1339="",NOT(ISNUMBER(K1339)),NOT(ISNUMBER(L1339)),AND(N1339&lt;&gt;"Podnikateľská",N1339&lt;&gt;"Súkromná"),AND(N1339="Podnikateľská",H1339=""),COUNTIFS('Vodiči'!$C$6:$C$8,C1339&amp;"")&lt;&gt;1,COUNTIFS('Vozidlá'!$A$6:$A$6,B1339&amp;"",'Vozidlá'!$B$6:$B$6,"&lt;&gt;")&lt;&gt;1,COUNTIFS('Vozidlá'!$A$6:$A$6,B1339&amp;"",'Vozidlá'!$C$6:$C$6,"&lt;&gt;")&lt;&gt;1,COUNTIFS('Vozidlá'!$A$6:$A$6,B1339&amp;"",'Vozidlá'!$D$6:$D$6,"&lt;&gt;")&lt;&gt;1,COUNTIFS('Vozidlá'!$A$6:$A$6,B1339&amp;"",'Vozidlá'!$E$6:$E$6,"&lt;&gt;")&lt;&gt;1,COUNTIFS('Vozidlá'!$A$6:$A$6,B1339&amp;"",'Vozidlá'!$K$6:$K$6,"&lt;&gt;")&lt;&gt;1,COUNTIFS('Vozidlá'!$A$6:$A$6,B1339&amp;"",'Vozidlá'!$L$6:$L$6,"&lt;&gt;")&lt;&gt;1),"CHYBA",""))</f>
        <v/>
      </c>
      <c r="S1339" s="14">
        <f>IF(V1339=0,"",IF(N1339="Podnikateľská",IF(H1339="","",IF(OR(LEN(TRIM(SUBSTITUTE(SUBSTITUTE(H1339,".",""),",","")))&lt;12,ISNUMBER(MATCH(TRIM(SUBSTITUTE(SUBSTITUTE(H1339,".",""),",","")),'Zoznamy'!$G$2:$G$41,0))),"PREVERIŤ","")),IF(AND(N1339="Súkromná",IFERROR(INDEX('Vozidlá'!$O$6:$O$6,MATCH(B1339,'Vozidlá'!$A$6:$A$6,0))="áno",FALSE)),"PREVERIŤ","")))</f>
        <v/>
      </c>
      <c r="T1339" s="14">
        <f>IF(OR(D1339="",E1339="",F1339="",G1339=""),"",IFERROR(IF(OR(F1339+G1339&lt;D1339+E1339,D1339&lt;DATE(2027,1,1),D1339&gt;=DATE(2028,1,1)),"CHYBA",""),"CHYBA"))</f>
        <v/>
      </c>
      <c r="U1339" s="14">
        <f>IF(OR(V1339=0,A1339=""),"",IF(COUNTIFS($A$6:$A$1505,A1339&amp;"",$B$6:$B$1505,B1339&amp;"")&gt;1,"CHYBA",IF(X1339="","",IF(X1339=0,"",IFERROR(IF(INDEX($A$1:$A$1505,X1339)="","",IF(A1339=INDEX($A$1:$A$1505,X1339)+1,"","PREVERIŤ")),"PREVERIŤ")))))</f>
        <v/>
      </c>
      <c r="V1339" s="14">
        <f>IF(OR(A1339&lt;&gt;"",B1339&lt;&gt;"",C1339&lt;&gt;"",D1339&lt;&gt;"",E1339&lt;&gt;"",F1339&lt;&gt;"",G1339&lt;&gt;"",H1339&lt;&gt;"",I1339&lt;&gt;"",J1339&lt;&gt;"",K1339&lt;&gt;"",L1339&lt;&gt;"",N1339&lt;&gt;"",O1339&lt;&gt;""),1,0)</f>
        <v/>
      </c>
      <c r="W1339" s="14">
        <f>IF(OR(V1339=0,B1339=""),"",COUNTIFS($B$6:B1339,B1339&amp;""))</f>
        <v/>
      </c>
      <c r="X1339" s="14">
        <f>IF(OR(V1339=0,B1339=""),"",IF(W1339=1,0,SUMIFS($Y$5:Y1338,$B$5:B1338,B1339&amp;"",$W$5:W1338,W1339-1)))</f>
        <v/>
      </c>
      <c r="Y1339" s="14">
        <f>IF(V1339=0,"",ROW($A1339))</f>
        <v/>
      </c>
    </row>
    <row r="1340">
      <c r="A1340" s="10" t="n"/>
      <c r="B1340" s="10" t="n"/>
      <c r="C1340" s="10" t="n"/>
      <c r="D1340" s="12" t="n"/>
      <c r="E1340" s="18" t="n"/>
      <c r="F1340" s="12" t="n"/>
      <c r="G1340" s="18" t="n"/>
      <c r="H1340" s="10" t="n"/>
      <c r="I1340" s="10" t="n"/>
      <c r="J1340" s="10" t="n"/>
      <c r="K1340" s="13" t="n"/>
      <c r="L1340" s="13" t="n"/>
      <c r="M1340" s="19">
        <f>IF(OR(K1340="",L1340=""),"",IF(AND(ISNUMBER(K1340),ISNUMBER(L1340)),L1340-K1340,"CHYBA"))</f>
        <v/>
      </c>
      <c r="N1340" s="10" t="n"/>
      <c r="O1340" s="10" t="n"/>
      <c r="P1340" s="14">
        <f>IF(M1340="","",IF(ISNUMBER(M1340),IF(M1340&lt;=0,"CHYBA",""),"CHYBA"))</f>
        <v/>
      </c>
      <c r="Q1340" s="14">
        <f>IF(OR(V1340=0,B1340="",K1340=""),"",IFERROR(IF(X1340=0,IF(AND(COUNTIFS('Vozidlá'!$A$6:$A$6,B1340&amp;"",'Vozidlá'!$L$6:$L$6,"&lt;&gt;")=1,ROUND(K1340,1)=ROUND(INDEX('Vozidlá'!$L$6:$L$6,MATCH(B1340,'Vozidlá'!$A$6:$A$6,0)),1)),"","CHYBA"),IF(AND(INDEX($L$1:$L$1505,X1340)&lt;&gt;"",ROUND(K1340,1)=ROUND(INDEX($L$1:$L$1505,X1340),1)),"","CHYBA")),"CHYBA"))</f>
        <v/>
      </c>
      <c r="R1340" s="14">
        <f>IF(V1340=0,"",IF(OR(NOT(ISNUMBER(A1340)),B1340="",C1340="",NOT(ISNUMBER(D1340)),NOT(ISNUMBER(E1340)),NOT(ISNUMBER(F1340)),NOT(ISNUMBER(G1340)),I1340="",J1340="",NOT(ISNUMBER(K1340)),NOT(ISNUMBER(L1340)),AND(N1340&lt;&gt;"Podnikateľská",N1340&lt;&gt;"Súkromná"),AND(N1340="Podnikateľská",H1340=""),COUNTIFS('Vodiči'!$C$6:$C$8,C1340&amp;"")&lt;&gt;1,COUNTIFS('Vozidlá'!$A$6:$A$6,B1340&amp;"",'Vozidlá'!$B$6:$B$6,"&lt;&gt;")&lt;&gt;1,COUNTIFS('Vozidlá'!$A$6:$A$6,B1340&amp;"",'Vozidlá'!$C$6:$C$6,"&lt;&gt;")&lt;&gt;1,COUNTIFS('Vozidlá'!$A$6:$A$6,B1340&amp;"",'Vozidlá'!$D$6:$D$6,"&lt;&gt;")&lt;&gt;1,COUNTIFS('Vozidlá'!$A$6:$A$6,B1340&amp;"",'Vozidlá'!$E$6:$E$6,"&lt;&gt;")&lt;&gt;1,COUNTIFS('Vozidlá'!$A$6:$A$6,B1340&amp;"",'Vozidlá'!$K$6:$K$6,"&lt;&gt;")&lt;&gt;1,COUNTIFS('Vozidlá'!$A$6:$A$6,B1340&amp;"",'Vozidlá'!$L$6:$L$6,"&lt;&gt;")&lt;&gt;1),"CHYBA",""))</f>
        <v/>
      </c>
      <c r="S1340" s="14">
        <f>IF(V1340=0,"",IF(N1340="Podnikateľská",IF(H1340="","",IF(OR(LEN(TRIM(SUBSTITUTE(SUBSTITUTE(H1340,".",""),",","")))&lt;12,ISNUMBER(MATCH(TRIM(SUBSTITUTE(SUBSTITUTE(H1340,".",""),",","")),'Zoznamy'!$G$2:$G$41,0))),"PREVERIŤ","")),IF(AND(N1340="Súkromná",IFERROR(INDEX('Vozidlá'!$O$6:$O$6,MATCH(B1340,'Vozidlá'!$A$6:$A$6,0))="áno",FALSE)),"PREVERIŤ","")))</f>
        <v/>
      </c>
      <c r="T1340" s="14">
        <f>IF(OR(D1340="",E1340="",F1340="",G1340=""),"",IFERROR(IF(OR(F1340+G1340&lt;D1340+E1340,D1340&lt;DATE(2027,1,1),D1340&gt;=DATE(2028,1,1)),"CHYBA",""),"CHYBA"))</f>
        <v/>
      </c>
      <c r="U1340" s="14">
        <f>IF(OR(V1340=0,A1340=""),"",IF(COUNTIFS($A$6:$A$1505,A1340&amp;"",$B$6:$B$1505,B1340&amp;"")&gt;1,"CHYBA",IF(X1340="","",IF(X1340=0,"",IFERROR(IF(INDEX($A$1:$A$1505,X1340)="","",IF(A1340=INDEX($A$1:$A$1505,X1340)+1,"","PREVERIŤ")),"PREVERIŤ")))))</f>
        <v/>
      </c>
      <c r="V1340" s="14">
        <f>IF(OR(A1340&lt;&gt;"",B1340&lt;&gt;"",C1340&lt;&gt;"",D1340&lt;&gt;"",E1340&lt;&gt;"",F1340&lt;&gt;"",G1340&lt;&gt;"",H1340&lt;&gt;"",I1340&lt;&gt;"",J1340&lt;&gt;"",K1340&lt;&gt;"",L1340&lt;&gt;"",N1340&lt;&gt;"",O1340&lt;&gt;""),1,0)</f>
        <v/>
      </c>
      <c r="W1340" s="14">
        <f>IF(OR(V1340=0,B1340=""),"",COUNTIFS($B$6:B1340,B1340&amp;""))</f>
        <v/>
      </c>
      <c r="X1340" s="14">
        <f>IF(OR(V1340=0,B1340=""),"",IF(W1340=1,0,SUMIFS($Y$5:Y1339,$B$5:B1339,B1340&amp;"",$W$5:W1339,W1340-1)))</f>
        <v/>
      </c>
      <c r="Y1340" s="14">
        <f>IF(V1340=0,"",ROW($A1340))</f>
        <v/>
      </c>
    </row>
    <row r="1341">
      <c r="A1341" s="10" t="n"/>
      <c r="B1341" s="10" t="n"/>
      <c r="C1341" s="10" t="n"/>
      <c r="D1341" s="12" t="n"/>
      <c r="E1341" s="18" t="n"/>
      <c r="F1341" s="12" t="n"/>
      <c r="G1341" s="18" t="n"/>
      <c r="H1341" s="10" t="n"/>
      <c r="I1341" s="10" t="n"/>
      <c r="J1341" s="10" t="n"/>
      <c r="K1341" s="13" t="n"/>
      <c r="L1341" s="13" t="n"/>
      <c r="M1341" s="19">
        <f>IF(OR(K1341="",L1341=""),"",IF(AND(ISNUMBER(K1341),ISNUMBER(L1341)),L1341-K1341,"CHYBA"))</f>
        <v/>
      </c>
      <c r="N1341" s="10" t="n"/>
      <c r="O1341" s="10" t="n"/>
      <c r="P1341" s="14">
        <f>IF(M1341="","",IF(ISNUMBER(M1341),IF(M1341&lt;=0,"CHYBA",""),"CHYBA"))</f>
        <v/>
      </c>
      <c r="Q1341" s="14">
        <f>IF(OR(V1341=0,B1341="",K1341=""),"",IFERROR(IF(X1341=0,IF(AND(COUNTIFS('Vozidlá'!$A$6:$A$6,B1341&amp;"",'Vozidlá'!$L$6:$L$6,"&lt;&gt;")=1,ROUND(K1341,1)=ROUND(INDEX('Vozidlá'!$L$6:$L$6,MATCH(B1341,'Vozidlá'!$A$6:$A$6,0)),1)),"","CHYBA"),IF(AND(INDEX($L$1:$L$1505,X1341)&lt;&gt;"",ROUND(K1341,1)=ROUND(INDEX($L$1:$L$1505,X1341),1)),"","CHYBA")),"CHYBA"))</f>
        <v/>
      </c>
      <c r="R1341" s="14">
        <f>IF(V1341=0,"",IF(OR(NOT(ISNUMBER(A1341)),B1341="",C1341="",NOT(ISNUMBER(D1341)),NOT(ISNUMBER(E1341)),NOT(ISNUMBER(F1341)),NOT(ISNUMBER(G1341)),I1341="",J1341="",NOT(ISNUMBER(K1341)),NOT(ISNUMBER(L1341)),AND(N1341&lt;&gt;"Podnikateľská",N1341&lt;&gt;"Súkromná"),AND(N1341="Podnikateľská",H1341=""),COUNTIFS('Vodiči'!$C$6:$C$8,C1341&amp;"")&lt;&gt;1,COUNTIFS('Vozidlá'!$A$6:$A$6,B1341&amp;"",'Vozidlá'!$B$6:$B$6,"&lt;&gt;")&lt;&gt;1,COUNTIFS('Vozidlá'!$A$6:$A$6,B1341&amp;"",'Vozidlá'!$C$6:$C$6,"&lt;&gt;")&lt;&gt;1,COUNTIFS('Vozidlá'!$A$6:$A$6,B1341&amp;"",'Vozidlá'!$D$6:$D$6,"&lt;&gt;")&lt;&gt;1,COUNTIFS('Vozidlá'!$A$6:$A$6,B1341&amp;"",'Vozidlá'!$E$6:$E$6,"&lt;&gt;")&lt;&gt;1,COUNTIFS('Vozidlá'!$A$6:$A$6,B1341&amp;"",'Vozidlá'!$K$6:$K$6,"&lt;&gt;")&lt;&gt;1,COUNTIFS('Vozidlá'!$A$6:$A$6,B1341&amp;"",'Vozidlá'!$L$6:$L$6,"&lt;&gt;")&lt;&gt;1),"CHYBA",""))</f>
        <v/>
      </c>
      <c r="S1341" s="14">
        <f>IF(V1341=0,"",IF(N1341="Podnikateľská",IF(H1341="","",IF(OR(LEN(TRIM(SUBSTITUTE(SUBSTITUTE(H1341,".",""),",","")))&lt;12,ISNUMBER(MATCH(TRIM(SUBSTITUTE(SUBSTITUTE(H1341,".",""),",","")),'Zoznamy'!$G$2:$G$41,0))),"PREVERIŤ","")),IF(AND(N1341="Súkromná",IFERROR(INDEX('Vozidlá'!$O$6:$O$6,MATCH(B1341,'Vozidlá'!$A$6:$A$6,0))="áno",FALSE)),"PREVERIŤ","")))</f>
        <v/>
      </c>
      <c r="T1341" s="14">
        <f>IF(OR(D1341="",E1341="",F1341="",G1341=""),"",IFERROR(IF(OR(F1341+G1341&lt;D1341+E1341,D1341&lt;DATE(2027,1,1),D1341&gt;=DATE(2028,1,1)),"CHYBA",""),"CHYBA"))</f>
        <v/>
      </c>
      <c r="U1341" s="14">
        <f>IF(OR(V1341=0,A1341=""),"",IF(COUNTIFS($A$6:$A$1505,A1341&amp;"",$B$6:$B$1505,B1341&amp;"")&gt;1,"CHYBA",IF(X1341="","",IF(X1341=0,"",IFERROR(IF(INDEX($A$1:$A$1505,X1341)="","",IF(A1341=INDEX($A$1:$A$1505,X1341)+1,"","PREVERIŤ")),"PREVERIŤ")))))</f>
        <v/>
      </c>
      <c r="V1341" s="14">
        <f>IF(OR(A1341&lt;&gt;"",B1341&lt;&gt;"",C1341&lt;&gt;"",D1341&lt;&gt;"",E1341&lt;&gt;"",F1341&lt;&gt;"",G1341&lt;&gt;"",H1341&lt;&gt;"",I1341&lt;&gt;"",J1341&lt;&gt;"",K1341&lt;&gt;"",L1341&lt;&gt;"",N1341&lt;&gt;"",O1341&lt;&gt;""),1,0)</f>
        <v/>
      </c>
      <c r="W1341" s="14">
        <f>IF(OR(V1341=0,B1341=""),"",COUNTIFS($B$6:B1341,B1341&amp;""))</f>
        <v/>
      </c>
      <c r="X1341" s="14">
        <f>IF(OR(V1341=0,B1341=""),"",IF(W1341=1,0,SUMIFS($Y$5:Y1340,$B$5:B1340,B1341&amp;"",$W$5:W1340,W1341-1)))</f>
        <v/>
      </c>
      <c r="Y1341" s="14">
        <f>IF(V1341=0,"",ROW($A1341))</f>
        <v/>
      </c>
    </row>
    <row r="1342">
      <c r="A1342" s="10" t="n"/>
      <c r="B1342" s="10" t="n"/>
      <c r="C1342" s="10" t="n"/>
      <c r="D1342" s="12" t="n"/>
      <c r="E1342" s="18" t="n"/>
      <c r="F1342" s="12" t="n"/>
      <c r="G1342" s="18" t="n"/>
      <c r="H1342" s="10" t="n"/>
      <c r="I1342" s="10" t="n"/>
      <c r="J1342" s="10" t="n"/>
      <c r="K1342" s="13" t="n"/>
      <c r="L1342" s="13" t="n"/>
      <c r="M1342" s="19">
        <f>IF(OR(K1342="",L1342=""),"",IF(AND(ISNUMBER(K1342),ISNUMBER(L1342)),L1342-K1342,"CHYBA"))</f>
        <v/>
      </c>
      <c r="N1342" s="10" t="n"/>
      <c r="O1342" s="10" t="n"/>
      <c r="P1342" s="14">
        <f>IF(M1342="","",IF(ISNUMBER(M1342),IF(M1342&lt;=0,"CHYBA",""),"CHYBA"))</f>
        <v/>
      </c>
      <c r="Q1342" s="14">
        <f>IF(OR(V1342=0,B1342="",K1342=""),"",IFERROR(IF(X1342=0,IF(AND(COUNTIFS('Vozidlá'!$A$6:$A$6,B1342&amp;"",'Vozidlá'!$L$6:$L$6,"&lt;&gt;")=1,ROUND(K1342,1)=ROUND(INDEX('Vozidlá'!$L$6:$L$6,MATCH(B1342,'Vozidlá'!$A$6:$A$6,0)),1)),"","CHYBA"),IF(AND(INDEX($L$1:$L$1505,X1342)&lt;&gt;"",ROUND(K1342,1)=ROUND(INDEX($L$1:$L$1505,X1342),1)),"","CHYBA")),"CHYBA"))</f>
        <v/>
      </c>
      <c r="R1342" s="14">
        <f>IF(V1342=0,"",IF(OR(NOT(ISNUMBER(A1342)),B1342="",C1342="",NOT(ISNUMBER(D1342)),NOT(ISNUMBER(E1342)),NOT(ISNUMBER(F1342)),NOT(ISNUMBER(G1342)),I1342="",J1342="",NOT(ISNUMBER(K1342)),NOT(ISNUMBER(L1342)),AND(N1342&lt;&gt;"Podnikateľská",N1342&lt;&gt;"Súkromná"),AND(N1342="Podnikateľská",H1342=""),COUNTIFS('Vodiči'!$C$6:$C$8,C1342&amp;"")&lt;&gt;1,COUNTIFS('Vozidlá'!$A$6:$A$6,B1342&amp;"",'Vozidlá'!$B$6:$B$6,"&lt;&gt;")&lt;&gt;1,COUNTIFS('Vozidlá'!$A$6:$A$6,B1342&amp;"",'Vozidlá'!$C$6:$C$6,"&lt;&gt;")&lt;&gt;1,COUNTIFS('Vozidlá'!$A$6:$A$6,B1342&amp;"",'Vozidlá'!$D$6:$D$6,"&lt;&gt;")&lt;&gt;1,COUNTIFS('Vozidlá'!$A$6:$A$6,B1342&amp;"",'Vozidlá'!$E$6:$E$6,"&lt;&gt;")&lt;&gt;1,COUNTIFS('Vozidlá'!$A$6:$A$6,B1342&amp;"",'Vozidlá'!$K$6:$K$6,"&lt;&gt;")&lt;&gt;1,COUNTIFS('Vozidlá'!$A$6:$A$6,B1342&amp;"",'Vozidlá'!$L$6:$L$6,"&lt;&gt;")&lt;&gt;1),"CHYBA",""))</f>
        <v/>
      </c>
      <c r="S1342" s="14">
        <f>IF(V1342=0,"",IF(N1342="Podnikateľská",IF(H1342="","",IF(OR(LEN(TRIM(SUBSTITUTE(SUBSTITUTE(H1342,".",""),",","")))&lt;12,ISNUMBER(MATCH(TRIM(SUBSTITUTE(SUBSTITUTE(H1342,".",""),",","")),'Zoznamy'!$G$2:$G$41,0))),"PREVERIŤ","")),IF(AND(N1342="Súkromná",IFERROR(INDEX('Vozidlá'!$O$6:$O$6,MATCH(B1342,'Vozidlá'!$A$6:$A$6,0))="áno",FALSE)),"PREVERIŤ","")))</f>
        <v/>
      </c>
      <c r="T1342" s="14">
        <f>IF(OR(D1342="",E1342="",F1342="",G1342=""),"",IFERROR(IF(OR(F1342+G1342&lt;D1342+E1342,D1342&lt;DATE(2027,1,1),D1342&gt;=DATE(2028,1,1)),"CHYBA",""),"CHYBA"))</f>
        <v/>
      </c>
      <c r="U1342" s="14">
        <f>IF(OR(V1342=0,A1342=""),"",IF(COUNTIFS($A$6:$A$1505,A1342&amp;"",$B$6:$B$1505,B1342&amp;"")&gt;1,"CHYBA",IF(X1342="","",IF(X1342=0,"",IFERROR(IF(INDEX($A$1:$A$1505,X1342)="","",IF(A1342=INDEX($A$1:$A$1505,X1342)+1,"","PREVERIŤ")),"PREVERIŤ")))))</f>
        <v/>
      </c>
      <c r="V1342" s="14">
        <f>IF(OR(A1342&lt;&gt;"",B1342&lt;&gt;"",C1342&lt;&gt;"",D1342&lt;&gt;"",E1342&lt;&gt;"",F1342&lt;&gt;"",G1342&lt;&gt;"",H1342&lt;&gt;"",I1342&lt;&gt;"",J1342&lt;&gt;"",K1342&lt;&gt;"",L1342&lt;&gt;"",N1342&lt;&gt;"",O1342&lt;&gt;""),1,0)</f>
        <v/>
      </c>
      <c r="W1342" s="14">
        <f>IF(OR(V1342=0,B1342=""),"",COUNTIFS($B$6:B1342,B1342&amp;""))</f>
        <v/>
      </c>
      <c r="X1342" s="14">
        <f>IF(OR(V1342=0,B1342=""),"",IF(W1342=1,0,SUMIFS($Y$5:Y1341,$B$5:B1341,B1342&amp;"",$W$5:W1341,W1342-1)))</f>
        <v/>
      </c>
      <c r="Y1342" s="14">
        <f>IF(V1342=0,"",ROW($A1342))</f>
        <v/>
      </c>
    </row>
    <row r="1343">
      <c r="A1343" s="10" t="n"/>
      <c r="B1343" s="10" t="n"/>
      <c r="C1343" s="10" t="n"/>
      <c r="D1343" s="12" t="n"/>
      <c r="E1343" s="18" t="n"/>
      <c r="F1343" s="12" t="n"/>
      <c r="G1343" s="18" t="n"/>
      <c r="H1343" s="10" t="n"/>
      <c r="I1343" s="10" t="n"/>
      <c r="J1343" s="10" t="n"/>
      <c r="K1343" s="13" t="n"/>
      <c r="L1343" s="13" t="n"/>
      <c r="M1343" s="19">
        <f>IF(OR(K1343="",L1343=""),"",IF(AND(ISNUMBER(K1343),ISNUMBER(L1343)),L1343-K1343,"CHYBA"))</f>
        <v/>
      </c>
      <c r="N1343" s="10" t="n"/>
      <c r="O1343" s="10" t="n"/>
      <c r="P1343" s="14">
        <f>IF(M1343="","",IF(ISNUMBER(M1343),IF(M1343&lt;=0,"CHYBA",""),"CHYBA"))</f>
        <v/>
      </c>
      <c r="Q1343" s="14">
        <f>IF(OR(V1343=0,B1343="",K1343=""),"",IFERROR(IF(X1343=0,IF(AND(COUNTIFS('Vozidlá'!$A$6:$A$6,B1343&amp;"",'Vozidlá'!$L$6:$L$6,"&lt;&gt;")=1,ROUND(K1343,1)=ROUND(INDEX('Vozidlá'!$L$6:$L$6,MATCH(B1343,'Vozidlá'!$A$6:$A$6,0)),1)),"","CHYBA"),IF(AND(INDEX($L$1:$L$1505,X1343)&lt;&gt;"",ROUND(K1343,1)=ROUND(INDEX($L$1:$L$1505,X1343),1)),"","CHYBA")),"CHYBA"))</f>
        <v/>
      </c>
      <c r="R1343" s="14">
        <f>IF(V1343=0,"",IF(OR(NOT(ISNUMBER(A1343)),B1343="",C1343="",NOT(ISNUMBER(D1343)),NOT(ISNUMBER(E1343)),NOT(ISNUMBER(F1343)),NOT(ISNUMBER(G1343)),I1343="",J1343="",NOT(ISNUMBER(K1343)),NOT(ISNUMBER(L1343)),AND(N1343&lt;&gt;"Podnikateľská",N1343&lt;&gt;"Súkromná"),AND(N1343="Podnikateľská",H1343=""),COUNTIFS('Vodiči'!$C$6:$C$8,C1343&amp;"")&lt;&gt;1,COUNTIFS('Vozidlá'!$A$6:$A$6,B1343&amp;"",'Vozidlá'!$B$6:$B$6,"&lt;&gt;")&lt;&gt;1,COUNTIFS('Vozidlá'!$A$6:$A$6,B1343&amp;"",'Vozidlá'!$C$6:$C$6,"&lt;&gt;")&lt;&gt;1,COUNTIFS('Vozidlá'!$A$6:$A$6,B1343&amp;"",'Vozidlá'!$D$6:$D$6,"&lt;&gt;")&lt;&gt;1,COUNTIFS('Vozidlá'!$A$6:$A$6,B1343&amp;"",'Vozidlá'!$E$6:$E$6,"&lt;&gt;")&lt;&gt;1,COUNTIFS('Vozidlá'!$A$6:$A$6,B1343&amp;"",'Vozidlá'!$K$6:$K$6,"&lt;&gt;")&lt;&gt;1,COUNTIFS('Vozidlá'!$A$6:$A$6,B1343&amp;"",'Vozidlá'!$L$6:$L$6,"&lt;&gt;")&lt;&gt;1),"CHYBA",""))</f>
        <v/>
      </c>
      <c r="S1343" s="14">
        <f>IF(V1343=0,"",IF(N1343="Podnikateľská",IF(H1343="","",IF(OR(LEN(TRIM(SUBSTITUTE(SUBSTITUTE(H1343,".",""),",","")))&lt;12,ISNUMBER(MATCH(TRIM(SUBSTITUTE(SUBSTITUTE(H1343,".",""),",","")),'Zoznamy'!$G$2:$G$41,0))),"PREVERIŤ","")),IF(AND(N1343="Súkromná",IFERROR(INDEX('Vozidlá'!$O$6:$O$6,MATCH(B1343,'Vozidlá'!$A$6:$A$6,0))="áno",FALSE)),"PREVERIŤ","")))</f>
        <v/>
      </c>
      <c r="T1343" s="14">
        <f>IF(OR(D1343="",E1343="",F1343="",G1343=""),"",IFERROR(IF(OR(F1343+G1343&lt;D1343+E1343,D1343&lt;DATE(2027,1,1),D1343&gt;=DATE(2028,1,1)),"CHYBA",""),"CHYBA"))</f>
        <v/>
      </c>
      <c r="U1343" s="14">
        <f>IF(OR(V1343=0,A1343=""),"",IF(COUNTIFS($A$6:$A$1505,A1343&amp;"",$B$6:$B$1505,B1343&amp;"")&gt;1,"CHYBA",IF(X1343="","",IF(X1343=0,"",IFERROR(IF(INDEX($A$1:$A$1505,X1343)="","",IF(A1343=INDEX($A$1:$A$1505,X1343)+1,"","PREVERIŤ")),"PREVERIŤ")))))</f>
        <v/>
      </c>
      <c r="V1343" s="14">
        <f>IF(OR(A1343&lt;&gt;"",B1343&lt;&gt;"",C1343&lt;&gt;"",D1343&lt;&gt;"",E1343&lt;&gt;"",F1343&lt;&gt;"",G1343&lt;&gt;"",H1343&lt;&gt;"",I1343&lt;&gt;"",J1343&lt;&gt;"",K1343&lt;&gt;"",L1343&lt;&gt;"",N1343&lt;&gt;"",O1343&lt;&gt;""),1,0)</f>
        <v/>
      </c>
      <c r="W1343" s="14">
        <f>IF(OR(V1343=0,B1343=""),"",COUNTIFS($B$6:B1343,B1343&amp;""))</f>
        <v/>
      </c>
      <c r="X1343" s="14">
        <f>IF(OR(V1343=0,B1343=""),"",IF(W1343=1,0,SUMIFS($Y$5:Y1342,$B$5:B1342,B1343&amp;"",$W$5:W1342,W1343-1)))</f>
        <v/>
      </c>
      <c r="Y1343" s="14">
        <f>IF(V1343=0,"",ROW($A1343))</f>
        <v/>
      </c>
    </row>
    <row r="1344">
      <c r="A1344" s="10" t="n"/>
      <c r="B1344" s="10" t="n"/>
      <c r="C1344" s="10" t="n"/>
      <c r="D1344" s="12" t="n"/>
      <c r="E1344" s="18" t="n"/>
      <c r="F1344" s="12" t="n"/>
      <c r="G1344" s="18" t="n"/>
      <c r="H1344" s="10" t="n"/>
      <c r="I1344" s="10" t="n"/>
      <c r="J1344" s="10" t="n"/>
      <c r="K1344" s="13" t="n"/>
      <c r="L1344" s="13" t="n"/>
      <c r="M1344" s="19">
        <f>IF(OR(K1344="",L1344=""),"",IF(AND(ISNUMBER(K1344),ISNUMBER(L1344)),L1344-K1344,"CHYBA"))</f>
        <v/>
      </c>
      <c r="N1344" s="10" t="n"/>
      <c r="O1344" s="10" t="n"/>
      <c r="P1344" s="14">
        <f>IF(M1344="","",IF(ISNUMBER(M1344),IF(M1344&lt;=0,"CHYBA",""),"CHYBA"))</f>
        <v/>
      </c>
      <c r="Q1344" s="14">
        <f>IF(OR(V1344=0,B1344="",K1344=""),"",IFERROR(IF(X1344=0,IF(AND(COUNTIFS('Vozidlá'!$A$6:$A$6,B1344&amp;"",'Vozidlá'!$L$6:$L$6,"&lt;&gt;")=1,ROUND(K1344,1)=ROUND(INDEX('Vozidlá'!$L$6:$L$6,MATCH(B1344,'Vozidlá'!$A$6:$A$6,0)),1)),"","CHYBA"),IF(AND(INDEX($L$1:$L$1505,X1344)&lt;&gt;"",ROUND(K1344,1)=ROUND(INDEX($L$1:$L$1505,X1344),1)),"","CHYBA")),"CHYBA"))</f>
        <v/>
      </c>
      <c r="R1344" s="14">
        <f>IF(V1344=0,"",IF(OR(NOT(ISNUMBER(A1344)),B1344="",C1344="",NOT(ISNUMBER(D1344)),NOT(ISNUMBER(E1344)),NOT(ISNUMBER(F1344)),NOT(ISNUMBER(G1344)),I1344="",J1344="",NOT(ISNUMBER(K1344)),NOT(ISNUMBER(L1344)),AND(N1344&lt;&gt;"Podnikateľská",N1344&lt;&gt;"Súkromná"),AND(N1344="Podnikateľská",H1344=""),COUNTIFS('Vodiči'!$C$6:$C$8,C1344&amp;"")&lt;&gt;1,COUNTIFS('Vozidlá'!$A$6:$A$6,B1344&amp;"",'Vozidlá'!$B$6:$B$6,"&lt;&gt;")&lt;&gt;1,COUNTIFS('Vozidlá'!$A$6:$A$6,B1344&amp;"",'Vozidlá'!$C$6:$C$6,"&lt;&gt;")&lt;&gt;1,COUNTIFS('Vozidlá'!$A$6:$A$6,B1344&amp;"",'Vozidlá'!$D$6:$D$6,"&lt;&gt;")&lt;&gt;1,COUNTIFS('Vozidlá'!$A$6:$A$6,B1344&amp;"",'Vozidlá'!$E$6:$E$6,"&lt;&gt;")&lt;&gt;1,COUNTIFS('Vozidlá'!$A$6:$A$6,B1344&amp;"",'Vozidlá'!$K$6:$K$6,"&lt;&gt;")&lt;&gt;1,COUNTIFS('Vozidlá'!$A$6:$A$6,B1344&amp;"",'Vozidlá'!$L$6:$L$6,"&lt;&gt;")&lt;&gt;1),"CHYBA",""))</f>
        <v/>
      </c>
      <c r="S1344" s="14">
        <f>IF(V1344=0,"",IF(N1344="Podnikateľská",IF(H1344="","",IF(OR(LEN(TRIM(SUBSTITUTE(SUBSTITUTE(H1344,".",""),",","")))&lt;12,ISNUMBER(MATCH(TRIM(SUBSTITUTE(SUBSTITUTE(H1344,".",""),",","")),'Zoznamy'!$G$2:$G$41,0))),"PREVERIŤ","")),IF(AND(N1344="Súkromná",IFERROR(INDEX('Vozidlá'!$O$6:$O$6,MATCH(B1344,'Vozidlá'!$A$6:$A$6,0))="áno",FALSE)),"PREVERIŤ","")))</f>
        <v/>
      </c>
      <c r="T1344" s="14">
        <f>IF(OR(D1344="",E1344="",F1344="",G1344=""),"",IFERROR(IF(OR(F1344+G1344&lt;D1344+E1344,D1344&lt;DATE(2027,1,1),D1344&gt;=DATE(2028,1,1)),"CHYBA",""),"CHYBA"))</f>
        <v/>
      </c>
      <c r="U1344" s="14">
        <f>IF(OR(V1344=0,A1344=""),"",IF(COUNTIFS($A$6:$A$1505,A1344&amp;"",$B$6:$B$1505,B1344&amp;"")&gt;1,"CHYBA",IF(X1344="","",IF(X1344=0,"",IFERROR(IF(INDEX($A$1:$A$1505,X1344)="","",IF(A1344=INDEX($A$1:$A$1505,X1344)+1,"","PREVERIŤ")),"PREVERIŤ")))))</f>
        <v/>
      </c>
      <c r="V1344" s="14">
        <f>IF(OR(A1344&lt;&gt;"",B1344&lt;&gt;"",C1344&lt;&gt;"",D1344&lt;&gt;"",E1344&lt;&gt;"",F1344&lt;&gt;"",G1344&lt;&gt;"",H1344&lt;&gt;"",I1344&lt;&gt;"",J1344&lt;&gt;"",K1344&lt;&gt;"",L1344&lt;&gt;"",N1344&lt;&gt;"",O1344&lt;&gt;""),1,0)</f>
        <v/>
      </c>
      <c r="W1344" s="14">
        <f>IF(OR(V1344=0,B1344=""),"",COUNTIFS($B$6:B1344,B1344&amp;""))</f>
        <v/>
      </c>
      <c r="X1344" s="14">
        <f>IF(OR(V1344=0,B1344=""),"",IF(W1344=1,0,SUMIFS($Y$5:Y1343,$B$5:B1343,B1344&amp;"",$W$5:W1343,W1344-1)))</f>
        <v/>
      </c>
      <c r="Y1344" s="14">
        <f>IF(V1344=0,"",ROW($A1344))</f>
        <v/>
      </c>
    </row>
    <row r="1345">
      <c r="A1345" s="10" t="n"/>
      <c r="B1345" s="10" t="n"/>
      <c r="C1345" s="10" t="n"/>
      <c r="D1345" s="12" t="n"/>
      <c r="E1345" s="18" t="n"/>
      <c r="F1345" s="12" t="n"/>
      <c r="G1345" s="18" t="n"/>
      <c r="H1345" s="10" t="n"/>
      <c r="I1345" s="10" t="n"/>
      <c r="J1345" s="10" t="n"/>
      <c r="K1345" s="13" t="n"/>
      <c r="L1345" s="13" t="n"/>
      <c r="M1345" s="19">
        <f>IF(OR(K1345="",L1345=""),"",IF(AND(ISNUMBER(K1345),ISNUMBER(L1345)),L1345-K1345,"CHYBA"))</f>
        <v/>
      </c>
      <c r="N1345" s="10" t="n"/>
      <c r="O1345" s="10" t="n"/>
      <c r="P1345" s="14">
        <f>IF(M1345="","",IF(ISNUMBER(M1345),IF(M1345&lt;=0,"CHYBA",""),"CHYBA"))</f>
        <v/>
      </c>
      <c r="Q1345" s="14">
        <f>IF(OR(V1345=0,B1345="",K1345=""),"",IFERROR(IF(X1345=0,IF(AND(COUNTIFS('Vozidlá'!$A$6:$A$6,B1345&amp;"",'Vozidlá'!$L$6:$L$6,"&lt;&gt;")=1,ROUND(K1345,1)=ROUND(INDEX('Vozidlá'!$L$6:$L$6,MATCH(B1345,'Vozidlá'!$A$6:$A$6,0)),1)),"","CHYBA"),IF(AND(INDEX($L$1:$L$1505,X1345)&lt;&gt;"",ROUND(K1345,1)=ROUND(INDEX($L$1:$L$1505,X1345),1)),"","CHYBA")),"CHYBA"))</f>
        <v/>
      </c>
      <c r="R1345" s="14">
        <f>IF(V1345=0,"",IF(OR(NOT(ISNUMBER(A1345)),B1345="",C1345="",NOT(ISNUMBER(D1345)),NOT(ISNUMBER(E1345)),NOT(ISNUMBER(F1345)),NOT(ISNUMBER(G1345)),I1345="",J1345="",NOT(ISNUMBER(K1345)),NOT(ISNUMBER(L1345)),AND(N1345&lt;&gt;"Podnikateľská",N1345&lt;&gt;"Súkromná"),AND(N1345="Podnikateľská",H1345=""),COUNTIFS('Vodiči'!$C$6:$C$8,C1345&amp;"")&lt;&gt;1,COUNTIFS('Vozidlá'!$A$6:$A$6,B1345&amp;"",'Vozidlá'!$B$6:$B$6,"&lt;&gt;")&lt;&gt;1,COUNTIFS('Vozidlá'!$A$6:$A$6,B1345&amp;"",'Vozidlá'!$C$6:$C$6,"&lt;&gt;")&lt;&gt;1,COUNTIFS('Vozidlá'!$A$6:$A$6,B1345&amp;"",'Vozidlá'!$D$6:$D$6,"&lt;&gt;")&lt;&gt;1,COUNTIFS('Vozidlá'!$A$6:$A$6,B1345&amp;"",'Vozidlá'!$E$6:$E$6,"&lt;&gt;")&lt;&gt;1,COUNTIFS('Vozidlá'!$A$6:$A$6,B1345&amp;"",'Vozidlá'!$K$6:$K$6,"&lt;&gt;")&lt;&gt;1,COUNTIFS('Vozidlá'!$A$6:$A$6,B1345&amp;"",'Vozidlá'!$L$6:$L$6,"&lt;&gt;")&lt;&gt;1),"CHYBA",""))</f>
        <v/>
      </c>
      <c r="S1345" s="14">
        <f>IF(V1345=0,"",IF(N1345="Podnikateľská",IF(H1345="","",IF(OR(LEN(TRIM(SUBSTITUTE(SUBSTITUTE(H1345,".",""),",","")))&lt;12,ISNUMBER(MATCH(TRIM(SUBSTITUTE(SUBSTITUTE(H1345,".",""),",","")),'Zoznamy'!$G$2:$G$41,0))),"PREVERIŤ","")),IF(AND(N1345="Súkromná",IFERROR(INDEX('Vozidlá'!$O$6:$O$6,MATCH(B1345,'Vozidlá'!$A$6:$A$6,0))="áno",FALSE)),"PREVERIŤ","")))</f>
        <v/>
      </c>
      <c r="T1345" s="14">
        <f>IF(OR(D1345="",E1345="",F1345="",G1345=""),"",IFERROR(IF(OR(F1345+G1345&lt;D1345+E1345,D1345&lt;DATE(2027,1,1),D1345&gt;=DATE(2028,1,1)),"CHYBA",""),"CHYBA"))</f>
        <v/>
      </c>
      <c r="U1345" s="14">
        <f>IF(OR(V1345=0,A1345=""),"",IF(COUNTIFS($A$6:$A$1505,A1345&amp;"",$B$6:$B$1505,B1345&amp;"")&gt;1,"CHYBA",IF(X1345="","",IF(X1345=0,"",IFERROR(IF(INDEX($A$1:$A$1505,X1345)="","",IF(A1345=INDEX($A$1:$A$1505,X1345)+1,"","PREVERIŤ")),"PREVERIŤ")))))</f>
        <v/>
      </c>
      <c r="V1345" s="14">
        <f>IF(OR(A1345&lt;&gt;"",B1345&lt;&gt;"",C1345&lt;&gt;"",D1345&lt;&gt;"",E1345&lt;&gt;"",F1345&lt;&gt;"",G1345&lt;&gt;"",H1345&lt;&gt;"",I1345&lt;&gt;"",J1345&lt;&gt;"",K1345&lt;&gt;"",L1345&lt;&gt;"",N1345&lt;&gt;"",O1345&lt;&gt;""),1,0)</f>
        <v/>
      </c>
      <c r="W1345" s="14">
        <f>IF(OR(V1345=0,B1345=""),"",COUNTIFS($B$6:B1345,B1345&amp;""))</f>
        <v/>
      </c>
      <c r="X1345" s="14">
        <f>IF(OR(V1345=0,B1345=""),"",IF(W1345=1,0,SUMIFS($Y$5:Y1344,$B$5:B1344,B1345&amp;"",$W$5:W1344,W1345-1)))</f>
        <v/>
      </c>
      <c r="Y1345" s="14">
        <f>IF(V1345=0,"",ROW($A1345))</f>
        <v/>
      </c>
    </row>
    <row r="1346">
      <c r="A1346" s="10" t="n"/>
      <c r="B1346" s="10" t="n"/>
      <c r="C1346" s="10" t="n"/>
      <c r="D1346" s="12" t="n"/>
      <c r="E1346" s="18" t="n"/>
      <c r="F1346" s="12" t="n"/>
      <c r="G1346" s="18" t="n"/>
      <c r="H1346" s="10" t="n"/>
      <c r="I1346" s="10" t="n"/>
      <c r="J1346" s="10" t="n"/>
      <c r="K1346" s="13" t="n"/>
      <c r="L1346" s="13" t="n"/>
      <c r="M1346" s="19">
        <f>IF(OR(K1346="",L1346=""),"",IF(AND(ISNUMBER(K1346),ISNUMBER(L1346)),L1346-K1346,"CHYBA"))</f>
        <v/>
      </c>
      <c r="N1346" s="10" t="n"/>
      <c r="O1346" s="10" t="n"/>
      <c r="P1346" s="14">
        <f>IF(M1346="","",IF(ISNUMBER(M1346),IF(M1346&lt;=0,"CHYBA",""),"CHYBA"))</f>
        <v/>
      </c>
      <c r="Q1346" s="14">
        <f>IF(OR(V1346=0,B1346="",K1346=""),"",IFERROR(IF(X1346=0,IF(AND(COUNTIFS('Vozidlá'!$A$6:$A$6,B1346&amp;"",'Vozidlá'!$L$6:$L$6,"&lt;&gt;")=1,ROUND(K1346,1)=ROUND(INDEX('Vozidlá'!$L$6:$L$6,MATCH(B1346,'Vozidlá'!$A$6:$A$6,0)),1)),"","CHYBA"),IF(AND(INDEX($L$1:$L$1505,X1346)&lt;&gt;"",ROUND(K1346,1)=ROUND(INDEX($L$1:$L$1505,X1346),1)),"","CHYBA")),"CHYBA"))</f>
        <v/>
      </c>
      <c r="R1346" s="14">
        <f>IF(V1346=0,"",IF(OR(NOT(ISNUMBER(A1346)),B1346="",C1346="",NOT(ISNUMBER(D1346)),NOT(ISNUMBER(E1346)),NOT(ISNUMBER(F1346)),NOT(ISNUMBER(G1346)),I1346="",J1346="",NOT(ISNUMBER(K1346)),NOT(ISNUMBER(L1346)),AND(N1346&lt;&gt;"Podnikateľská",N1346&lt;&gt;"Súkromná"),AND(N1346="Podnikateľská",H1346=""),COUNTIFS('Vodiči'!$C$6:$C$8,C1346&amp;"")&lt;&gt;1,COUNTIFS('Vozidlá'!$A$6:$A$6,B1346&amp;"",'Vozidlá'!$B$6:$B$6,"&lt;&gt;")&lt;&gt;1,COUNTIFS('Vozidlá'!$A$6:$A$6,B1346&amp;"",'Vozidlá'!$C$6:$C$6,"&lt;&gt;")&lt;&gt;1,COUNTIFS('Vozidlá'!$A$6:$A$6,B1346&amp;"",'Vozidlá'!$D$6:$D$6,"&lt;&gt;")&lt;&gt;1,COUNTIFS('Vozidlá'!$A$6:$A$6,B1346&amp;"",'Vozidlá'!$E$6:$E$6,"&lt;&gt;")&lt;&gt;1,COUNTIFS('Vozidlá'!$A$6:$A$6,B1346&amp;"",'Vozidlá'!$K$6:$K$6,"&lt;&gt;")&lt;&gt;1,COUNTIFS('Vozidlá'!$A$6:$A$6,B1346&amp;"",'Vozidlá'!$L$6:$L$6,"&lt;&gt;")&lt;&gt;1),"CHYBA",""))</f>
        <v/>
      </c>
      <c r="S1346" s="14">
        <f>IF(V1346=0,"",IF(N1346="Podnikateľská",IF(H1346="","",IF(OR(LEN(TRIM(SUBSTITUTE(SUBSTITUTE(H1346,".",""),",","")))&lt;12,ISNUMBER(MATCH(TRIM(SUBSTITUTE(SUBSTITUTE(H1346,".",""),",","")),'Zoznamy'!$G$2:$G$41,0))),"PREVERIŤ","")),IF(AND(N1346="Súkromná",IFERROR(INDEX('Vozidlá'!$O$6:$O$6,MATCH(B1346,'Vozidlá'!$A$6:$A$6,0))="áno",FALSE)),"PREVERIŤ","")))</f>
        <v/>
      </c>
      <c r="T1346" s="14">
        <f>IF(OR(D1346="",E1346="",F1346="",G1346=""),"",IFERROR(IF(OR(F1346+G1346&lt;D1346+E1346,D1346&lt;DATE(2027,1,1),D1346&gt;=DATE(2028,1,1)),"CHYBA",""),"CHYBA"))</f>
        <v/>
      </c>
      <c r="U1346" s="14">
        <f>IF(OR(V1346=0,A1346=""),"",IF(COUNTIFS($A$6:$A$1505,A1346&amp;"",$B$6:$B$1505,B1346&amp;"")&gt;1,"CHYBA",IF(X1346="","",IF(X1346=0,"",IFERROR(IF(INDEX($A$1:$A$1505,X1346)="","",IF(A1346=INDEX($A$1:$A$1505,X1346)+1,"","PREVERIŤ")),"PREVERIŤ")))))</f>
        <v/>
      </c>
      <c r="V1346" s="14">
        <f>IF(OR(A1346&lt;&gt;"",B1346&lt;&gt;"",C1346&lt;&gt;"",D1346&lt;&gt;"",E1346&lt;&gt;"",F1346&lt;&gt;"",G1346&lt;&gt;"",H1346&lt;&gt;"",I1346&lt;&gt;"",J1346&lt;&gt;"",K1346&lt;&gt;"",L1346&lt;&gt;"",N1346&lt;&gt;"",O1346&lt;&gt;""),1,0)</f>
        <v/>
      </c>
      <c r="W1346" s="14">
        <f>IF(OR(V1346=0,B1346=""),"",COUNTIFS($B$6:B1346,B1346&amp;""))</f>
        <v/>
      </c>
      <c r="X1346" s="14">
        <f>IF(OR(V1346=0,B1346=""),"",IF(W1346=1,0,SUMIFS($Y$5:Y1345,$B$5:B1345,B1346&amp;"",$W$5:W1345,W1346-1)))</f>
        <v/>
      </c>
      <c r="Y1346" s="14">
        <f>IF(V1346=0,"",ROW($A1346))</f>
        <v/>
      </c>
    </row>
    <row r="1347">
      <c r="A1347" s="10" t="n"/>
      <c r="B1347" s="10" t="n"/>
      <c r="C1347" s="10" t="n"/>
      <c r="D1347" s="12" t="n"/>
      <c r="E1347" s="18" t="n"/>
      <c r="F1347" s="12" t="n"/>
      <c r="G1347" s="18" t="n"/>
      <c r="H1347" s="10" t="n"/>
      <c r="I1347" s="10" t="n"/>
      <c r="J1347" s="10" t="n"/>
      <c r="K1347" s="13" t="n"/>
      <c r="L1347" s="13" t="n"/>
      <c r="M1347" s="19">
        <f>IF(OR(K1347="",L1347=""),"",IF(AND(ISNUMBER(K1347),ISNUMBER(L1347)),L1347-K1347,"CHYBA"))</f>
        <v/>
      </c>
      <c r="N1347" s="10" t="n"/>
      <c r="O1347" s="10" t="n"/>
      <c r="P1347" s="14">
        <f>IF(M1347="","",IF(ISNUMBER(M1347),IF(M1347&lt;=0,"CHYBA",""),"CHYBA"))</f>
        <v/>
      </c>
      <c r="Q1347" s="14">
        <f>IF(OR(V1347=0,B1347="",K1347=""),"",IFERROR(IF(X1347=0,IF(AND(COUNTIFS('Vozidlá'!$A$6:$A$6,B1347&amp;"",'Vozidlá'!$L$6:$L$6,"&lt;&gt;")=1,ROUND(K1347,1)=ROUND(INDEX('Vozidlá'!$L$6:$L$6,MATCH(B1347,'Vozidlá'!$A$6:$A$6,0)),1)),"","CHYBA"),IF(AND(INDEX($L$1:$L$1505,X1347)&lt;&gt;"",ROUND(K1347,1)=ROUND(INDEX($L$1:$L$1505,X1347),1)),"","CHYBA")),"CHYBA"))</f>
        <v/>
      </c>
      <c r="R1347" s="14">
        <f>IF(V1347=0,"",IF(OR(NOT(ISNUMBER(A1347)),B1347="",C1347="",NOT(ISNUMBER(D1347)),NOT(ISNUMBER(E1347)),NOT(ISNUMBER(F1347)),NOT(ISNUMBER(G1347)),I1347="",J1347="",NOT(ISNUMBER(K1347)),NOT(ISNUMBER(L1347)),AND(N1347&lt;&gt;"Podnikateľská",N1347&lt;&gt;"Súkromná"),AND(N1347="Podnikateľská",H1347=""),COUNTIFS('Vodiči'!$C$6:$C$8,C1347&amp;"")&lt;&gt;1,COUNTIFS('Vozidlá'!$A$6:$A$6,B1347&amp;"",'Vozidlá'!$B$6:$B$6,"&lt;&gt;")&lt;&gt;1,COUNTIFS('Vozidlá'!$A$6:$A$6,B1347&amp;"",'Vozidlá'!$C$6:$C$6,"&lt;&gt;")&lt;&gt;1,COUNTIFS('Vozidlá'!$A$6:$A$6,B1347&amp;"",'Vozidlá'!$D$6:$D$6,"&lt;&gt;")&lt;&gt;1,COUNTIFS('Vozidlá'!$A$6:$A$6,B1347&amp;"",'Vozidlá'!$E$6:$E$6,"&lt;&gt;")&lt;&gt;1,COUNTIFS('Vozidlá'!$A$6:$A$6,B1347&amp;"",'Vozidlá'!$K$6:$K$6,"&lt;&gt;")&lt;&gt;1,COUNTIFS('Vozidlá'!$A$6:$A$6,B1347&amp;"",'Vozidlá'!$L$6:$L$6,"&lt;&gt;")&lt;&gt;1),"CHYBA",""))</f>
        <v/>
      </c>
      <c r="S1347" s="14">
        <f>IF(V1347=0,"",IF(N1347="Podnikateľská",IF(H1347="","",IF(OR(LEN(TRIM(SUBSTITUTE(SUBSTITUTE(H1347,".",""),",","")))&lt;12,ISNUMBER(MATCH(TRIM(SUBSTITUTE(SUBSTITUTE(H1347,".",""),",","")),'Zoznamy'!$G$2:$G$41,0))),"PREVERIŤ","")),IF(AND(N1347="Súkromná",IFERROR(INDEX('Vozidlá'!$O$6:$O$6,MATCH(B1347,'Vozidlá'!$A$6:$A$6,0))="áno",FALSE)),"PREVERIŤ","")))</f>
        <v/>
      </c>
      <c r="T1347" s="14">
        <f>IF(OR(D1347="",E1347="",F1347="",G1347=""),"",IFERROR(IF(OR(F1347+G1347&lt;D1347+E1347,D1347&lt;DATE(2027,1,1),D1347&gt;=DATE(2028,1,1)),"CHYBA",""),"CHYBA"))</f>
        <v/>
      </c>
      <c r="U1347" s="14">
        <f>IF(OR(V1347=0,A1347=""),"",IF(COUNTIFS($A$6:$A$1505,A1347&amp;"",$B$6:$B$1505,B1347&amp;"")&gt;1,"CHYBA",IF(X1347="","",IF(X1347=0,"",IFERROR(IF(INDEX($A$1:$A$1505,X1347)="","",IF(A1347=INDEX($A$1:$A$1505,X1347)+1,"","PREVERIŤ")),"PREVERIŤ")))))</f>
        <v/>
      </c>
      <c r="V1347" s="14">
        <f>IF(OR(A1347&lt;&gt;"",B1347&lt;&gt;"",C1347&lt;&gt;"",D1347&lt;&gt;"",E1347&lt;&gt;"",F1347&lt;&gt;"",G1347&lt;&gt;"",H1347&lt;&gt;"",I1347&lt;&gt;"",J1347&lt;&gt;"",K1347&lt;&gt;"",L1347&lt;&gt;"",N1347&lt;&gt;"",O1347&lt;&gt;""),1,0)</f>
        <v/>
      </c>
      <c r="W1347" s="14">
        <f>IF(OR(V1347=0,B1347=""),"",COUNTIFS($B$6:B1347,B1347&amp;""))</f>
        <v/>
      </c>
      <c r="X1347" s="14">
        <f>IF(OR(V1347=0,B1347=""),"",IF(W1347=1,0,SUMIFS($Y$5:Y1346,$B$5:B1346,B1347&amp;"",$W$5:W1346,W1347-1)))</f>
        <v/>
      </c>
      <c r="Y1347" s="14">
        <f>IF(V1347=0,"",ROW($A1347))</f>
        <v/>
      </c>
    </row>
    <row r="1348">
      <c r="A1348" s="10" t="n"/>
      <c r="B1348" s="10" t="n"/>
      <c r="C1348" s="10" t="n"/>
      <c r="D1348" s="12" t="n"/>
      <c r="E1348" s="18" t="n"/>
      <c r="F1348" s="12" t="n"/>
      <c r="G1348" s="18" t="n"/>
      <c r="H1348" s="10" t="n"/>
      <c r="I1348" s="10" t="n"/>
      <c r="J1348" s="10" t="n"/>
      <c r="K1348" s="13" t="n"/>
      <c r="L1348" s="13" t="n"/>
      <c r="M1348" s="19">
        <f>IF(OR(K1348="",L1348=""),"",IF(AND(ISNUMBER(K1348),ISNUMBER(L1348)),L1348-K1348,"CHYBA"))</f>
        <v/>
      </c>
      <c r="N1348" s="10" t="n"/>
      <c r="O1348" s="10" t="n"/>
      <c r="P1348" s="14">
        <f>IF(M1348="","",IF(ISNUMBER(M1348),IF(M1348&lt;=0,"CHYBA",""),"CHYBA"))</f>
        <v/>
      </c>
      <c r="Q1348" s="14">
        <f>IF(OR(V1348=0,B1348="",K1348=""),"",IFERROR(IF(X1348=0,IF(AND(COUNTIFS('Vozidlá'!$A$6:$A$6,B1348&amp;"",'Vozidlá'!$L$6:$L$6,"&lt;&gt;")=1,ROUND(K1348,1)=ROUND(INDEX('Vozidlá'!$L$6:$L$6,MATCH(B1348,'Vozidlá'!$A$6:$A$6,0)),1)),"","CHYBA"),IF(AND(INDEX($L$1:$L$1505,X1348)&lt;&gt;"",ROUND(K1348,1)=ROUND(INDEX($L$1:$L$1505,X1348),1)),"","CHYBA")),"CHYBA"))</f>
        <v/>
      </c>
      <c r="R1348" s="14">
        <f>IF(V1348=0,"",IF(OR(NOT(ISNUMBER(A1348)),B1348="",C1348="",NOT(ISNUMBER(D1348)),NOT(ISNUMBER(E1348)),NOT(ISNUMBER(F1348)),NOT(ISNUMBER(G1348)),I1348="",J1348="",NOT(ISNUMBER(K1348)),NOT(ISNUMBER(L1348)),AND(N1348&lt;&gt;"Podnikateľská",N1348&lt;&gt;"Súkromná"),AND(N1348="Podnikateľská",H1348=""),COUNTIFS('Vodiči'!$C$6:$C$8,C1348&amp;"")&lt;&gt;1,COUNTIFS('Vozidlá'!$A$6:$A$6,B1348&amp;"",'Vozidlá'!$B$6:$B$6,"&lt;&gt;")&lt;&gt;1,COUNTIFS('Vozidlá'!$A$6:$A$6,B1348&amp;"",'Vozidlá'!$C$6:$C$6,"&lt;&gt;")&lt;&gt;1,COUNTIFS('Vozidlá'!$A$6:$A$6,B1348&amp;"",'Vozidlá'!$D$6:$D$6,"&lt;&gt;")&lt;&gt;1,COUNTIFS('Vozidlá'!$A$6:$A$6,B1348&amp;"",'Vozidlá'!$E$6:$E$6,"&lt;&gt;")&lt;&gt;1,COUNTIFS('Vozidlá'!$A$6:$A$6,B1348&amp;"",'Vozidlá'!$K$6:$K$6,"&lt;&gt;")&lt;&gt;1,COUNTIFS('Vozidlá'!$A$6:$A$6,B1348&amp;"",'Vozidlá'!$L$6:$L$6,"&lt;&gt;")&lt;&gt;1),"CHYBA",""))</f>
        <v/>
      </c>
      <c r="S1348" s="14">
        <f>IF(V1348=0,"",IF(N1348="Podnikateľská",IF(H1348="","",IF(OR(LEN(TRIM(SUBSTITUTE(SUBSTITUTE(H1348,".",""),",","")))&lt;12,ISNUMBER(MATCH(TRIM(SUBSTITUTE(SUBSTITUTE(H1348,".",""),",","")),'Zoznamy'!$G$2:$G$41,0))),"PREVERIŤ","")),IF(AND(N1348="Súkromná",IFERROR(INDEX('Vozidlá'!$O$6:$O$6,MATCH(B1348,'Vozidlá'!$A$6:$A$6,0))="áno",FALSE)),"PREVERIŤ","")))</f>
        <v/>
      </c>
      <c r="T1348" s="14">
        <f>IF(OR(D1348="",E1348="",F1348="",G1348=""),"",IFERROR(IF(OR(F1348+G1348&lt;D1348+E1348,D1348&lt;DATE(2027,1,1),D1348&gt;=DATE(2028,1,1)),"CHYBA",""),"CHYBA"))</f>
        <v/>
      </c>
      <c r="U1348" s="14">
        <f>IF(OR(V1348=0,A1348=""),"",IF(COUNTIFS($A$6:$A$1505,A1348&amp;"",$B$6:$B$1505,B1348&amp;"")&gt;1,"CHYBA",IF(X1348="","",IF(X1348=0,"",IFERROR(IF(INDEX($A$1:$A$1505,X1348)="","",IF(A1348=INDEX($A$1:$A$1505,X1348)+1,"","PREVERIŤ")),"PREVERIŤ")))))</f>
        <v/>
      </c>
      <c r="V1348" s="14">
        <f>IF(OR(A1348&lt;&gt;"",B1348&lt;&gt;"",C1348&lt;&gt;"",D1348&lt;&gt;"",E1348&lt;&gt;"",F1348&lt;&gt;"",G1348&lt;&gt;"",H1348&lt;&gt;"",I1348&lt;&gt;"",J1348&lt;&gt;"",K1348&lt;&gt;"",L1348&lt;&gt;"",N1348&lt;&gt;"",O1348&lt;&gt;""),1,0)</f>
        <v/>
      </c>
      <c r="W1348" s="14">
        <f>IF(OR(V1348=0,B1348=""),"",COUNTIFS($B$6:B1348,B1348&amp;""))</f>
        <v/>
      </c>
      <c r="X1348" s="14">
        <f>IF(OR(V1348=0,B1348=""),"",IF(W1348=1,0,SUMIFS($Y$5:Y1347,$B$5:B1347,B1348&amp;"",$W$5:W1347,W1348-1)))</f>
        <v/>
      </c>
      <c r="Y1348" s="14">
        <f>IF(V1348=0,"",ROW($A1348))</f>
        <v/>
      </c>
    </row>
    <row r="1349">
      <c r="A1349" s="10" t="n"/>
      <c r="B1349" s="10" t="n"/>
      <c r="C1349" s="10" t="n"/>
      <c r="D1349" s="12" t="n"/>
      <c r="E1349" s="18" t="n"/>
      <c r="F1349" s="12" t="n"/>
      <c r="G1349" s="18" t="n"/>
      <c r="H1349" s="10" t="n"/>
      <c r="I1349" s="10" t="n"/>
      <c r="J1349" s="10" t="n"/>
      <c r="K1349" s="13" t="n"/>
      <c r="L1349" s="13" t="n"/>
      <c r="M1349" s="19">
        <f>IF(OR(K1349="",L1349=""),"",IF(AND(ISNUMBER(K1349),ISNUMBER(L1349)),L1349-K1349,"CHYBA"))</f>
        <v/>
      </c>
      <c r="N1349" s="10" t="n"/>
      <c r="O1349" s="10" t="n"/>
      <c r="P1349" s="14">
        <f>IF(M1349="","",IF(ISNUMBER(M1349),IF(M1349&lt;=0,"CHYBA",""),"CHYBA"))</f>
        <v/>
      </c>
      <c r="Q1349" s="14">
        <f>IF(OR(V1349=0,B1349="",K1349=""),"",IFERROR(IF(X1349=0,IF(AND(COUNTIFS('Vozidlá'!$A$6:$A$6,B1349&amp;"",'Vozidlá'!$L$6:$L$6,"&lt;&gt;")=1,ROUND(K1349,1)=ROUND(INDEX('Vozidlá'!$L$6:$L$6,MATCH(B1349,'Vozidlá'!$A$6:$A$6,0)),1)),"","CHYBA"),IF(AND(INDEX($L$1:$L$1505,X1349)&lt;&gt;"",ROUND(K1349,1)=ROUND(INDEX($L$1:$L$1505,X1349),1)),"","CHYBA")),"CHYBA"))</f>
        <v/>
      </c>
      <c r="R1349" s="14">
        <f>IF(V1349=0,"",IF(OR(NOT(ISNUMBER(A1349)),B1349="",C1349="",NOT(ISNUMBER(D1349)),NOT(ISNUMBER(E1349)),NOT(ISNUMBER(F1349)),NOT(ISNUMBER(G1349)),I1349="",J1349="",NOT(ISNUMBER(K1349)),NOT(ISNUMBER(L1349)),AND(N1349&lt;&gt;"Podnikateľská",N1349&lt;&gt;"Súkromná"),AND(N1349="Podnikateľská",H1349=""),COUNTIFS('Vodiči'!$C$6:$C$8,C1349&amp;"")&lt;&gt;1,COUNTIFS('Vozidlá'!$A$6:$A$6,B1349&amp;"",'Vozidlá'!$B$6:$B$6,"&lt;&gt;")&lt;&gt;1,COUNTIFS('Vozidlá'!$A$6:$A$6,B1349&amp;"",'Vozidlá'!$C$6:$C$6,"&lt;&gt;")&lt;&gt;1,COUNTIFS('Vozidlá'!$A$6:$A$6,B1349&amp;"",'Vozidlá'!$D$6:$D$6,"&lt;&gt;")&lt;&gt;1,COUNTIFS('Vozidlá'!$A$6:$A$6,B1349&amp;"",'Vozidlá'!$E$6:$E$6,"&lt;&gt;")&lt;&gt;1,COUNTIFS('Vozidlá'!$A$6:$A$6,B1349&amp;"",'Vozidlá'!$K$6:$K$6,"&lt;&gt;")&lt;&gt;1,COUNTIFS('Vozidlá'!$A$6:$A$6,B1349&amp;"",'Vozidlá'!$L$6:$L$6,"&lt;&gt;")&lt;&gt;1),"CHYBA",""))</f>
        <v/>
      </c>
      <c r="S1349" s="14">
        <f>IF(V1349=0,"",IF(N1349="Podnikateľská",IF(H1349="","",IF(OR(LEN(TRIM(SUBSTITUTE(SUBSTITUTE(H1349,".",""),",","")))&lt;12,ISNUMBER(MATCH(TRIM(SUBSTITUTE(SUBSTITUTE(H1349,".",""),",","")),'Zoznamy'!$G$2:$G$41,0))),"PREVERIŤ","")),IF(AND(N1349="Súkromná",IFERROR(INDEX('Vozidlá'!$O$6:$O$6,MATCH(B1349,'Vozidlá'!$A$6:$A$6,0))="áno",FALSE)),"PREVERIŤ","")))</f>
        <v/>
      </c>
      <c r="T1349" s="14">
        <f>IF(OR(D1349="",E1349="",F1349="",G1349=""),"",IFERROR(IF(OR(F1349+G1349&lt;D1349+E1349,D1349&lt;DATE(2027,1,1),D1349&gt;=DATE(2028,1,1)),"CHYBA",""),"CHYBA"))</f>
        <v/>
      </c>
      <c r="U1349" s="14">
        <f>IF(OR(V1349=0,A1349=""),"",IF(COUNTIFS($A$6:$A$1505,A1349&amp;"",$B$6:$B$1505,B1349&amp;"")&gt;1,"CHYBA",IF(X1349="","",IF(X1349=0,"",IFERROR(IF(INDEX($A$1:$A$1505,X1349)="","",IF(A1349=INDEX($A$1:$A$1505,X1349)+1,"","PREVERIŤ")),"PREVERIŤ")))))</f>
        <v/>
      </c>
      <c r="V1349" s="14">
        <f>IF(OR(A1349&lt;&gt;"",B1349&lt;&gt;"",C1349&lt;&gt;"",D1349&lt;&gt;"",E1349&lt;&gt;"",F1349&lt;&gt;"",G1349&lt;&gt;"",H1349&lt;&gt;"",I1349&lt;&gt;"",J1349&lt;&gt;"",K1349&lt;&gt;"",L1349&lt;&gt;"",N1349&lt;&gt;"",O1349&lt;&gt;""),1,0)</f>
        <v/>
      </c>
      <c r="W1349" s="14">
        <f>IF(OR(V1349=0,B1349=""),"",COUNTIFS($B$6:B1349,B1349&amp;""))</f>
        <v/>
      </c>
      <c r="X1349" s="14">
        <f>IF(OR(V1349=0,B1349=""),"",IF(W1349=1,0,SUMIFS($Y$5:Y1348,$B$5:B1348,B1349&amp;"",$W$5:W1348,W1349-1)))</f>
        <v/>
      </c>
      <c r="Y1349" s="14">
        <f>IF(V1349=0,"",ROW($A1349))</f>
        <v/>
      </c>
    </row>
    <row r="1350">
      <c r="A1350" s="10" t="n"/>
      <c r="B1350" s="10" t="n"/>
      <c r="C1350" s="10" t="n"/>
      <c r="D1350" s="12" t="n"/>
      <c r="E1350" s="18" t="n"/>
      <c r="F1350" s="12" t="n"/>
      <c r="G1350" s="18" t="n"/>
      <c r="H1350" s="10" t="n"/>
      <c r="I1350" s="10" t="n"/>
      <c r="J1350" s="10" t="n"/>
      <c r="K1350" s="13" t="n"/>
      <c r="L1350" s="13" t="n"/>
      <c r="M1350" s="19">
        <f>IF(OR(K1350="",L1350=""),"",IF(AND(ISNUMBER(K1350),ISNUMBER(L1350)),L1350-K1350,"CHYBA"))</f>
        <v/>
      </c>
      <c r="N1350" s="10" t="n"/>
      <c r="O1350" s="10" t="n"/>
      <c r="P1350" s="14">
        <f>IF(M1350="","",IF(ISNUMBER(M1350),IF(M1350&lt;=0,"CHYBA",""),"CHYBA"))</f>
        <v/>
      </c>
      <c r="Q1350" s="14">
        <f>IF(OR(V1350=0,B1350="",K1350=""),"",IFERROR(IF(X1350=0,IF(AND(COUNTIFS('Vozidlá'!$A$6:$A$6,B1350&amp;"",'Vozidlá'!$L$6:$L$6,"&lt;&gt;")=1,ROUND(K1350,1)=ROUND(INDEX('Vozidlá'!$L$6:$L$6,MATCH(B1350,'Vozidlá'!$A$6:$A$6,0)),1)),"","CHYBA"),IF(AND(INDEX($L$1:$L$1505,X1350)&lt;&gt;"",ROUND(K1350,1)=ROUND(INDEX($L$1:$L$1505,X1350),1)),"","CHYBA")),"CHYBA"))</f>
        <v/>
      </c>
      <c r="R1350" s="14">
        <f>IF(V1350=0,"",IF(OR(NOT(ISNUMBER(A1350)),B1350="",C1350="",NOT(ISNUMBER(D1350)),NOT(ISNUMBER(E1350)),NOT(ISNUMBER(F1350)),NOT(ISNUMBER(G1350)),I1350="",J1350="",NOT(ISNUMBER(K1350)),NOT(ISNUMBER(L1350)),AND(N1350&lt;&gt;"Podnikateľská",N1350&lt;&gt;"Súkromná"),AND(N1350="Podnikateľská",H1350=""),COUNTIFS('Vodiči'!$C$6:$C$8,C1350&amp;"")&lt;&gt;1,COUNTIFS('Vozidlá'!$A$6:$A$6,B1350&amp;"",'Vozidlá'!$B$6:$B$6,"&lt;&gt;")&lt;&gt;1,COUNTIFS('Vozidlá'!$A$6:$A$6,B1350&amp;"",'Vozidlá'!$C$6:$C$6,"&lt;&gt;")&lt;&gt;1,COUNTIFS('Vozidlá'!$A$6:$A$6,B1350&amp;"",'Vozidlá'!$D$6:$D$6,"&lt;&gt;")&lt;&gt;1,COUNTIFS('Vozidlá'!$A$6:$A$6,B1350&amp;"",'Vozidlá'!$E$6:$E$6,"&lt;&gt;")&lt;&gt;1,COUNTIFS('Vozidlá'!$A$6:$A$6,B1350&amp;"",'Vozidlá'!$K$6:$K$6,"&lt;&gt;")&lt;&gt;1,COUNTIFS('Vozidlá'!$A$6:$A$6,B1350&amp;"",'Vozidlá'!$L$6:$L$6,"&lt;&gt;")&lt;&gt;1),"CHYBA",""))</f>
        <v/>
      </c>
      <c r="S1350" s="14">
        <f>IF(V1350=0,"",IF(N1350="Podnikateľská",IF(H1350="","",IF(OR(LEN(TRIM(SUBSTITUTE(SUBSTITUTE(H1350,".",""),",","")))&lt;12,ISNUMBER(MATCH(TRIM(SUBSTITUTE(SUBSTITUTE(H1350,".",""),",","")),'Zoznamy'!$G$2:$G$41,0))),"PREVERIŤ","")),IF(AND(N1350="Súkromná",IFERROR(INDEX('Vozidlá'!$O$6:$O$6,MATCH(B1350,'Vozidlá'!$A$6:$A$6,0))="áno",FALSE)),"PREVERIŤ","")))</f>
        <v/>
      </c>
      <c r="T1350" s="14">
        <f>IF(OR(D1350="",E1350="",F1350="",G1350=""),"",IFERROR(IF(OR(F1350+G1350&lt;D1350+E1350,D1350&lt;DATE(2027,1,1),D1350&gt;=DATE(2028,1,1)),"CHYBA",""),"CHYBA"))</f>
        <v/>
      </c>
      <c r="U1350" s="14">
        <f>IF(OR(V1350=0,A1350=""),"",IF(COUNTIFS($A$6:$A$1505,A1350&amp;"",$B$6:$B$1505,B1350&amp;"")&gt;1,"CHYBA",IF(X1350="","",IF(X1350=0,"",IFERROR(IF(INDEX($A$1:$A$1505,X1350)="","",IF(A1350=INDEX($A$1:$A$1505,X1350)+1,"","PREVERIŤ")),"PREVERIŤ")))))</f>
        <v/>
      </c>
      <c r="V1350" s="14">
        <f>IF(OR(A1350&lt;&gt;"",B1350&lt;&gt;"",C1350&lt;&gt;"",D1350&lt;&gt;"",E1350&lt;&gt;"",F1350&lt;&gt;"",G1350&lt;&gt;"",H1350&lt;&gt;"",I1350&lt;&gt;"",J1350&lt;&gt;"",K1350&lt;&gt;"",L1350&lt;&gt;"",N1350&lt;&gt;"",O1350&lt;&gt;""),1,0)</f>
        <v/>
      </c>
      <c r="W1350" s="14">
        <f>IF(OR(V1350=0,B1350=""),"",COUNTIFS($B$6:B1350,B1350&amp;""))</f>
        <v/>
      </c>
      <c r="X1350" s="14">
        <f>IF(OR(V1350=0,B1350=""),"",IF(W1350=1,0,SUMIFS($Y$5:Y1349,$B$5:B1349,B1350&amp;"",$W$5:W1349,W1350-1)))</f>
        <v/>
      </c>
      <c r="Y1350" s="14">
        <f>IF(V1350=0,"",ROW($A1350))</f>
        <v/>
      </c>
    </row>
    <row r="1351">
      <c r="A1351" s="10" t="n"/>
      <c r="B1351" s="10" t="n"/>
      <c r="C1351" s="10" t="n"/>
      <c r="D1351" s="12" t="n"/>
      <c r="E1351" s="18" t="n"/>
      <c r="F1351" s="12" t="n"/>
      <c r="G1351" s="18" t="n"/>
      <c r="H1351" s="10" t="n"/>
      <c r="I1351" s="10" t="n"/>
      <c r="J1351" s="10" t="n"/>
      <c r="K1351" s="13" t="n"/>
      <c r="L1351" s="13" t="n"/>
      <c r="M1351" s="19">
        <f>IF(OR(K1351="",L1351=""),"",IF(AND(ISNUMBER(K1351),ISNUMBER(L1351)),L1351-K1351,"CHYBA"))</f>
        <v/>
      </c>
      <c r="N1351" s="10" t="n"/>
      <c r="O1351" s="10" t="n"/>
      <c r="P1351" s="14">
        <f>IF(M1351="","",IF(ISNUMBER(M1351),IF(M1351&lt;=0,"CHYBA",""),"CHYBA"))</f>
        <v/>
      </c>
      <c r="Q1351" s="14">
        <f>IF(OR(V1351=0,B1351="",K1351=""),"",IFERROR(IF(X1351=0,IF(AND(COUNTIFS('Vozidlá'!$A$6:$A$6,B1351&amp;"",'Vozidlá'!$L$6:$L$6,"&lt;&gt;")=1,ROUND(K1351,1)=ROUND(INDEX('Vozidlá'!$L$6:$L$6,MATCH(B1351,'Vozidlá'!$A$6:$A$6,0)),1)),"","CHYBA"),IF(AND(INDEX($L$1:$L$1505,X1351)&lt;&gt;"",ROUND(K1351,1)=ROUND(INDEX($L$1:$L$1505,X1351),1)),"","CHYBA")),"CHYBA"))</f>
        <v/>
      </c>
      <c r="R1351" s="14">
        <f>IF(V1351=0,"",IF(OR(NOT(ISNUMBER(A1351)),B1351="",C1351="",NOT(ISNUMBER(D1351)),NOT(ISNUMBER(E1351)),NOT(ISNUMBER(F1351)),NOT(ISNUMBER(G1351)),I1351="",J1351="",NOT(ISNUMBER(K1351)),NOT(ISNUMBER(L1351)),AND(N1351&lt;&gt;"Podnikateľská",N1351&lt;&gt;"Súkromná"),AND(N1351="Podnikateľská",H1351=""),COUNTIFS('Vodiči'!$C$6:$C$8,C1351&amp;"")&lt;&gt;1,COUNTIFS('Vozidlá'!$A$6:$A$6,B1351&amp;"",'Vozidlá'!$B$6:$B$6,"&lt;&gt;")&lt;&gt;1,COUNTIFS('Vozidlá'!$A$6:$A$6,B1351&amp;"",'Vozidlá'!$C$6:$C$6,"&lt;&gt;")&lt;&gt;1,COUNTIFS('Vozidlá'!$A$6:$A$6,B1351&amp;"",'Vozidlá'!$D$6:$D$6,"&lt;&gt;")&lt;&gt;1,COUNTIFS('Vozidlá'!$A$6:$A$6,B1351&amp;"",'Vozidlá'!$E$6:$E$6,"&lt;&gt;")&lt;&gt;1,COUNTIFS('Vozidlá'!$A$6:$A$6,B1351&amp;"",'Vozidlá'!$K$6:$K$6,"&lt;&gt;")&lt;&gt;1,COUNTIFS('Vozidlá'!$A$6:$A$6,B1351&amp;"",'Vozidlá'!$L$6:$L$6,"&lt;&gt;")&lt;&gt;1),"CHYBA",""))</f>
        <v/>
      </c>
      <c r="S1351" s="14">
        <f>IF(V1351=0,"",IF(N1351="Podnikateľská",IF(H1351="","",IF(OR(LEN(TRIM(SUBSTITUTE(SUBSTITUTE(H1351,".",""),",","")))&lt;12,ISNUMBER(MATCH(TRIM(SUBSTITUTE(SUBSTITUTE(H1351,".",""),",","")),'Zoznamy'!$G$2:$G$41,0))),"PREVERIŤ","")),IF(AND(N1351="Súkromná",IFERROR(INDEX('Vozidlá'!$O$6:$O$6,MATCH(B1351,'Vozidlá'!$A$6:$A$6,0))="áno",FALSE)),"PREVERIŤ","")))</f>
        <v/>
      </c>
      <c r="T1351" s="14">
        <f>IF(OR(D1351="",E1351="",F1351="",G1351=""),"",IFERROR(IF(OR(F1351+G1351&lt;D1351+E1351,D1351&lt;DATE(2027,1,1),D1351&gt;=DATE(2028,1,1)),"CHYBA",""),"CHYBA"))</f>
        <v/>
      </c>
      <c r="U1351" s="14">
        <f>IF(OR(V1351=0,A1351=""),"",IF(COUNTIFS($A$6:$A$1505,A1351&amp;"",$B$6:$B$1505,B1351&amp;"")&gt;1,"CHYBA",IF(X1351="","",IF(X1351=0,"",IFERROR(IF(INDEX($A$1:$A$1505,X1351)="","",IF(A1351=INDEX($A$1:$A$1505,X1351)+1,"","PREVERIŤ")),"PREVERIŤ")))))</f>
        <v/>
      </c>
      <c r="V1351" s="14">
        <f>IF(OR(A1351&lt;&gt;"",B1351&lt;&gt;"",C1351&lt;&gt;"",D1351&lt;&gt;"",E1351&lt;&gt;"",F1351&lt;&gt;"",G1351&lt;&gt;"",H1351&lt;&gt;"",I1351&lt;&gt;"",J1351&lt;&gt;"",K1351&lt;&gt;"",L1351&lt;&gt;"",N1351&lt;&gt;"",O1351&lt;&gt;""),1,0)</f>
        <v/>
      </c>
      <c r="W1351" s="14">
        <f>IF(OR(V1351=0,B1351=""),"",COUNTIFS($B$6:B1351,B1351&amp;""))</f>
        <v/>
      </c>
      <c r="X1351" s="14">
        <f>IF(OR(V1351=0,B1351=""),"",IF(W1351=1,0,SUMIFS($Y$5:Y1350,$B$5:B1350,B1351&amp;"",$W$5:W1350,W1351-1)))</f>
        <v/>
      </c>
      <c r="Y1351" s="14">
        <f>IF(V1351=0,"",ROW($A1351))</f>
        <v/>
      </c>
    </row>
    <row r="1352">
      <c r="A1352" s="10" t="n"/>
      <c r="B1352" s="10" t="n"/>
      <c r="C1352" s="10" t="n"/>
      <c r="D1352" s="12" t="n"/>
      <c r="E1352" s="18" t="n"/>
      <c r="F1352" s="12" t="n"/>
      <c r="G1352" s="18" t="n"/>
      <c r="H1352" s="10" t="n"/>
      <c r="I1352" s="10" t="n"/>
      <c r="J1352" s="10" t="n"/>
      <c r="K1352" s="13" t="n"/>
      <c r="L1352" s="13" t="n"/>
      <c r="M1352" s="19">
        <f>IF(OR(K1352="",L1352=""),"",IF(AND(ISNUMBER(K1352),ISNUMBER(L1352)),L1352-K1352,"CHYBA"))</f>
        <v/>
      </c>
      <c r="N1352" s="10" t="n"/>
      <c r="O1352" s="10" t="n"/>
      <c r="P1352" s="14">
        <f>IF(M1352="","",IF(ISNUMBER(M1352),IF(M1352&lt;=0,"CHYBA",""),"CHYBA"))</f>
        <v/>
      </c>
      <c r="Q1352" s="14">
        <f>IF(OR(V1352=0,B1352="",K1352=""),"",IFERROR(IF(X1352=0,IF(AND(COUNTIFS('Vozidlá'!$A$6:$A$6,B1352&amp;"",'Vozidlá'!$L$6:$L$6,"&lt;&gt;")=1,ROUND(K1352,1)=ROUND(INDEX('Vozidlá'!$L$6:$L$6,MATCH(B1352,'Vozidlá'!$A$6:$A$6,0)),1)),"","CHYBA"),IF(AND(INDEX($L$1:$L$1505,X1352)&lt;&gt;"",ROUND(K1352,1)=ROUND(INDEX($L$1:$L$1505,X1352),1)),"","CHYBA")),"CHYBA"))</f>
        <v/>
      </c>
      <c r="R1352" s="14">
        <f>IF(V1352=0,"",IF(OR(NOT(ISNUMBER(A1352)),B1352="",C1352="",NOT(ISNUMBER(D1352)),NOT(ISNUMBER(E1352)),NOT(ISNUMBER(F1352)),NOT(ISNUMBER(G1352)),I1352="",J1352="",NOT(ISNUMBER(K1352)),NOT(ISNUMBER(L1352)),AND(N1352&lt;&gt;"Podnikateľská",N1352&lt;&gt;"Súkromná"),AND(N1352="Podnikateľská",H1352=""),COUNTIFS('Vodiči'!$C$6:$C$8,C1352&amp;"")&lt;&gt;1,COUNTIFS('Vozidlá'!$A$6:$A$6,B1352&amp;"",'Vozidlá'!$B$6:$B$6,"&lt;&gt;")&lt;&gt;1,COUNTIFS('Vozidlá'!$A$6:$A$6,B1352&amp;"",'Vozidlá'!$C$6:$C$6,"&lt;&gt;")&lt;&gt;1,COUNTIFS('Vozidlá'!$A$6:$A$6,B1352&amp;"",'Vozidlá'!$D$6:$D$6,"&lt;&gt;")&lt;&gt;1,COUNTIFS('Vozidlá'!$A$6:$A$6,B1352&amp;"",'Vozidlá'!$E$6:$E$6,"&lt;&gt;")&lt;&gt;1,COUNTIFS('Vozidlá'!$A$6:$A$6,B1352&amp;"",'Vozidlá'!$K$6:$K$6,"&lt;&gt;")&lt;&gt;1,COUNTIFS('Vozidlá'!$A$6:$A$6,B1352&amp;"",'Vozidlá'!$L$6:$L$6,"&lt;&gt;")&lt;&gt;1),"CHYBA",""))</f>
        <v/>
      </c>
      <c r="S1352" s="14">
        <f>IF(V1352=0,"",IF(N1352="Podnikateľská",IF(H1352="","",IF(OR(LEN(TRIM(SUBSTITUTE(SUBSTITUTE(H1352,".",""),",","")))&lt;12,ISNUMBER(MATCH(TRIM(SUBSTITUTE(SUBSTITUTE(H1352,".",""),",","")),'Zoznamy'!$G$2:$G$41,0))),"PREVERIŤ","")),IF(AND(N1352="Súkromná",IFERROR(INDEX('Vozidlá'!$O$6:$O$6,MATCH(B1352,'Vozidlá'!$A$6:$A$6,0))="áno",FALSE)),"PREVERIŤ","")))</f>
        <v/>
      </c>
      <c r="T1352" s="14">
        <f>IF(OR(D1352="",E1352="",F1352="",G1352=""),"",IFERROR(IF(OR(F1352+G1352&lt;D1352+E1352,D1352&lt;DATE(2027,1,1),D1352&gt;=DATE(2028,1,1)),"CHYBA",""),"CHYBA"))</f>
        <v/>
      </c>
      <c r="U1352" s="14">
        <f>IF(OR(V1352=0,A1352=""),"",IF(COUNTIFS($A$6:$A$1505,A1352&amp;"",$B$6:$B$1505,B1352&amp;"")&gt;1,"CHYBA",IF(X1352="","",IF(X1352=0,"",IFERROR(IF(INDEX($A$1:$A$1505,X1352)="","",IF(A1352=INDEX($A$1:$A$1505,X1352)+1,"","PREVERIŤ")),"PREVERIŤ")))))</f>
        <v/>
      </c>
      <c r="V1352" s="14">
        <f>IF(OR(A1352&lt;&gt;"",B1352&lt;&gt;"",C1352&lt;&gt;"",D1352&lt;&gt;"",E1352&lt;&gt;"",F1352&lt;&gt;"",G1352&lt;&gt;"",H1352&lt;&gt;"",I1352&lt;&gt;"",J1352&lt;&gt;"",K1352&lt;&gt;"",L1352&lt;&gt;"",N1352&lt;&gt;"",O1352&lt;&gt;""),1,0)</f>
        <v/>
      </c>
      <c r="W1352" s="14">
        <f>IF(OR(V1352=0,B1352=""),"",COUNTIFS($B$6:B1352,B1352&amp;""))</f>
        <v/>
      </c>
      <c r="X1352" s="14">
        <f>IF(OR(V1352=0,B1352=""),"",IF(W1352=1,0,SUMIFS($Y$5:Y1351,$B$5:B1351,B1352&amp;"",$W$5:W1351,W1352-1)))</f>
        <v/>
      </c>
      <c r="Y1352" s="14">
        <f>IF(V1352=0,"",ROW($A1352))</f>
        <v/>
      </c>
    </row>
    <row r="1353">
      <c r="A1353" s="10" t="n"/>
      <c r="B1353" s="10" t="n"/>
      <c r="C1353" s="10" t="n"/>
      <c r="D1353" s="12" t="n"/>
      <c r="E1353" s="18" t="n"/>
      <c r="F1353" s="12" t="n"/>
      <c r="G1353" s="18" t="n"/>
      <c r="H1353" s="10" t="n"/>
      <c r="I1353" s="10" t="n"/>
      <c r="J1353" s="10" t="n"/>
      <c r="K1353" s="13" t="n"/>
      <c r="L1353" s="13" t="n"/>
      <c r="M1353" s="19">
        <f>IF(OR(K1353="",L1353=""),"",IF(AND(ISNUMBER(K1353),ISNUMBER(L1353)),L1353-K1353,"CHYBA"))</f>
        <v/>
      </c>
      <c r="N1353" s="10" t="n"/>
      <c r="O1353" s="10" t="n"/>
      <c r="P1353" s="14">
        <f>IF(M1353="","",IF(ISNUMBER(M1353),IF(M1353&lt;=0,"CHYBA",""),"CHYBA"))</f>
        <v/>
      </c>
      <c r="Q1353" s="14">
        <f>IF(OR(V1353=0,B1353="",K1353=""),"",IFERROR(IF(X1353=0,IF(AND(COUNTIFS('Vozidlá'!$A$6:$A$6,B1353&amp;"",'Vozidlá'!$L$6:$L$6,"&lt;&gt;")=1,ROUND(K1353,1)=ROUND(INDEX('Vozidlá'!$L$6:$L$6,MATCH(B1353,'Vozidlá'!$A$6:$A$6,0)),1)),"","CHYBA"),IF(AND(INDEX($L$1:$L$1505,X1353)&lt;&gt;"",ROUND(K1353,1)=ROUND(INDEX($L$1:$L$1505,X1353),1)),"","CHYBA")),"CHYBA"))</f>
        <v/>
      </c>
      <c r="R1353" s="14">
        <f>IF(V1353=0,"",IF(OR(NOT(ISNUMBER(A1353)),B1353="",C1353="",NOT(ISNUMBER(D1353)),NOT(ISNUMBER(E1353)),NOT(ISNUMBER(F1353)),NOT(ISNUMBER(G1353)),I1353="",J1353="",NOT(ISNUMBER(K1353)),NOT(ISNUMBER(L1353)),AND(N1353&lt;&gt;"Podnikateľská",N1353&lt;&gt;"Súkromná"),AND(N1353="Podnikateľská",H1353=""),COUNTIFS('Vodiči'!$C$6:$C$8,C1353&amp;"")&lt;&gt;1,COUNTIFS('Vozidlá'!$A$6:$A$6,B1353&amp;"",'Vozidlá'!$B$6:$B$6,"&lt;&gt;")&lt;&gt;1,COUNTIFS('Vozidlá'!$A$6:$A$6,B1353&amp;"",'Vozidlá'!$C$6:$C$6,"&lt;&gt;")&lt;&gt;1,COUNTIFS('Vozidlá'!$A$6:$A$6,B1353&amp;"",'Vozidlá'!$D$6:$D$6,"&lt;&gt;")&lt;&gt;1,COUNTIFS('Vozidlá'!$A$6:$A$6,B1353&amp;"",'Vozidlá'!$E$6:$E$6,"&lt;&gt;")&lt;&gt;1,COUNTIFS('Vozidlá'!$A$6:$A$6,B1353&amp;"",'Vozidlá'!$K$6:$K$6,"&lt;&gt;")&lt;&gt;1,COUNTIFS('Vozidlá'!$A$6:$A$6,B1353&amp;"",'Vozidlá'!$L$6:$L$6,"&lt;&gt;")&lt;&gt;1),"CHYBA",""))</f>
        <v/>
      </c>
      <c r="S1353" s="14">
        <f>IF(V1353=0,"",IF(N1353="Podnikateľská",IF(H1353="","",IF(OR(LEN(TRIM(SUBSTITUTE(SUBSTITUTE(H1353,".",""),",","")))&lt;12,ISNUMBER(MATCH(TRIM(SUBSTITUTE(SUBSTITUTE(H1353,".",""),",","")),'Zoznamy'!$G$2:$G$41,0))),"PREVERIŤ","")),IF(AND(N1353="Súkromná",IFERROR(INDEX('Vozidlá'!$O$6:$O$6,MATCH(B1353,'Vozidlá'!$A$6:$A$6,0))="áno",FALSE)),"PREVERIŤ","")))</f>
        <v/>
      </c>
      <c r="T1353" s="14">
        <f>IF(OR(D1353="",E1353="",F1353="",G1353=""),"",IFERROR(IF(OR(F1353+G1353&lt;D1353+E1353,D1353&lt;DATE(2027,1,1),D1353&gt;=DATE(2028,1,1)),"CHYBA",""),"CHYBA"))</f>
        <v/>
      </c>
      <c r="U1353" s="14">
        <f>IF(OR(V1353=0,A1353=""),"",IF(COUNTIFS($A$6:$A$1505,A1353&amp;"",$B$6:$B$1505,B1353&amp;"")&gt;1,"CHYBA",IF(X1353="","",IF(X1353=0,"",IFERROR(IF(INDEX($A$1:$A$1505,X1353)="","",IF(A1353=INDEX($A$1:$A$1505,X1353)+1,"","PREVERIŤ")),"PREVERIŤ")))))</f>
        <v/>
      </c>
      <c r="V1353" s="14">
        <f>IF(OR(A1353&lt;&gt;"",B1353&lt;&gt;"",C1353&lt;&gt;"",D1353&lt;&gt;"",E1353&lt;&gt;"",F1353&lt;&gt;"",G1353&lt;&gt;"",H1353&lt;&gt;"",I1353&lt;&gt;"",J1353&lt;&gt;"",K1353&lt;&gt;"",L1353&lt;&gt;"",N1353&lt;&gt;"",O1353&lt;&gt;""),1,0)</f>
        <v/>
      </c>
      <c r="W1353" s="14">
        <f>IF(OR(V1353=0,B1353=""),"",COUNTIFS($B$6:B1353,B1353&amp;""))</f>
        <v/>
      </c>
      <c r="X1353" s="14">
        <f>IF(OR(V1353=0,B1353=""),"",IF(W1353=1,0,SUMIFS($Y$5:Y1352,$B$5:B1352,B1353&amp;"",$W$5:W1352,W1353-1)))</f>
        <v/>
      </c>
      <c r="Y1353" s="14">
        <f>IF(V1353=0,"",ROW($A1353))</f>
        <v/>
      </c>
    </row>
    <row r="1354">
      <c r="A1354" s="10" t="n"/>
      <c r="B1354" s="10" t="n"/>
      <c r="C1354" s="10" t="n"/>
      <c r="D1354" s="12" t="n"/>
      <c r="E1354" s="18" t="n"/>
      <c r="F1354" s="12" t="n"/>
      <c r="G1354" s="18" t="n"/>
      <c r="H1354" s="10" t="n"/>
      <c r="I1354" s="10" t="n"/>
      <c r="J1354" s="10" t="n"/>
      <c r="K1354" s="13" t="n"/>
      <c r="L1354" s="13" t="n"/>
      <c r="M1354" s="19">
        <f>IF(OR(K1354="",L1354=""),"",IF(AND(ISNUMBER(K1354),ISNUMBER(L1354)),L1354-K1354,"CHYBA"))</f>
        <v/>
      </c>
      <c r="N1354" s="10" t="n"/>
      <c r="O1354" s="10" t="n"/>
      <c r="P1354" s="14">
        <f>IF(M1354="","",IF(ISNUMBER(M1354),IF(M1354&lt;=0,"CHYBA",""),"CHYBA"))</f>
        <v/>
      </c>
      <c r="Q1354" s="14">
        <f>IF(OR(V1354=0,B1354="",K1354=""),"",IFERROR(IF(X1354=0,IF(AND(COUNTIFS('Vozidlá'!$A$6:$A$6,B1354&amp;"",'Vozidlá'!$L$6:$L$6,"&lt;&gt;")=1,ROUND(K1354,1)=ROUND(INDEX('Vozidlá'!$L$6:$L$6,MATCH(B1354,'Vozidlá'!$A$6:$A$6,0)),1)),"","CHYBA"),IF(AND(INDEX($L$1:$L$1505,X1354)&lt;&gt;"",ROUND(K1354,1)=ROUND(INDEX($L$1:$L$1505,X1354),1)),"","CHYBA")),"CHYBA"))</f>
        <v/>
      </c>
      <c r="R1354" s="14">
        <f>IF(V1354=0,"",IF(OR(NOT(ISNUMBER(A1354)),B1354="",C1354="",NOT(ISNUMBER(D1354)),NOT(ISNUMBER(E1354)),NOT(ISNUMBER(F1354)),NOT(ISNUMBER(G1354)),I1354="",J1354="",NOT(ISNUMBER(K1354)),NOT(ISNUMBER(L1354)),AND(N1354&lt;&gt;"Podnikateľská",N1354&lt;&gt;"Súkromná"),AND(N1354="Podnikateľská",H1354=""),COUNTIFS('Vodiči'!$C$6:$C$8,C1354&amp;"")&lt;&gt;1,COUNTIFS('Vozidlá'!$A$6:$A$6,B1354&amp;"",'Vozidlá'!$B$6:$B$6,"&lt;&gt;")&lt;&gt;1,COUNTIFS('Vozidlá'!$A$6:$A$6,B1354&amp;"",'Vozidlá'!$C$6:$C$6,"&lt;&gt;")&lt;&gt;1,COUNTIFS('Vozidlá'!$A$6:$A$6,B1354&amp;"",'Vozidlá'!$D$6:$D$6,"&lt;&gt;")&lt;&gt;1,COUNTIFS('Vozidlá'!$A$6:$A$6,B1354&amp;"",'Vozidlá'!$E$6:$E$6,"&lt;&gt;")&lt;&gt;1,COUNTIFS('Vozidlá'!$A$6:$A$6,B1354&amp;"",'Vozidlá'!$K$6:$K$6,"&lt;&gt;")&lt;&gt;1,COUNTIFS('Vozidlá'!$A$6:$A$6,B1354&amp;"",'Vozidlá'!$L$6:$L$6,"&lt;&gt;")&lt;&gt;1),"CHYBA",""))</f>
        <v/>
      </c>
      <c r="S1354" s="14">
        <f>IF(V1354=0,"",IF(N1354="Podnikateľská",IF(H1354="","",IF(OR(LEN(TRIM(SUBSTITUTE(SUBSTITUTE(H1354,".",""),",","")))&lt;12,ISNUMBER(MATCH(TRIM(SUBSTITUTE(SUBSTITUTE(H1354,".",""),",","")),'Zoznamy'!$G$2:$G$41,0))),"PREVERIŤ","")),IF(AND(N1354="Súkromná",IFERROR(INDEX('Vozidlá'!$O$6:$O$6,MATCH(B1354,'Vozidlá'!$A$6:$A$6,0))="áno",FALSE)),"PREVERIŤ","")))</f>
        <v/>
      </c>
      <c r="T1354" s="14">
        <f>IF(OR(D1354="",E1354="",F1354="",G1354=""),"",IFERROR(IF(OR(F1354+G1354&lt;D1354+E1354,D1354&lt;DATE(2027,1,1),D1354&gt;=DATE(2028,1,1)),"CHYBA",""),"CHYBA"))</f>
        <v/>
      </c>
      <c r="U1354" s="14">
        <f>IF(OR(V1354=0,A1354=""),"",IF(COUNTIFS($A$6:$A$1505,A1354&amp;"",$B$6:$B$1505,B1354&amp;"")&gt;1,"CHYBA",IF(X1354="","",IF(X1354=0,"",IFERROR(IF(INDEX($A$1:$A$1505,X1354)="","",IF(A1354=INDEX($A$1:$A$1505,X1354)+1,"","PREVERIŤ")),"PREVERIŤ")))))</f>
        <v/>
      </c>
      <c r="V1354" s="14">
        <f>IF(OR(A1354&lt;&gt;"",B1354&lt;&gt;"",C1354&lt;&gt;"",D1354&lt;&gt;"",E1354&lt;&gt;"",F1354&lt;&gt;"",G1354&lt;&gt;"",H1354&lt;&gt;"",I1354&lt;&gt;"",J1354&lt;&gt;"",K1354&lt;&gt;"",L1354&lt;&gt;"",N1354&lt;&gt;"",O1354&lt;&gt;""),1,0)</f>
        <v/>
      </c>
      <c r="W1354" s="14">
        <f>IF(OR(V1354=0,B1354=""),"",COUNTIFS($B$6:B1354,B1354&amp;""))</f>
        <v/>
      </c>
      <c r="X1354" s="14">
        <f>IF(OR(V1354=0,B1354=""),"",IF(W1354=1,0,SUMIFS($Y$5:Y1353,$B$5:B1353,B1354&amp;"",$W$5:W1353,W1354-1)))</f>
        <v/>
      </c>
      <c r="Y1354" s="14">
        <f>IF(V1354=0,"",ROW($A1354))</f>
        <v/>
      </c>
    </row>
    <row r="1355">
      <c r="A1355" s="10" t="n"/>
      <c r="B1355" s="10" t="n"/>
      <c r="C1355" s="10" t="n"/>
      <c r="D1355" s="12" t="n"/>
      <c r="E1355" s="18" t="n"/>
      <c r="F1355" s="12" t="n"/>
      <c r="G1355" s="18" t="n"/>
      <c r="H1355" s="10" t="n"/>
      <c r="I1355" s="10" t="n"/>
      <c r="J1355" s="10" t="n"/>
      <c r="K1355" s="13" t="n"/>
      <c r="L1355" s="13" t="n"/>
      <c r="M1355" s="19">
        <f>IF(OR(K1355="",L1355=""),"",IF(AND(ISNUMBER(K1355),ISNUMBER(L1355)),L1355-K1355,"CHYBA"))</f>
        <v/>
      </c>
      <c r="N1355" s="10" t="n"/>
      <c r="O1355" s="10" t="n"/>
      <c r="P1355" s="14">
        <f>IF(M1355="","",IF(ISNUMBER(M1355),IF(M1355&lt;=0,"CHYBA",""),"CHYBA"))</f>
        <v/>
      </c>
      <c r="Q1355" s="14">
        <f>IF(OR(V1355=0,B1355="",K1355=""),"",IFERROR(IF(X1355=0,IF(AND(COUNTIFS('Vozidlá'!$A$6:$A$6,B1355&amp;"",'Vozidlá'!$L$6:$L$6,"&lt;&gt;")=1,ROUND(K1355,1)=ROUND(INDEX('Vozidlá'!$L$6:$L$6,MATCH(B1355,'Vozidlá'!$A$6:$A$6,0)),1)),"","CHYBA"),IF(AND(INDEX($L$1:$L$1505,X1355)&lt;&gt;"",ROUND(K1355,1)=ROUND(INDEX($L$1:$L$1505,X1355),1)),"","CHYBA")),"CHYBA"))</f>
        <v/>
      </c>
      <c r="R1355" s="14">
        <f>IF(V1355=0,"",IF(OR(NOT(ISNUMBER(A1355)),B1355="",C1355="",NOT(ISNUMBER(D1355)),NOT(ISNUMBER(E1355)),NOT(ISNUMBER(F1355)),NOT(ISNUMBER(G1355)),I1355="",J1355="",NOT(ISNUMBER(K1355)),NOT(ISNUMBER(L1355)),AND(N1355&lt;&gt;"Podnikateľská",N1355&lt;&gt;"Súkromná"),AND(N1355="Podnikateľská",H1355=""),COUNTIFS('Vodiči'!$C$6:$C$8,C1355&amp;"")&lt;&gt;1,COUNTIFS('Vozidlá'!$A$6:$A$6,B1355&amp;"",'Vozidlá'!$B$6:$B$6,"&lt;&gt;")&lt;&gt;1,COUNTIFS('Vozidlá'!$A$6:$A$6,B1355&amp;"",'Vozidlá'!$C$6:$C$6,"&lt;&gt;")&lt;&gt;1,COUNTIFS('Vozidlá'!$A$6:$A$6,B1355&amp;"",'Vozidlá'!$D$6:$D$6,"&lt;&gt;")&lt;&gt;1,COUNTIFS('Vozidlá'!$A$6:$A$6,B1355&amp;"",'Vozidlá'!$E$6:$E$6,"&lt;&gt;")&lt;&gt;1,COUNTIFS('Vozidlá'!$A$6:$A$6,B1355&amp;"",'Vozidlá'!$K$6:$K$6,"&lt;&gt;")&lt;&gt;1,COUNTIFS('Vozidlá'!$A$6:$A$6,B1355&amp;"",'Vozidlá'!$L$6:$L$6,"&lt;&gt;")&lt;&gt;1),"CHYBA",""))</f>
        <v/>
      </c>
      <c r="S1355" s="14">
        <f>IF(V1355=0,"",IF(N1355="Podnikateľská",IF(H1355="","",IF(OR(LEN(TRIM(SUBSTITUTE(SUBSTITUTE(H1355,".",""),",","")))&lt;12,ISNUMBER(MATCH(TRIM(SUBSTITUTE(SUBSTITUTE(H1355,".",""),",","")),'Zoznamy'!$G$2:$G$41,0))),"PREVERIŤ","")),IF(AND(N1355="Súkromná",IFERROR(INDEX('Vozidlá'!$O$6:$O$6,MATCH(B1355,'Vozidlá'!$A$6:$A$6,0))="áno",FALSE)),"PREVERIŤ","")))</f>
        <v/>
      </c>
      <c r="T1355" s="14">
        <f>IF(OR(D1355="",E1355="",F1355="",G1355=""),"",IFERROR(IF(OR(F1355+G1355&lt;D1355+E1355,D1355&lt;DATE(2027,1,1),D1355&gt;=DATE(2028,1,1)),"CHYBA",""),"CHYBA"))</f>
        <v/>
      </c>
      <c r="U1355" s="14">
        <f>IF(OR(V1355=0,A1355=""),"",IF(COUNTIFS($A$6:$A$1505,A1355&amp;"",$B$6:$B$1505,B1355&amp;"")&gt;1,"CHYBA",IF(X1355="","",IF(X1355=0,"",IFERROR(IF(INDEX($A$1:$A$1505,X1355)="","",IF(A1355=INDEX($A$1:$A$1505,X1355)+1,"","PREVERIŤ")),"PREVERIŤ")))))</f>
        <v/>
      </c>
      <c r="V1355" s="14">
        <f>IF(OR(A1355&lt;&gt;"",B1355&lt;&gt;"",C1355&lt;&gt;"",D1355&lt;&gt;"",E1355&lt;&gt;"",F1355&lt;&gt;"",G1355&lt;&gt;"",H1355&lt;&gt;"",I1355&lt;&gt;"",J1355&lt;&gt;"",K1355&lt;&gt;"",L1355&lt;&gt;"",N1355&lt;&gt;"",O1355&lt;&gt;""),1,0)</f>
        <v/>
      </c>
      <c r="W1355" s="14">
        <f>IF(OR(V1355=0,B1355=""),"",COUNTIFS($B$6:B1355,B1355&amp;""))</f>
        <v/>
      </c>
      <c r="X1355" s="14">
        <f>IF(OR(V1355=0,B1355=""),"",IF(W1355=1,0,SUMIFS($Y$5:Y1354,$B$5:B1354,B1355&amp;"",$W$5:W1354,W1355-1)))</f>
        <v/>
      </c>
      <c r="Y1355" s="14">
        <f>IF(V1355=0,"",ROW($A1355))</f>
        <v/>
      </c>
    </row>
    <row r="1356">
      <c r="A1356" s="10" t="n"/>
      <c r="B1356" s="10" t="n"/>
      <c r="C1356" s="10" t="n"/>
      <c r="D1356" s="12" t="n"/>
      <c r="E1356" s="18" t="n"/>
      <c r="F1356" s="12" t="n"/>
      <c r="G1356" s="18" t="n"/>
      <c r="H1356" s="10" t="n"/>
      <c r="I1356" s="10" t="n"/>
      <c r="J1356" s="10" t="n"/>
      <c r="K1356" s="13" t="n"/>
      <c r="L1356" s="13" t="n"/>
      <c r="M1356" s="19">
        <f>IF(OR(K1356="",L1356=""),"",IF(AND(ISNUMBER(K1356),ISNUMBER(L1356)),L1356-K1356,"CHYBA"))</f>
        <v/>
      </c>
      <c r="N1356" s="10" t="n"/>
      <c r="O1356" s="10" t="n"/>
      <c r="P1356" s="14">
        <f>IF(M1356="","",IF(ISNUMBER(M1356),IF(M1356&lt;=0,"CHYBA",""),"CHYBA"))</f>
        <v/>
      </c>
      <c r="Q1356" s="14">
        <f>IF(OR(V1356=0,B1356="",K1356=""),"",IFERROR(IF(X1356=0,IF(AND(COUNTIFS('Vozidlá'!$A$6:$A$6,B1356&amp;"",'Vozidlá'!$L$6:$L$6,"&lt;&gt;")=1,ROUND(K1356,1)=ROUND(INDEX('Vozidlá'!$L$6:$L$6,MATCH(B1356,'Vozidlá'!$A$6:$A$6,0)),1)),"","CHYBA"),IF(AND(INDEX($L$1:$L$1505,X1356)&lt;&gt;"",ROUND(K1356,1)=ROUND(INDEX($L$1:$L$1505,X1356),1)),"","CHYBA")),"CHYBA"))</f>
        <v/>
      </c>
      <c r="R1356" s="14">
        <f>IF(V1356=0,"",IF(OR(NOT(ISNUMBER(A1356)),B1356="",C1356="",NOT(ISNUMBER(D1356)),NOT(ISNUMBER(E1356)),NOT(ISNUMBER(F1356)),NOT(ISNUMBER(G1356)),I1356="",J1356="",NOT(ISNUMBER(K1356)),NOT(ISNUMBER(L1356)),AND(N1356&lt;&gt;"Podnikateľská",N1356&lt;&gt;"Súkromná"),AND(N1356="Podnikateľská",H1356=""),COUNTIFS('Vodiči'!$C$6:$C$8,C1356&amp;"")&lt;&gt;1,COUNTIFS('Vozidlá'!$A$6:$A$6,B1356&amp;"",'Vozidlá'!$B$6:$B$6,"&lt;&gt;")&lt;&gt;1,COUNTIFS('Vozidlá'!$A$6:$A$6,B1356&amp;"",'Vozidlá'!$C$6:$C$6,"&lt;&gt;")&lt;&gt;1,COUNTIFS('Vozidlá'!$A$6:$A$6,B1356&amp;"",'Vozidlá'!$D$6:$D$6,"&lt;&gt;")&lt;&gt;1,COUNTIFS('Vozidlá'!$A$6:$A$6,B1356&amp;"",'Vozidlá'!$E$6:$E$6,"&lt;&gt;")&lt;&gt;1,COUNTIFS('Vozidlá'!$A$6:$A$6,B1356&amp;"",'Vozidlá'!$K$6:$K$6,"&lt;&gt;")&lt;&gt;1,COUNTIFS('Vozidlá'!$A$6:$A$6,B1356&amp;"",'Vozidlá'!$L$6:$L$6,"&lt;&gt;")&lt;&gt;1),"CHYBA",""))</f>
        <v/>
      </c>
      <c r="S1356" s="14">
        <f>IF(V1356=0,"",IF(N1356="Podnikateľská",IF(H1356="","",IF(OR(LEN(TRIM(SUBSTITUTE(SUBSTITUTE(H1356,".",""),",","")))&lt;12,ISNUMBER(MATCH(TRIM(SUBSTITUTE(SUBSTITUTE(H1356,".",""),",","")),'Zoznamy'!$G$2:$G$41,0))),"PREVERIŤ","")),IF(AND(N1356="Súkromná",IFERROR(INDEX('Vozidlá'!$O$6:$O$6,MATCH(B1356,'Vozidlá'!$A$6:$A$6,0))="áno",FALSE)),"PREVERIŤ","")))</f>
        <v/>
      </c>
      <c r="T1356" s="14">
        <f>IF(OR(D1356="",E1356="",F1356="",G1356=""),"",IFERROR(IF(OR(F1356+G1356&lt;D1356+E1356,D1356&lt;DATE(2027,1,1),D1356&gt;=DATE(2028,1,1)),"CHYBA",""),"CHYBA"))</f>
        <v/>
      </c>
      <c r="U1356" s="14">
        <f>IF(OR(V1356=0,A1356=""),"",IF(COUNTIFS($A$6:$A$1505,A1356&amp;"",$B$6:$B$1505,B1356&amp;"")&gt;1,"CHYBA",IF(X1356="","",IF(X1356=0,"",IFERROR(IF(INDEX($A$1:$A$1505,X1356)="","",IF(A1356=INDEX($A$1:$A$1505,X1356)+1,"","PREVERIŤ")),"PREVERIŤ")))))</f>
        <v/>
      </c>
      <c r="V1356" s="14">
        <f>IF(OR(A1356&lt;&gt;"",B1356&lt;&gt;"",C1356&lt;&gt;"",D1356&lt;&gt;"",E1356&lt;&gt;"",F1356&lt;&gt;"",G1356&lt;&gt;"",H1356&lt;&gt;"",I1356&lt;&gt;"",J1356&lt;&gt;"",K1356&lt;&gt;"",L1356&lt;&gt;"",N1356&lt;&gt;"",O1356&lt;&gt;""),1,0)</f>
        <v/>
      </c>
      <c r="W1356" s="14">
        <f>IF(OR(V1356=0,B1356=""),"",COUNTIFS($B$6:B1356,B1356&amp;""))</f>
        <v/>
      </c>
      <c r="X1356" s="14">
        <f>IF(OR(V1356=0,B1356=""),"",IF(W1356=1,0,SUMIFS($Y$5:Y1355,$B$5:B1355,B1356&amp;"",$W$5:W1355,W1356-1)))</f>
        <v/>
      </c>
      <c r="Y1356" s="14">
        <f>IF(V1356=0,"",ROW($A1356))</f>
        <v/>
      </c>
    </row>
    <row r="1357">
      <c r="A1357" s="10" t="n"/>
      <c r="B1357" s="10" t="n"/>
      <c r="C1357" s="10" t="n"/>
      <c r="D1357" s="12" t="n"/>
      <c r="E1357" s="18" t="n"/>
      <c r="F1357" s="12" t="n"/>
      <c r="G1357" s="18" t="n"/>
      <c r="H1357" s="10" t="n"/>
      <c r="I1357" s="10" t="n"/>
      <c r="J1357" s="10" t="n"/>
      <c r="K1357" s="13" t="n"/>
      <c r="L1357" s="13" t="n"/>
      <c r="M1357" s="19">
        <f>IF(OR(K1357="",L1357=""),"",IF(AND(ISNUMBER(K1357),ISNUMBER(L1357)),L1357-K1357,"CHYBA"))</f>
        <v/>
      </c>
      <c r="N1357" s="10" t="n"/>
      <c r="O1357" s="10" t="n"/>
      <c r="P1357" s="14">
        <f>IF(M1357="","",IF(ISNUMBER(M1357),IF(M1357&lt;=0,"CHYBA",""),"CHYBA"))</f>
        <v/>
      </c>
      <c r="Q1357" s="14">
        <f>IF(OR(V1357=0,B1357="",K1357=""),"",IFERROR(IF(X1357=0,IF(AND(COUNTIFS('Vozidlá'!$A$6:$A$6,B1357&amp;"",'Vozidlá'!$L$6:$L$6,"&lt;&gt;")=1,ROUND(K1357,1)=ROUND(INDEX('Vozidlá'!$L$6:$L$6,MATCH(B1357,'Vozidlá'!$A$6:$A$6,0)),1)),"","CHYBA"),IF(AND(INDEX($L$1:$L$1505,X1357)&lt;&gt;"",ROUND(K1357,1)=ROUND(INDEX($L$1:$L$1505,X1357),1)),"","CHYBA")),"CHYBA"))</f>
        <v/>
      </c>
      <c r="R1357" s="14">
        <f>IF(V1357=0,"",IF(OR(NOT(ISNUMBER(A1357)),B1357="",C1357="",NOT(ISNUMBER(D1357)),NOT(ISNUMBER(E1357)),NOT(ISNUMBER(F1357)),NOT(ISNUMBER(G1357)),I1357="",J1357="",NOT(ISNUMBER(K1357)),NOT(ISNUMBER(L1357)),AND(N1357&lt;&gt;"Podnikateľská",N1357&lt;&gt;"Súkromná"),AND(N1357="Podnikateľská",H1357=""),COUNTIFS('Vodiči'!$C$6:$C$8,C1357&amp;"")&lt;&gt;1,COUNTIFS('Vozidlá'!$A$6:$A$6,B1357&amp;"",'Vozidlá'!$B$6:$B$6,"&lt;&gt;")&lt;&gt;1,COUNTIFS('Vozidlá'!$A$6:$A$6,B1357&amp;"",'Vozidlá'!$C$6:$C$6,"&lt;&gt;")&lt;&gt;1,COUNTIFS('Vozidlá'!$A$6:$A$6,B1357&amp;"",'Vozidlá'!$D$6:$D$6,"&lt;&gt;")&lt;&gt;1,COUNTIFS('Vozidlá'!$A$6:$A$6,B1357&amp;"",'Vozidlá'!$E$6:$E$6,"&lt;&gt;")&lt;&gt;1,COUNTIFS('Vozidlá'!$A$6:$A$6,B1357&amp;"",'Vozidlá'!$K$6:$K$6,"&lt;&gt;")&lt;&gt;1,COUNTIFS('Vozidlá'!$A$6:$A$6,B1357&amp;"",'Vozidlá'!$L$6:$L$6,"&lt;&gt;")&lt;&gt;1),"CHYBA",""))</f>
        <v/>
      </c>
      <c r="S1357" s="14">
        <f>IF(V1357=0,"",IF(N1357="Podnikateľská",IF(H1357="","",IF(OR(LEN(TRIM(SUBSTITUTE(SUBSTITUTE(H1357,".",""),",","")))&lt;12,ISNUMBER(MATCH(TRIM(SUBSTITUTE(SUBSTITUTE(H1357,".",""),",","")),'Zoznamy'!$G$2:$G$41,0))),"PREVERIŤ","")),IF(AND(N1357="Súkromná",IFERROR(INDEX('Vozidlá'!$O$6:$O$6,MATCH(B1357,'Vozidlá'!$A$6:$A$6,0))="áno",FALSE)),"PREVERIŤ","")))</f>
        <v/>
      </c>
      <c r="T1357" s="14">
        <f>IF(OR(D1357="",E1357="",F1357="",G1357=""),"",IFERROR(IF(OR(F1357+G1357&lt;D1357+E1357,D1357&lt;DATE(2027,1,1),D1357&gt;=DATE(2028,1,1)),"CHYBA",""),"CHYBA"))</f>
        <v/>
      </c>
      <c r="U1357" s="14">
        <f>IF(OR(V1357=0,A1357=""),"",IF(COUNTIFS($A$6:$A$1505,A1357&amp;"",$B$6:$B$1505,B1357&amp;"")&gt;1,"CHYBA",IF(X1357="","",IF(X1357=0,"",IFERROR(IF(INDEX($A$1:$A$1505,X1357)="","",IF(A1357=INDEX($A$1:$A$1505,X1357)+1,"","PREVERIŤ")),"PREVERIŤ")))))</f>
        <v/>
      </c>
      <c r="V1357" s="14">
        <f>IF(OR(A1357&lt;&gt;"",B1357&lt;&gt;"",C1357&lt;&gt;"",D1357&lt;&gt;"",E1357&lt;&gt;"",F1357&lt;&gt;"",G1357&lt;&gt;"",H1357&lt;&gt;"",I1357&lt;&gt;"",J1357&lt;&gt;"",K1357&lt;&gt;"",L1357&lt;&gt;"",N1357&lt;&gt;"",O1357&lt;&gt;""),1,0)</f>
        <v/>
      </c>
      <c r="W1357" s="14">
        <f>IF(OR(V1357=0,B1357=""),"",COUNTIFS($B$6:B1357,B1357&amp;""))</f>
        <v/>
      </c>
      <c r="X1357" s="14">
        <f>IF(OR(V1357=0,B1357=""),"",IF(W1357=1,0,SUMIFS($Y$5:Y1356,$B$5:B1356,B1357&amp;"",$W$5:W1356,W1357-1)))</f>
        <v/>
      </c>
      <c r="Y1357" s="14">
        <f>IF(V1357=0,"",ROW($A1357))</f>
        <v/>
      </c>
    </row>
    <row r="1358">
      <c r="A1358" s="10" t="n"/>
      <c r="B1358" s="10" t="n"/>
      <c r="C1358" s="10" t="n"/>
      <c r="D1358" s="12" t="n"/>
      <c r="E1358" s="18" t="n"/>
      <c r="F1358" s="12" t="n"/>
      <c r="G1358" s="18" t="n"/>
      <c r="H1358" s="10" t="n"/>
      <c r="I1358" s="10" t="n"/>
      <c r="J1358" s="10" t="n"/>
      <c r="K1358" s="13" t="n"/>
      <c r="L1358" s="13" t="n"/>
      <c r="M1358" s="19">
        <f>IF(OR(K1358="",L1358=""),"",IF(AND(ISNUMBER(K1358),ISNUMBER(L1358)),L1358-K1358,"CHYBA"))</f>
        <v/>
      </c>
      <c r="N1358" s="10" t="n"/>
      <c r="O1358" s="10" t="n"/>
      <c r="P1358" s="14">
        <f>IF(M1358="","",IF(ISNUMBER(M1358),IF(M1358&lt;=0,"CHYBA",""),"CHYBA"))</f>
        <v/>
      </c>
      <c r="Q1358" s="14">
        <f>IF(OR(V1358=0,B1358="",K1358=""),"",IFERROR(IF(X1358=0,IF(AND(COUNTIFS('Vozidlá'!$A$6:$A$6,B1358&amp;"",'Vozidlá'!$L$6:$L$6,"&lt;&gt;")=1,ROUND(K1358,1)=ROUND(INDEX('Vozidlá'!$L$6:$L$6,MATCH(B1358,'Vozidlá'!$A$6:$A$6,0)),1)),"","CHYBA"),IF(AND(INDEX($L$1:$L$1505,X1358)&lt;&gt;"",ROUND(K1358,1)=ROUND(INDEX($L$1:$L$1505,X1358),1)),"","CHYBA")),"CHYBA"))</f>
        <v/>
      </c>
      <c r="R1358" s="14">
        <f>IF(V1358=0,"",IF(OR(NOT(ISNUMBER(A1358)),B1358="",C1358="",NOT(ISNUMBER(D1358)),NOT(ISNUMBER(E1358)),NOT(ISNUMBER(F1358)),NOT(ISNUMBER(G1358)),I1358="",J1358="",NOT(ISNUMBER(K1358)),NOT(ISNUMBER(L1358)),AND(N1358&lt;&gt;"Podnikateľská",N1358&lt;&gt;"Súkromná"),AND(N1358="Podnikateľská",H1358=""),COUNTIFS('Vodiči'!$C$6:$C$8,C1358&amp;"")&lt;&gt;1,COUNTIFS('Vozidlá'!$A$6:$A$6,B1358&amp;"",'Vozidlá'!$B$6:$B$6,"&lt;&gt;")&lt;&gt;1,COUNTIFS('Vozidlá'!$A$6:$A$6,B1358&amp;"",'Vozidlá'!$C$6:$C$6,"&lt;&gt;")&lt;&gt;1,COUNTIFS('Vozidlá'!$A$6:$A$6,B1358&amp;"",'Vozidlá'!$D$6:$D$6,"&lt;&gt;")&lt;&gt;1,COUNTIFS('Vozidlá'!$A$6:$A$6,B1358&amp;"",'Vozidlá'!$E$6:$E$6,"&lt;&gt;")&lt;&gt;1,COUNTIFS('Vozidlá'!$A$6:$A$6,B1358&amp;"",'Vozidlá'!$K$6:$K$6,"&lt;&gt;")&lt;&gt;1,COUNTIFS('Vozidlá'!$A$6:$A$6,B1358&amp;"",'Vozidlá'!$L$6:$L$6,"&lt;&gt;")&lt;&gt;1),"CHYBA",""))</f>
        <v/>
      </c>
      <c r="S1358" s="14">
        <f>IF(V1358=0,"",IF(N1358="Podnikateľská",IF(H1358="","",IF(OR(LEN(TRIM(SUBSTITUTE(SUBSTITUTE(H1358,".",""),",","")))&lt;12,ISNUMBER(MATCH(TRIM(SUBSTITUTE(SUBSTITUTE(H1358,".",""),",","")),'Zoznamy'!$G$2:$G$41,0))),"PREVERIŤ","")),IF(AND(N1358="Súkromná",IFERROR(INDEX('Vozidlá'!$O$6:$O$6,MATCH(B1358,'Vozidlá'!$A$6:$A$6,0))="áno",FALSE)),"PREVERIŤ","")))</f>
        <v/>
      </c>
      <c r="T1358" s="14">
        <f>IF(OR(D1358="",E1358="",F1358="",G1358=""),"",IFERROR(IF(OR(F1358+G1358&lt;D1358+E1358,D1358&lt;DATE(2027,1,1),D1358&gt;=DATE(2028,1,1)),"CHYBA",""),"CHYBA"))</f>
        <v/>
      </c>
      <c r="U1358" s="14">
        <f>IF(OR(V1358=0,A1358=""),"",IF(COUNTIFS($A$6:$A$1505,A1358&amp;"",$B$6:$B$1505,B1358&amp;"")&gt;1,"CHYBA",IF(X1358="","",IF(X1358=0,"",IFERROR(IF(INDEX($A$1:$A$1505,X1358)="","",IF(A1358=INDEX($A$1:$A$1505,X1358)+1,"","PREVERIŤ")),"PREVERIŤ")))))</f>
        <v/>
      </c>
      <c r="V1358" s="14">
        <f>IF(OR(A1358&lt;&gt;"",B1358&lt;&gt;"",C1358&lt;&gt;"",D1358&lt;&gt;"",E1358&lt;&gt;"",F1358&lt;&gt;"",G1358&lt;&gt;"",H1358&lt;&gt;"",I1358&lt;&gt;"",J1358&lt;&gt;"",K1358&lt;&gt;"",L1358&lt;&gt;"",N1358&lt;&gt;"",O1358&lt;&gt;""),1,0)</f>
        <v/>
      </c>
      <c r="W1358" s="14">
        <f>IF(OR(V1358=0,B1358=""),"",COUNTIFS($B$6:B1358,B1358&amp;""))</f>
        <v/>
      </c>
      <c r="X1358" s="14">
        <f>IF(OR(V1358=0,B1358=""),"",IF(W1358=1,0,SUMIFS($Y$5:Y1357,$B$5:B1357,B1358&amp;"",$W$5:W1357,W1358-1)))</f>
        <v/>
      </c>
      <c r="Y1358" s="14">
        <f>IF(V1358=0,"",ROW($A1358))</f>
        <v/>
      </c>
    </row>
    <row r="1359">
      <c r="A1359" s="10" t="n"/>
      <c r="B1359" s="10" t="n"/>
      <c r="C1359" s="10" t="n"/>
      <c r="D1359" s="12" t="n"/>
      <c r="E1359" s="18" t="n"/>
      <c r="F1359" s="12" t="n"/>
      <c r="G1359" s="18" t="n"/>
      <c r="H1359" s="10" t="n"/>
      <c r="I1359" s="10" t="n"/>
      <c r="J1359" s="10" t="n"/>
      <c r="K1359" s="13" t="n"/>
      <c r="L1359" s="13" t="n"/>
      <c r="M1359" s="19">
        <f>IF(OR(K1359="",L1359=""),"",IF(AND(ISNUMBER(K1359),ISNUMBER(L1359)),L1359-K1359,"CHYBA"))</f>
        <v/>
      </c>
      <c r="N1359" s="10" t="n"/>
      <c r="O1359" s="10" t="n"/>
      <c r="P1359" s="14">
        <f>IF(M1359="","",IF(ISNUMBER(M1359),IF(M1359&lt;=0,"CHYBA",""),"CHYBA"))</f>
        <v/>
      </c>
      <c r="Q1359" s="14">
        <f>IF(OR(V1359=0,B1359="",K1359=""),"",IFERROR(IF(X1359=0,IF(AND(COUNTIFS('Vozidlá'!$A$6:$A$6,B1359&amp;"",'Vozidlá'!$L$6:$L$6,"&lt;&gt;")=1,ROUND(K1359,1)=ROUND(INDEX('Vozidlá'!$L$6:$L$6,MATCH(B1359,'Vozidlá'!$A$6:$A$6,0)),1)),"","CHYBA"),IF(AND(INDEX($L$1:$L$1505,X1359)&lt;&gt;"",ROUND(K1359,1)=ROUND(INDEX($L$1:$L$1505,X1359),1)),"","CHYBA")),"CHYBA"))</f>
        <v/>
      </c>
      <c r="R1359" s="14">
        <f>IF(V1359=0,"",IF(OR(NOT(ISNUMBER(A1359)),B1359="",C1359="",NOT(ISNUMBER(D1359)),NOT(ISNUMBER(E1359)),NOT(ISNUMBER(F1359)),NOT(ISNUMBER(G1359)),I1359="",J1359="",NOT(ISNUMBER(K1359)),NOT(ISNUMBER(L1359)),AND(N1359&lt;&gt;"Podnikateľská",N1359&lt;&gt;"Súkromná"),AND(N1359="Podnikateľská",H1359=""),COUNTIFS('Vodiči'!$C$6:$C$8,C1359&amp;"")&lt;&gt;1,COUNTIFS('Vozidlá'!$A$6:$A$6,B1359&amp;"",'Vozidlá'!$B$6:$B$6,"&lt;&gt;")&lt;&gt;1,COUNTIFS('Vozidlá'!$A$6:$A$6,B1359&amp;"",'Vozidlá'!$C$6:$C$6,"&lt;&gt;")&lt;&gt;1,COUNTIFS('Vozidlá'!$A$6:$A$6,B1359&amp;"",'Vozidlá'!$D$6:$D$6,"&lt;&gt;")&lt;&gt;1,COUNTIFS('Vozidlá'!$A$6:$A$6,B1359&amp;"",'Vozidlá'!$E$6:$E$6,"&lt;&gt;")&lt;&gt;1,COUNTIFS('Vozidlá'!$A$6:$A$6,B1359&amp;"",'Vozidlá'!$K$6:$K$6,"&lt;&gt;")&lt;&gt;1,COUNTIFS('Vozidlá'!$A$6:$A$6,B1359&amp;"",'Vozidlá'!$L$6:$L$6,"&lt;&gt;")&lt;&gt;1),"CHYBA",""))</f>
        <v/>
      </c>
      <c r="S1359" s="14">
        <f>IF(V1359=0,"",IF(N1359="Podnikateľská",IF(H1359="","",IF(OR(LEN(TRIM(SUBSTITUTE(SUBSTITUTE(H1359,".",""),",","")))&lt;12,ISNUMBER(MATCH(TRIM(SUBSTITUTE(SUBSTITUTE(H1359,".",""),",","")),'Zoznamy'!$G$2:$G$41,0))),"PREVERIŤ","")),IF(AND(N1359="Súkromná",IFERROR(INDEX('Vozidlá'!$O$6:$O$6,MATCH(B1359,'Vozidlá'!$A$6:$A$6,0))="áno",FALSE)),"PREVERIŤ","")))</f>
        <v/>
      </c>
      <c r="T1359" s="14">
        <f>IF(OR(D1359="",E1359="",F1359="",G1359=""),"",IFERROR(IF(OR(F1359+G1359&lt;D1359+E1359,D1359&lt;DATE(2027,1,1),D1359&gt;=DATE(2028,1,1)),"CHYBA",""),"CHYBA"))</f>
        <v/>
      </c>
      <c r="U1359" s="14">
        <f>IF(OR(V1359=0,A1359=""),"",IF(COUNTIFS($A$6:$A$1505,A1359&amp;"",$B$6:$B$1505,B1359&amp;"")&gt;1,"CHYBA",IF(X1359="","",IF(X1359=0,"",IFERROR(IF(INDEX($A$1:$A$1505,X1359)="","",IF(A1359=INDEX($A$1:$A$1505,X1359)+1,"","PREVERIŤ")),"PREVERIŤ")))))</f>
        <v/>
      </c>
      <c r="V1359" s="14">
        <f>IF(OR(A1359&lt;&gt;"",B1359&lt;&gt;"",C1359&lt;&gt;"",D1359&lt;&gt;"",E1359&lt;&gt;"",F1359&lt;&gt;"",G1359&lt;&gt;"",H1359&lt;&gt;"",I1359&lt;&gt;"",J1359&lt;&gt;"",K1359&lt;&gt;"",L1359&lt;&gt;"",N1359&lt;&gt;"",O1359&lt;&gt;""),1,0)</f>
        <v/>
      </c>
      <c r="W1359" s="14">
        <f>IF(OR(V1359=0,B1359=""),"",COUNTIFS($B$6:B1359,B1359&amp;""))</f>
        <v/>
      </c>
      <c r="X1359" s="14">
        <f>IF(OR(V1359=0,B1359=""),"",IF(W1359=1,0,SUMIFS($Y$5:Y1358,$B$5:B1358,B1359&amp;"",$W$5:W1358,W1359-1)))</f>
        <v/>
      </c>
      <c r="Y1359" s="14">
        <f>IF(V1359=0,"",ROW($A1359))</f>
        <v/>
      </c>
    </row>
    <row r="1360">
      <c r="A1360" s="10" t="n"/>
      <c r="B1360" s="10" t="n"/>
      <c r="C1360" s="10" t="n"/>
      <c r="D1360" s="12" t="n"/>
      <c r="E1360" s="18" t="n"/>
      <c r="F1360" s="12" t="n"/>
      <c r="G1360" s="18" t="n"/>
      <c r="H1360" s="10" t="n"/>
      <c r="I1360" s="10" t="n"/>
      <c r="J1360" s="10" t="n"/>
      <c r="K1360" s="13" t="n"/>
      <c r="L1360" s="13" t="n"/>
      <c r="M1360" s="19">
        <f>IF(OR(K1360="",L1360=""),"",IF(AND(ISNUMBER(K1360),ISNUMBER(L1360)),L1360-K1360,"CHYBA"))</f>
        <v/>
      </c>
      <c r="N1360" s="10" t="n"/>
      <c r="O1360" s="10" t="n"/>
      <c r="P1360" s="14">
        <f>IF(M1360="","",IF(ISNUMBER(M1360),IF(M1360&lt;=0,"CHYBA",""),"CHYBA"))</f>
        <v/>
      </c>
      <c r="Q1360" s="14">
        <f>IF(OR(V1360=0,B1360="",K1360=""),"",IFERROR(IF(X1360=0,IF(AND(COUNTIFS('Vozidlá'!$A$6:$A$6,B1360&amp;"",'Vozidlá'!$L$6:$L$6,"&lt;&gt;")=1,ROUND(K1360,1)=ROUND(INDEX('Vozidlá'!$L$6:$L$6,MATCH(B1360,'Vozidlá'!$A$6:$A$6,0)),1)),"","CHYBA"),IF(AND(INDEX($L$1:$L$1505,X1360)&lt;&gt;"",ROUND(K1360,1)=ROUND(INDEX($L$1:$L$1505,X1360),1)),"","CHYBA")),"CHYBA"))</f>
        <v/>
      </c>
      <c r="R1360" s="14">
        <f>IF(V1360=0,"",IF(OR(NOT(ISNUMBER(A1360)),B1360="",C1360="",NOT(ISNUMBER(D1360)),NOT(ISNUMBER(E1360)),NOT(ISNUMBER(F1360)),NOT(ISNUMBER(G1360)),I1360="",J1360="",NOT(ISNUMBER(K1360)),NOT(ISNUMBER(L1360)),AND(N1360&lt;&gt;"Podnikateľská",N1360&lt;&gt;"Súkromná"),AND(N1360="Podnikateľská",H1360=""),COUNTIFS('Vodiči'!$C$6:$C$8,C1360&amp;"")&lt;&gt;1,COUNTIFS('Vozidlá'!$A$6:$A$6,B1360&amp;"",'Vozidlá'!$B$6:$B$6,"&lt;&gt;")&lt;&gt;1,COUNTIFS('Vozidlá'!$A$6:$A$6,B1360&amp;"",'Vozidlá'!$C$6:$C$6,"&lt;&gt;")&lt;&gt;1,COUNTIFS('Vozidlá'!$A$6:$A$6,B1360&amp;"",'Vozidlá'!$D$6:$D$6,"&lt;&gt;")&lt;&gt;1,COUNTIFS('Vozidlá'!$A$6:$A$6,B1360&amp;"",'Vozidlá'!$E$6:$E$6,"&lt;&gt;")&lt;&gt;1,COUNTIFS('Vozidlá'!$A$6:$A$6,B1360&amp;"",'Vozidlá'!$K$6:$K$6,"&lt;&gt;")&lt;&gt;1,COUNTIFS('Vozidlá'!$A$6:$A$6,B1360&amp;"",'Vozidlá'!$L$6:$L$6,"&lt;&gt;")&lt;&gt;1),"CHYBA",""))</f>
        <v/>
      </c>
      <c r="S1360" s="14">
        <f>IF(V1360=0,"",IF(N1360="Podnikateľská",IF(H1360="","",IF(OR(LEN(TRIM(SUBSTITUTE(SUBSTITUTE(H1360,".",""),",","")))&lt;12,ISNUMBER(MATCH(TRIM(SUBSTITUTE(SUBSTITUTE(H1360,".",""),",","")),'Zoznamy'!$G$2:$G$41,0))),"PREVERIŤ","")),IF(AND(N1360="Súkromná",IFERROR(INDEX('Vozidlá'!$O$6:$O$6,MATCH(B1360,'Vozidlá'!$A$6:$A$6,0))="áno",FALSE)),"PREVERIŤ","")))</f>
        <v/>
      </c>
      <c r="T1360" s="14">
        <f>IF(OR(D1360="",E1360="",F1360="",G1360=""),"",IFERROR(IF(OR(F1360+G1360&lt;D1360+E1360,D1360&lt;DATE(2027,1,1),D1360&gt;=DATE(2028,1,1)),"CHYBA",""),"CHYBA"))</f>
        <v/>
      </c>
      <c r="U1360" s="14">
        <f>IF(OR(V1360=0,A1360=""),"",IF(COUNTIFS($A$6:$A$1505,A1360&amp;"",$B$6:$B$1505,B1360&amp;"")&gt;1,"CHYBA",IF(X1360="","",IF(X1360=0,"",IFERROR(IF(INDEX($A$1:$A$1505,X1360)="","",IF(A1360=INDEX($A$1:$A$1505,X1360)+1,"","PREVERIŤ")),"PREVERIŤ")))))</f>
        <v/>
      </c>
      <c r="V1360" s="14">
        <f>IF(OR(A1360&lt;&gt;"",B1360&lt;&gt;"",C1360&lt;&gt;"",D1360&lt;&gt;"",E1360&lt;&gt;"",F1360&lt;&gt;"",G1360&lt;&gt;"",H1360&lt;&gt;"",I1360&lt;&gt;"",J1360&lt;&gt;"",K1360&lt;&gt;"",L1360&lt;&gt;"",N1360&lt;&gt;"",O1360&lt;&gt;""),1,0)</f>
        <v/>
      </c>
      <c r="W1360" s="14">
        <f>IF(OR(V1360=0,B1360=""),"",COUNTIFS($B$6:B1360,B1360&amp;""))</f>
        <v/>
      </c>
      <c r="X1360" s="14">
        <f>IF(OR(V1360=0,B1360=""),"",IF(W1360=1,0,SUMIFS($Y$5:Y1359,$B$5:B1359,B1360&amp;"",$W$5:W1359,W1360-1)))</f>
        <v/>
      </c>
      <c r="Y1360" s="14">
        <f>IF(V1360=0,"",ROW($A1360))</f>
        <v/>
      </c>
    </row>
    <row r="1361">
      <c r="A1361" s="10" t="n"/>
      <c r="B1361" s="10" t="n"/>
      <c r="C1361" s="10" t="n"/>
      <c r="D1361" s="12" t="n"/>
      <c r="E1361" s="18" t="n"/>
      <c r="F1361" s="12" t="n"/>
      <c r="G1361" s="18" t="n"/>
      <c r="H1361" s="10" t="n"/>
      <c r="I1361" s="10" t="n"/>
      <c r="J1361" s="10" t="n"/>
      <c r="K1361" s="13" t="n"/>
      <c r="L1361" s="13" t="n"/>
      <c r="M1361" s="19">
        <f>IF(OR(K1361="",L1361=""),"",IF(AND(ISNUMBER(K1361),ISNUMBER(L1361)),L1361-K1361,"CHYBA"))</f>
        <v/>
      </c>
      <c r="N1361" s="10" t="n"/>
      <c r="O1361" s="10" t="n"/>
      <c r="P1361" s="14">
        <f>IF(M1361="","",IF(ISNUMBER(M1361),IF(M1361&lt;=0,"CHYBA",""),"CHYBA"))</f>
        <v/>
      </c>
      <c r="Q1361" s="14">
        <f>IF(OR(V1361=0,B1361="",K1361=""),"",IFERROR(IF(X1361=0,IF(AND(COUNTIFS('Vozidlá'!$A$6:$A$6,B1361&amp;"",'Vozidlá'!$L$6:$L$6,"&lt;&gt;")=1,ROUND(K1361,1)=ROUND(INDEX('Vozidlá'!$L$6:$L$6,MATCH(B1361,'Vozidlá'!$A$6:$A$6,0)),1)),"","CHYBA"),IF(AND(INDEX($L$1:$L$1505,X1361)&lt;&gt;"",ROUND(K1361,1)=ROUND(INDEX($L$1:$L$1505,X1361),1)),"","CHYBA")),"CHYBA"))</f>
        <v/>
      </c>
      <c r="R1361" s="14">
        <f>IF(V1361=0,"",IF(OR(NOT(ISNUMBER(A1361)),B1361="",C1361="",NOT(ISNUMBER(D1361)),NOT(ISNUMBER(E1361)),NOT(ISNUMBER(F1361)),NOT(ISNUMBER(G1361)),I1361="",J1361="",NOT(ISNUMBER(K1361)),NOT(ISNUMBER(L1361)),AND(N1361&lt;&gt;"Podnikateľská",N1361&lt;&gt;"Súkromná"),AND(N1361="Podnikateľská",H1361=""),COUNTIFS('Vodiči'!$C$6:$C$8,C1361&amp;"")&lt;&gt;1,COUNTIFS('Vozidlá'!$A$6:$A$6,B1361&amp;"",'Vozidlá'!$B$6:$B$6,"&lt;&gt;")&lt;&gt;1,COUNTIFS('Vozidlá'!$A$6:$A$6,B1361&amp;"",'Vozidlá'!$C$6:$C$6,"&lt;&gt;")&lt;&gt;1,COUNTIFS('Vozidlá'!$A$6:$A$6,B1361&amp;"",'Vozidlá'!$D$6:$D$6,"&lt;&gt;")&lt;&gt;1,COUNTIFS('Vozidlá'!$A$6:$A$6,B1361&amp;"",'Vozidlá'!$E$6:$E$6,"&lt;&gt;")&lt;&gt;1,COUNTIFS('Vozidlá'!$A$6:$A$6,B1361&amp;"",'Vozidlá'!$K$6:$K$6,"&lt;&gt;")&lt;&gt;1,COUNTIFS('Vozidlá'!$A$6:$A$6,B1361&amp;"",'Vozidlá'!$L$6:$L$6,"&lt;&gt;")&lt;&gt;1),"CHYBA",""))</f>
        <v/>
      </c>
      <c r="S1361" s="14">
        <f>IF(V1361=0,"",IF(N1361="Podnikateľská",IF(H1361="","",IF(OR(LEN(TRIM(SUBSTITUTE(SUBSTITUTE(H1361,".",""),",","")))&lt;12,ISNUMBER(MATCH(TRIM(SUBSTITUTE(SUBSTITUTE(H1361,".",""),",","")),'Zoznamy'!$G$2:$G$41,0))),"PREVERIŤ","")),IF(AND(N1361="Súkromná",IFERROR(INDEX('Vozidlá'!$O$6:$O$6,MATCH(B1361,'Vozidlá'!$A$6:$A$6,0))="áno",FALSE)),"PREVERIŤ","")))</f>
        <v/>
      </c>
      <c r="T1361" s="14">
        <f>IF(OR(D1361="",E1361="",F1361="",G1361=""),"",IFERROR(IF(OR(F1361+G1361&lt;D1361+E1361,D1361&lt;DATE(2027,1,1),D1361&gt;=DATE(2028,1,1)),"CHYBA",""),"CHYBA"))</f>
        <v/>
      </c>
      <c r="U1361" s="14">
        <f>IF(OR(V1361=0,A1361=""),"",IF(COUNTIFS($A$6:$A$1505,A1361&amp;"",$B$6:$B$1505,B1361&amp;"")&gt;1,"CHYBA",IF(X1361="","",IF(X1361=0,"",IFERROR(IF(INDEX($A$1:$A$1505,X1361)="","",IF(A1361=INDEX($A$1:$A$1505,X1361)+1,"","PREVERIŤ")),"PREVERIŤ")))))</f>
        <v/>
      </c>
      <c r="V1361" s="14">
        <f>IF(OR(A1361&lt;&gt;"",B1361&lt;&gt;"",C1361&lt;&gt;"",D1361&lt;&gt;"",E1361&lt;&gt;"",F1361&lt;&gt;"",G1361&lt;&gt;"",H1361&lt;&gt;"",I1361&lt;&gt;"",J1361&lt;&gt;"",K1361&lt;&gt;"",L1361&lt;&gt;"",N1361&lt;&gt;"",O1361&lt;&gt;""),1,0)</f>
        <v/>
      </c>
      <c r="W1361" s="14">
        <f>IF(OR(V1361=0,B1361=""),"",COUNTIFS($B$6:B1361,B1361&amp;""))</f>
        <v/>
      </c>
      <c r="X1361" s="14">
        <f>IF(OR(V1361=0,B1361=""),"",IF(W1361=1,0,SUMIFS($Y$5:Y1360,$B$5:B1360,B1361&amp;"",$W$5:W1360,W1361-1)))</f>
        <v/>
      </c>
      <c r="Y1361" s="14">
        <f>IF(V1361=0,"",ROW($A1361))</f>
        <v/>
      </c>
    </row>
    <row r="1362">
      <c r="A1362" s="10" t="n"/>
      <c r="B1362" s="10" t="n"/>
      <c r="C1362" s="10" t="n"/>
      <c r="D1362" s="12" t="n"/>
      <c r="E1362" s="18" t="n"/>
      <c r="F1362" s="12" t="n"/>
      <c r="G1362" s="18" t="n"/>
      <c r="H1362" s="10" t="n"/>
      <c r="I1362" s="10" t="n"/>
      <c r="J1362" s="10" t="n"/>
      <c r="K1362" s="13" t="n"/>
      <c r="L1362" s="13" t="n"/>
      <c r="M1362" s="19">
        <f>IF(OR(K1362="",L1362=""),"",IF(AND(ISNUMBER(K1362),ISNUMBER(L1362)),L1362-K1362,"CHYBA"))</f>
        <v/>
      </c>
      <c r="N1362" s="10" t="n"/>
      <c r="O1362" s="10" t="n"/>
      <c r="P1362" s="14">
        <f>IF(M1362="","",IF(ISNUMBER(M1362),IF(M1362&lt;=0,"CHYBA",""),"CHYBA"))</f>
        <v/>
      </c>
      <c r="Q1362" s="14">
        <f>IF(OR(V1362=0,B1362="",K1362=""),"",IFERROR(IF(X1362=0,IF(AND(COUNTIFS('Vozidlá'!$A$6:$A$6,B1362&amp;"",'Vozidlá'!$L$6:$L$6,"&lt;&gt;")=1,ROUND(K1362,1)=ROUND(INDEX('Vozidlá'!$L$6:$L$6,MATCH(B1362,'Vozidlá'!$A$6:$A$6,0)),1)),"","CHYBA"),IF(AND(INDEX($L$1:$L$1505,X1362)&lt;&gt;"",ROUND(K1362,1)=ROUND(INDEX($L$1:$L$1505,X1362),1)),"","CHYBA")),"CHYBA"))</f>
        <v/>
      </c>
      <c r="R1362" s="14">
        <f>IF(V1362=0,"",IF(OR(NOT(ISNUMBER(A1362)),B1362="",C1362="",NOT(ISNUMBER(D1362)),NOT(ISNUMBER(E1362)),NOT(ISNUMBER(F1362)),NOT(ISNUMBER(G1362)),I1362="",J1362="",NOT(ISNUMBER(K1362)),NOT(ISNUMBER(L1362)),AND(N1362&lt;&gt;"Podnikateľská",N1362&lt;&gt;"Súkromná"),AND(N1362="Podnikateľská",H1362=""),COUNTIFS('Vodiči'!$C$6:$C$8,C1362&amp;"")&lt;&gt;1,COUNTIFS('Vozidlá'!$A$6:$A$6,B1362&amp;"",'Vozidlá'!$B$6:$B$6,"&lt;&gt;")&lt;&gt;1,COUNTIFS('Vozidlá'!$A$6:$A$6,B1362&amp;"",'Vozidlá'!$C$6:$C$6,"&lt;&gt;")&lt;&gt;1,COUNTIFS('Vozidlá'!$A$6:$A$6,B1362&amp;"",'Vozidlá'!$D$6:$D$6,"&lt;&gt;")&lt;&gt;1,COUNTIFS('Vozidlá'!$A$6:$A$6,B1362&amp;"",'Vozidlá'!$E$6:$E$6,"&lt;&gt;")&lt;&gt;1,COUNTIFS('Vozidlá'!$A$6:$A$6,B1362&amp;"",'Vozidlá'!$K$6:$K$6,"&lt;&gt;")&lt;&gt;1,COUNTIFS('Vozidlá'!$A$6:$A$6,B1362&amp;"",'Vozidlá'!$L$6:$L$6,"&lt;&gt;")&lt;&gt;1),"CHYBA",""))</f>
        <v/>
      </c>
      <c r="S1362" s="14">
        <f>IF(V1362=0,"",IF(N1362="Podnikateľská",IF(H1362="","",IF(OR(LEN(TRIM(SUBSTITUTE(SUBSTITUTE(H1362,".",""),",","")))&lt;12,ISNUMBER(MATCH(TRIM(SUBSTITUTE(SUBSTITUTE(H1362,".",""),",","")),'Zoznamy'!$G$2:$G$41,0))),"PREVERIŤ","")),IF(AND(N1362="Súkromná",IFERROR(INDEX('Vozidlá'!$O$6:$O$6,MATCH(B1362,'Vozidlá'!$A$6:$A$6,0))="áno",FALSE)),"PREVERIŤ","")))</f>
        <v/>
      </c>
      <c r="T1362" s="14">
        <f>IF(OR(D1362="",E1362="",F1362="",G1362=""),"",IFERROR(IF(OR(F1362+G1362&lt;D1362+E1362,D1362&lt;DATE(2027,1,1),D1362&gt;=DATE(2028,1,1)),"CHYBA",""),"CHYBA"))</f>
        <v/>
      </c>
      <c r="U1362" s="14">
        <f>IF(OR(V1362=0,A1362=""),"",IF(COUNTIFS($A$6:$A$1505,A1362&amp;"",$B$6:$B$1505,B1362&amp;"")&gt;1,"CHYBA",IF(X1362="","",IF(X1362=0,"",IFERROR(IF(INDEX($A$1:$A$1505,X1362)="","",IF(A1362=INDEX($A$1:$A$1505,X1362)+1,"","PREVERIŤ")),"PREVERIŤ")))))</f>
        <v/>
      </c>
      <c r="V1362" s="14">
        <f>IF(OR(A1362&lt;&gt;"",B1362&lt;&gt;"",C1362&lt;&gt;"",D1362&lt;&gt;"",E1362&lt;&gt;"",F1362&lt;&gt;"",G1362&lt;&gt;"",H1362&lt;&gt;"",I1362&lt;&gt;"",J1362&lt;&gt;"",K1362&lt;&gt;"",L1362&lt;&gt;"",N1362&lt;&gt;"",O1362&lt;&gt;""),1,0)</f>
        <v/>
      </c>
      <c r="W1362" s="14">
        <f>IF(OR(V1362=0,B1362=""),"",COUNTIFS($B$6:B1362,B1362&amp;""))</f>
        <v/>
      </c>
      <c r="X1362" s="14">
        <f>IF(OR(V1362=0,B1362=""),"",IF(W1362=1,0,SUMIFS($Y$5:Y1361,$B$5:B1361,B1362&amp;"",$W$5:W1361,W1362-1)))</f>
        <v/>
      </c>
      <c r="Y1362" s="14">
        <f>IF(V1362=0,"",ROW($A1362))</f>
        <v/>
      </c>
    </row>
    <row r="1363">
      <c r="A1363" s="10" t="n"/>
      <c r="B1363" s="10" t="n"/>
      <c r="C1363" s="10" t="n"/>
      <c r="D1363" s="12" t="n"/>
      <c r="E1363" s="18" t="n"/>
      <c r="F1363" s="12" t="n"/>
      <c r="G1363" s="18" t="n"/>
      <c r="H1363" s="10" t="n"/>
      <c r="I1363" s="10" t="n"/>
      <c r="J1363" s="10" t="n"/>
      <c r="K1363" s="13" t="n"/>
      <c r="L1363" s="13" t="n"/>
      <c r="M1363" s="19">
        <f>IF(OR(K1363="",L1363=""),"",IF(AND(ISNUMBER(K1363),ISNUMBER(L1363)),L1363-K1363,"CHYBA"))</f>
        <v/>
      </c>
      <c r="N1363" s="10" t="n"/>
      <c r="O1363" s="10" t="n"/>
      <c r="P1363" s="14">
        <f>IF(M1363="","",IF(ISNUMBER(M1363),IF(M1363&lt;=0,"CHYBA",""),"CHYBA"))</f>
        <v/>
      </c>
      <c r="Q1363" s="14">
        <f>IF(OR(V1363=0,B1363="",K1363=""),"",IFERROR(IF(X1363=0,IF(AND(COUNTIFS('Vozidlá'!$A$6:$A$6,B1363&amp;"",'Vozidlá'!$L$6:$L$6,"&lt;&gt;")=1,ROUND(K1363,1)=ROUND(INDEX('Vozidlá'!$L$6:$L$6,MATCH(B1363,'Vozidlá'!$A$6:$A$6,0)),1)),"","CHYBA"),IF(AND(INDEX($L$1:$L$1505,X1363)&lt;&gt;"",ROUND(K1363,1)=ROUND(INDEX($L$1:$L$1505,X1363),1)),"","CHYBA")),"CHYBA"))</f>
        <v/>
      </c>
      <c r="R1363" s="14">
        <f>IF(V1363=0,"",IF(OR(NOT(ISNUMBER(A1363)),B1363="",C1363="",NOT(ISNUMBER(D1363)),NOT(ISNUMBER(E1363)),NOT(ISNUMBER(F1363)),NOT(ISNUMBER(G1363)),I1363="",J1363="",NOT(ISNUMBER(K1363)),NOT(ISNUMBER(L1363)),AND(N1363&lt;&gt;"Podnikateľská",N1363&lt;&gt;"Súkromná"),AND(N1363="Podnikateľská",H1363=""),COUNTIFS('Vodiči'!$C$6:$C$8,C1363&amp;"")&lt;&gt;1,COUNTIFS('Vozidlá'!$A$6:$A$6,B1363&amp;"",'Vozidlá'!$B$6:$B$6,"&lt;&gt;")&lt;&gt;1,COUNTIFS('Vozidlá'!$A$6:$A$6,B1363&amp;"",'Vozidlá'!$C$6:$C$6,"&lt;&gt;")&lt;&gt;1,COUNTIFS('Vozidlá'!$A$6:$A$6,B1363&amp;"",'Vozidlá'!$D$6:$D$6,"&lt;&gt;")&lt;&gt;1,COUNTIFS('Vozidlá'!$A$6:$A$6,B1363&amp;"",'Vozidlá'!$E$6:$E$6,"&lt;&gt;")&lt;&gt;1,COUNTIFS('Vozidlá'!$A$6:$A$6,B1363&amp;"",'Vozidlá'!$K$6:$K$6,"&lt;&gt;")&lt;&gt;1,COUNTIFS('Vozidlá'!$A$6:$A$6,B1363&amp;"",'Vozidlá'!$L$6:$L$6,"&lt;&gt;")&lt;&gt;1),"CHYBA",""))</f>
        <v/>
      </c>
      <c r="S1363" s="14">
        <f>IF(V1363=0,"",IF(N1363="Podnikateľská",IF(H1363="","",IF(OR(LEN(TRIM(SUBSTITUTE(SUBSTITUTE(H1363,".",""),",","")))&lt;12,ISNUMBER(MATCH(TRIM(SUBSTITUTE(SUBSTITUTE(H1363,".",""),",","")),'Zoznamy'!$G$2:$G$41,0))),"PREVERIŤ","")),IF(AND(N1363="Súkromná",IFERROR(INDEX('Vozidlá'!$O$6:$O$6,MATCH(B1363,'Vozidlá'!$A$6:$A$6,0))="áno",FALSE)),"PREVERIŤ","")))</f>
        <v/>
      </c>
      <c r="T1363" s="14">
        <f>IF(OR(D1363="",E1363="",F1363="",G1363=""),"",IFERROR(IF(OR(F1363+G1363&lt;D1363+E1363,D1363&lt;DATE(2027,1,1),D1363&gt;=DATE(2028,1,1)),"CHYBA",""),"CHYBA"))</f>
        <v/>
      </c>
      <c r="U1363" s="14">
        <f>IF(OR(V1363=0,A1363=""),"",IF(COUNTIFS($A$6:$A$1505,A1363&amp;"",$B$6:$B$1505,B1363&amp;"")&gt;1,"CHYBA",IF(X1363="","",IF(X1363=0,"",IFERROR(IF(INDEX($A$1:$A$1505,X1363)="","",IF(A1363=INDEX($A$1:$A$1505,X1363)+1,"","PREVERIŤ")),"PREVERIŤ")))))</f>
        <v/>
      </c>
      <c r="V1363" s="14">
        <f>IF(OR(A1363&lt;&gt;"",B1363&lt;&gt;"",C1363&lt;&gt;"",D1363&lt;&gt;"",E1363&lt;&gt;"",F1363&lt;&gt;"",G1363&lt;&gt;"",H1363&lt;&gt;"",I1363&lt;&gt;"",J1363&lt;&gt;"",K1363&lt;&gt;"",L1363&lt;&gt;"",N1363&lt;&gt;"",O1363&lt;&gt;""),1,0)</f>
        <v/>
      </c>
      <c r="W1363" s="14">
        <f>IF(OR(V1363=0,B1363=""),"",COUNTIFS($B$6:B1363,B1363&amp;""))</f>
        <v/>
      </c>
      <c r="X1363" s="14">
        <f>IF(OR(V1363=0,B1363=""),"",IF(W1363=1,0,SUMIFS($Y$5:Y1362,$B$5:B1362,B1363&amp;"",$W$5:W1362,W1363-1)))</f>
        <v/>
      </c>
      <c r="Y1363" s="14">
        <f>IF(V1363=0,"",ROW($A1363))</f>
        <v/>
      </c>
    </row>
    <row r="1364">
      <c r="A1364" s="10" t="n"/>
      <c r="B1364" s="10" t="n"/>
      <c r="C1364" s="10" t="n"/>
      <c r="D1364" s="12" t="n"/>
      <c r="E1364" s="18" t="n"/>
      <c r="F1364" s="12" t="n"/>
      <c r="G1364" s="18" t="n"/>
      <c r="H1364" s="10" t="n"/>
      <c r="I1364" s="10" t="n"/>
      <c r="J1364" s="10" t="n"/>
      <c r="K1364" s="13" t="n"/>
      <c r="L1364" s="13" t="n"/>
      <c r="M1364" s="19">
        <f>IF(OR(K1364="",L1364=""),"",IF(AND(ISNUMBER(K1364),ISNUMBER(L1364)),L1364-K1364,"CHYBA"))</f>
        <v/>
      </c>
      <c r="N1364" s="10" t="n"/>
      <c r="O1364" s="10" t="n"/>
      <c r="P1364" s="14">
        <f>IF(M1364="","",IF(ISNUMBER(M1364),IF(M1364&lt;=0,"CHYBA",""),"CHYBA"))</f>
        <v/>
      </c>
      <c r="Q1364" s="14">
        <f>IF(OR(V1364=0,B1364="",K1364=""),"",IFERROR(IF(X1364=0,IF(AND(COUNTIFS('Vozidlá'!$A$6:$A$6,B1364&amp;"",'Vozidlá'!$L$6:$L$6,"&lt;&gt;")=1,ROUND(K1364,1)=ROUND(INDEX('Vozidlá'!$L$6:$L$6,MATCH(B1364,'Vozidlá'!$A$6:$A$6,0)),1)),"","CHYBA"),IF(AND(INDEX($L$1:$L$1505,X1364)&lt;&gt;"",ROUND(K1364,1)=ROUND(INDEX($L$1:$L$1505,X1364),1)),"","CHYBA")),"CHYBA"))</f>
        <v/>
      </c>
      <c r="R1364" s="14">
        <f>IF(V1364=0,"",IF(OR(NOT(ISNUMBER(A1364)),B1364="",C1364="",NOT(ISNUMBER(D1364)),NOT(ISNUMBER(E1364)),NOT(ISNUMBER(F1364)),NOT(ISNUMBER(G1364)),I1364="",J1364="",NOT(ISNUMBER(K1364)),NOT(ISNUMBER(L1364)),AND(N1364&lt;&gt;"Podnikateľská",N1364&lt;&gt;"Súkromná"),AND(N1364="Podnikateľská",H1364=""),COUNTIFS('Vodiči'!$C$6:$C$8,C1364&amp;"")&lt;&gt;1,COUNTIFS('Vozidlá'!$A$6:$A$6,B1364&amp;"",'Vozidlá'!$B$6:$B$6,"&lt;&gt;")&lt;&gt;1,COUNTIFS('Vozidlá'!$A$6:$A$6,B1364&amp;"",'Vozidlá'!$C$6:$C$6,"&lt;&gt;")&lt;&gt;1,COUNTIFS('Vozidlá'!$A$6:$A$6,B1364&amp;"",'Vozidlá'!$D$6:$D$6,"&lt;&gt;")&lt;&gt;1,COUNTIFS('Vozidlá'!$A$6:$A$6,B1364&amp;"",'Vozidlá'!$E$6:$E$6,"&lt;&gt;")&lt;&gt;1,COUNTIFS('Vozidlá'!$A$6:$A$6,B1364&amp;"",'Vozidlá'!$K$6:$K$6,"&lt;&gt;")&lt;&gt;1,COUNTIFS('Vozidlá'!$A$6:$A$6,B1364&amp;"",'Vozidlá'!$L$6:$L$6,"&lt;&gt;")&lt;&gt;1),"CHYBA",""))</f>
        <v/>
      </c>
      <c r="S1364" s="14">
        <f>IF(V1364=0,"",IF(N1364="Podnikateľská",IF(H1364="","",IF(OR(LEN(TRIM(SUBSTITUTE(SUBSTITUTE(H1364,".",""),",","")))&lt;12,ISNUMBER(MATCH(TRIM(SUBSTITUTE(SUBSTITUTE(H1364,".",""),",","")),'Zoznamy'!$G$2:$G$41,0))),"PREVERIŤ","")),IF(AND(N1364="Súkromná",IFERROR(INDEX('Vozidlá'!$O$6:$O$6,MATCH(B1364,'Vozidlá'!$A$6:$A$6,0))="áno",FALSE)),"PREVERIŤ","")))</f>
        <v/>
      </c>
      <c r="T1364" s="14">
        <f>IF(OR(D1364="",E1364="",F1364="",G1364=""),"",IFERROR(IF(OR(F1364+G1364&lt;D1364+E1364,D1364&lt;DATE(2027,1,1),D1364&gt;=DATE(2028,1,1)),"CHYBA",""),"CHYBA"))</f>
        <v/>
      </c>
      <c r="U1364" s="14">
        <f>IF(OR(V1364=0,A1364=""),"",IF(COUNTIFS($A$6:$A$1505,A1364&amp;"",$B$6:$B$1505,B1364&amp;"")&gt;1,"CHYBA",IF(X1364="","",IF(X1364=0,"",IFERROR(IF(INDEX($A$1:$A$1505,X1364)="","",IF(A1364=INDEX($A$1:$A$1505,X1364)+1,"","PREVERIŤ")),"PREVERIŤ")))))</f>
        <v/>
      </c>
      <c r="V1364" s="14">
        <f>IF(OR(A1364&lt;&gt;"",B1364&lt;&gt;"",C1364&lt;&gt;"",D1364&lt;&gt;"",E1364&lt;&gt;"",F1364&lt;&gt;"",G1364&lt;&gt;"",H1364&lt;&gt;"",I1364&lt;&gt;"",J1364&lt;&gt;"",K1364&lt;&gt;"",L1364&lt;&gt;"",N1364&lt;&gt;"",O1364&lt;&gt;""),1,0)</f>
        <v/>
      </c>
      <c r="W1364" s="14">
        <f>IF(OR(V1364=0,B1364=""),"",COUNTIFS($B$6:B1364,B1364&amp;""))</f>
        <v/>
      </c>
      <c r="X1364" s="14">
        <f>IF(OR(V1364=0,B1364=""),"",IF(W1364=1,0,SUMIFS($Y$5:Y1363,$B$5:B1363,B1364&amp;"",$W$5:W1363,W1364-1)))</f>
        <v/>
      </c>
      <c r="Y1364" s="14">
        <f>IF(V1364=0,"",ROW($A1364))</f>
        <v/>
      </c>
    </row>
    <row r="1365">
      <c r="A1365" s="10" t="n"/>
      <c r="B1365" s="10" t="n"/>
      <c r="C1365" s="10" t="n"/>
      <c r="D1365" s="12" t="n"/>
      <c r="E1365" s="18" t="n"/>
      <c r="F1365" s="12" t="n"/>
      <c r="G1365" s="18" t="n"/>
      <c r="H1365" s="10" t="n"/>
      <c r="I1365" s="10" t="n"/>
      <c r="J1365" s="10" t="n"/>
      <c r="K1365" s="13" t="n"/>
      <c r="L1365" s="13" t="n"/>
      <c r="M1365" s="19">
        <f>IF(OR(K1365="",L1365=""),"",IF(AND(ISNUMBER(K1365),ISNUMBER(L1365)),L1365-K1365,"CHYBA"))</f>
        <v/>
      </c>
      <c r="N1365" s="10" t="n"/>
      <c r="O1365" s="10" t="n"/>
      <c r="P1365" s="14">
        <f>IF(M1365="","",IF(ISNUMBER(M1365),IF(M1365&lt;=0,"CHYBA",""),"CHYBA"))</f>
        <v/>
      </c>
      <c r="Q1365" s="14">
        <f>IF(OR(V1365=0,B1365="",K1365=""),"",IFERROR(IF(X1365=0,IF(AND(COUNTIFS('Vozidlá'!$A$6:$A$6,B1365&amp;"",'Vozidlá'!$L$6:$L$6,"&lt;&gt;")=1,ROUND(K1365,1)=ROUND(INDEX('Vozidlá'!$L$6:$L$6,MATCH(B1365,'Vozidlá'!$A$6:$A$6,0)),1)),"","CHYBA"),IF(AND(INDEX($L$1:$L$1505,X1365)&lt;&gt;"",ROUND(K1365,1)=ROUND(INDEX($L$1:$L$1505,X1365),1)),"","CHYBA")),"CHYBA"))</f>
        <v/>
      </c>
      <c r="R1365" s="14">
        <f>IF(V1365=0,"",IF(OR(NOT(ISNUMBER(A1365)),B1365="",C1365="",NOT(ISNUMBER(D1365)),NOT(ISNUMBER(E1365)),NOT(ISNUMBER(F1365)),NOT(ISNUMBER(G1365)),I1365="",J1365="",NOT(ISNUMBER(K1365)),NOT(ISNUMBER(L1365)),AND(N1365&lt;&gt;"Podnikateľská",N1365&lt;&gt;"Súkromná"),AND(N1365="Podnikateľská",H1365=""),COUNTIFS('Vodiči'!$C$6:$C$8,C1365&amp;"")&lt;&gt;1,COUNTIFS('Vozidlá'!$A$6:$A$6,B1365&amp;"",'Vozidlá'!$B$6:$B$6,"&lt;&gt;")&lt;&gt;1,COUNTIFS('Vozidlá'!$A$6:$A$6,B1365&amp;"",'Vozidlá'!$C$6:$C$6,"&lt;&gt;")&lt;&gt;1,COUNTIFS('Vozidlá'!$A$6:$A$6,B1365&amp;"",'Vozidlá'!$D$6:$D$6,"&lt;&gt;")&lt;&gt;1,COUNTIFS('Vozidlá'!$A$6:$A$6,B1365&amp;"",'Vozidlá'!$E$6:$E$6,"&lt;&gt;")&lt;&gt;1,COUNTIFS('Vozidlá'!$A$6:$A$6,B1365&amp;"",'Vozidlá'!$K$6:$K$6,"&lt;&gt;")&lt;&gt;1,COUNTIFS('Vozidlá'!$A$6:$A$6,B1365&amp;"",'Vozidlá'!$L$6:$L$6,"&lt;&gt;")&lt;&gt;1),"CHYBA",""))</f>
        <v/>
      </c>
      <c r="S1365" s="14">
        <f>IF(V1365=0,"",IF(N1365="Podnikateľská",IF(H1365="","",IF(OR(LEN(TRIM(SUBSTITUTE(SUBSTITUTE(H1365,".",""),",","")))&lt;12,ISNUMBER(MATCH(TRIM(SUBSTITUTE(SUBSTITUTE(H1365,".",""),",","")),'Zoznamy'!$G$2:$G$41,0))),"PREVERIŤ","")),IF(AND(N1365="Súkromná",IFERROR(INDEX('Vozidlá'!$O$6:$O$6,MATCH(B1365,'Vozidlá'!$A$6:$A$6,0))="áno",FALSE)),"PREVERIŤ","")))</f>
        <v/>
      </c>
      <c r="T1365" s="14">
        <f>IF(OR(D1365="",E1365="",F1365="",G1365=""),"",IFERROR(IF(OR(F1365+G1365&lt;D1365+E1365,D1365&lt;DATE(2027,1,1),D1365&gt;=DATE(2028,1,1)),"CHYBA",""),"CHYBA"))</f>
        <v/>
      </c>
      <c r="U1365" s="14">
        <f>IF(OR(V1365=0,A1365=""),"",IF(COUNTIFS($A$6:$A$1505,A1365&amp;"",$B$6:$B$1505,B1365&amp;"")&gt;1,"CHYBA",IF(X1365="","",IF(X1365=0,"",IFERROR(IF(INDEX($A$1:$A$1505,X1365)="","",IF(A1365=INDEX($A$1:$A$1505,X1365)+1,"","PREVERIŤ")),"PREVERIŤ")))))</f>
        <v/>
      </c>
      <c r="V1365" s="14">
        <f>IF(OR(A1365&lt;&gt;"",B1365&lt;&gt;"",C1365&lt;&gt;"",D1365&lt;&gt;"",E1365&lt;&gt;"",F1365&lt;&gt;"",G1365&lt;&gt;"",H1365&lt;&gt;"",I1365&lt;&gt;"",J1365&lt;&gt;"",K1365&lt;&gt;"",L1365&lt;&gt;"",N1365&lt;&gt;"",O1365&lt;&gt;""),1,0)</f>
        <v/>
      </c>
      <c r="W1365" s="14">
        <f>IF(OR(V1365=0,B1365=""),"",COUNTIFS($B$6:B1365,B1365&amp;""))</f>
        <v/>
      </c>
      <c r="X1365" s="14">
        <f>IF(OR(V1365=0,B1365=""),"",IF(W1365=1,0,SUMIFS($Y$5:Y1364,$B$5:B1364,B1365&amp;"",$W$5:W1364,W1365-1)))</f>
        <v/>
      </c>
      <c r="Y1365" s="14">
        <f>IF(V1365=0,"",ROW($A1365))</f>
        <v/>
      </c>
    </row>
    <row r="1366">
      <c r="A1366" s="10" t="n"/>
      <c r="B1366" s="10" t="n"/>
      <c r="C1366" s="10" t="n"/>
      <c r="D1366" s="12" t="n"/>
      <c r="E1366" s="18" t="n"/>
      <c r="F1366" s="12" t="n"/>
      <c r="G1366" s="18" t="n"/>
      <c r="H1366" s="10" t="n"/>
      <c r="I1366" s="10" t="n"/>
      <c r="J1366" s="10" t="n"/>
      <c r="K1366" s="13" t="n"/>
      <c r="L1366" s="13" t="n"/>
      <c r="M1366" s="19">
        <f>IF(OR(K1366="",L1366=""),"",IF(AND(ISNUMBER(K1366),ISNUMBER(L1366)),L1366-K1366,"CHYBA"))</f>
        <v/>
      </c>
      <c r="N1366" s="10" t="n"/>
      <c r="O1366" s="10" t="n"/>
      <c r="P1366" s="14">
        <f>IF(M1366="","",IF(ISNUMBER(M1366),IF(M1366&lt;=0,"CHYBA",""),"CHYBA"))</f>
        <v/>
      </c>
      <c r="Q1366" s="14">
        <f>IF(OR(V1366=0,B1366="",K1366=""),"",IFERROR(IF(X1366=0,IF(AND(COUNTIFS('Vozidlá'!$A$6:$A$6,B1366&amp;"",'Vozidlá'!$L$6:$L$6,"&lt;&gt;")=1,ROUND(K1366,1)=ROUND(INDEX('Vozidlá'!$L$6:$L$6,MATCH(B1366,'Vozidlá'!$A$6:$A$6,0)),1)),"","CHYBA"),IF(AND(INDEX($L$1:$L$1505,X1366)&lt;&gt;"",ROUND(K1366,1)=ROUND(INDEX($L$1:$L$1505,X1366),1)),"","CHYBA")),"CHYBA"))</f>
        <v/>
      </c>
      <c r="R1366" s="14">
        <f>IF(V1366=0,"",IF(OR(NOT(ISNUMBER(A1366)),B1366="",C1366="",NOT(ISNUMBER(D1366)),NOT(ISNUMBER(E1366)),NOT(ISNUMBER(F1366)),NOT(ISNUMBER(G1366)),I1366="",J1366="",NOT(ISNUMBER(K1366)),NOT(ISNUMBER(L1366)),AND(N1366&lt;&gt;"Podnikateľská",N1366&lt;&gt;"Súkromná"),AND(N1366="Podnikateľská",H1366=""),COUNTIFS('Vodiči'!$C$6:$C$8,C1366&amp;"")&lt;&gt;1,COUNTIFS('Vozidlá'!$A$6:$A$6,B1366&amp;"",'Vozidlá'!$B$6:$B$6,"&lt;&gt;")&lt;&gt;1,COUNTIFS('Vozidlá'!$A$6:$A$6,B1366&amp;"",'Vozidlá'!$C$6:$C$6,"&lt;&gt;")&lt;&gt;1,COUNTIFS('Vozidlá'!$A$6:$A$6,B1366&amp;"",'Vozidlá'!$D$6:$D$6,"&lt;&gt;")&lt;&gt;1,COUNTIFS('Vozidlá'!$A$6:$A$6,B1366&amp;"",'Vozidlá'!$E$6:$E$6,"&lt;&gt;")&lt;&gt;1,COUNTIFS('Vozidlá'!$A$6:$A$6,B1366&amp;"",'Vozidlá'!$K$6:$K$6,"&lt;&gt;")&lt;&gt;1,COUNTIFS('Vozidlá'!$A$6:$A$6,B1366&amp;"",'Vozidlá'!$L$6:$L$6,"&lt;&gt;")&lt;&gt;1),"CHYBA",""))</f>
        <v/>
      </c>
      <c r="S1366" s="14">
        <f>IF(V1366=0,"",IF(N1366="Podnikateľská",IF(H1366="","",IF(OR(LEN(TRIM(SUBSTITUTE(SUBSTITUTE(H1366,".",""),",","")))&lt;12,ISNUMBER(MATCH(TRIM(SUBSTITUTE(SUBSTITUTE(H1366,".",""),",","")),'Zoznamy'!$G$2:$G$41,0))),"PREVERIŤ","")),IF(AND(N1366="Súkromná",IFERROR(INDEX('Vozidlá'!$O$6:$O$6,MATCH(B1366,'Vozidlá'!$A$6:$A$6,0))="áno",FALSE)),"PREVERIŤ","")))</f>
        <v/>
      </c>
      <c r="T1366" s="14">
        <f>IF(OR(D1366="",E1366="",F1366="",G1366=""),"",IFERROR(IF(OR(F1366+G1366&lt;D1366+E1366,D1366&lt;DATE(2027,1,1),D1366&gt;=DATE(2028,1,1)),"CHYBA",""),"CHYBA"))</f>
        <v/>
      </c>
      <c r="U1366" s="14">
        <f>IF(OR(V1366=0,A1366=""),"",IF(COUNTIFS($A$6:$A$1505,A1366&amp;"",$B$6:$B$1505,B1366&amp;"")&gt;1,"CHYBA",IF(X1366="","",IF(X1366=0,"",IFERROR(IF(INDEX($A$1:$A$1505,X1366)="","",IF(A1366=INDEX($A$1:$A$1505,X1366)+1,"","PREVERIŤ")),"PREVERIŤ")))))</f>
        <v/>
      </c>
      <c r="V1366" s="14">
        <f>IF(OR(A1366&lt;&gt;"",B1366&lt;&gt;"",C1366&lt;&gt;"",D1366&lt;&gt;"",E1366&lt;&gt;"",F1366&lt;&gt;"",G1366&lt;&gt;"",H1366&lt;&gt;"",I1366&lt;&gt;"",J1366&lt;&gt;"",K1366&lt;&gt;"",L1366&lt;&gt;"",N1366&lt;&gt;"",O1366&lt;&gt;""),1,0)</f>
        <v/>
      </c>
      <c r="W1366" s="14">
        <f>IF(OR(V1366=0,B1366=""),"",COUNTIFS($B$6:B1366,B1366&amp;""))</f>
        <v/>
      </c>
      <c r="X1366" s="14">
        <f>IF(OR(V1366=0,B1366=""),"",IF(W1366=1,0,SUMIFS($Y$5:Y1365,$B$5:B1365,B1366&amp;"",$W$5:W1365,W1366-1)))</f>
        <v/>
      </c>
      <c r="Y1366" s="14">
        <f>IF(V1366=0,"",ROW($A1366))</f>
        <v/>
      </c>
    </row>
    <row r="1367">
      <c r="A1367" s="10" t="n"/>
      <c r="B1367" s="10" t="n"/>
      <c r="C1367" s="10" t="n"/>
      <c r="D1367" s="12" t="n"/>
      <c r="E1367" s="18" t="n"/>
      <c r="F1367" s="12" t="n"/>
      <c r="G1367" s="18" t="n"/>
      <c r="H1367" s="10" t="n"/>
      <c r="I1367" s="10" t="n"/>
      <c r="J1367" s="10" t="n"/>
      <c r="K1367" s="13" t="n"/>
      <c r="L1367" s="13" t="n"/>
      <c r="M1367" s="19">
        <f>IF(OR(K1367="",L1367=""),"",IF(AND(ISNUMBER(K1367),ISNUMBER(L1367)),L1367-K1367,"CHYBA"))</f>
        <v/>
      </c>
      <c r="N1367" s="10" t="n"/>
      <c r="O1367" s="10" t="n"/>
      <c r="P1367" s="14">
        <f>IF(M1367="","",IF(ISNUMBER(M1367),IF(M1367&lt;=0,"CHYBA",""),"CHYBA"))</f>
        <v/>
      </c>
      <c r="Q1367" s="14">
        <f>IF(OR(V1367=0,B1367="",K1367=""),"",IFERROR(IF(X1367=0,IF(AND(COUNTIFS('Vozidlá'!$A$6:$A$6,B1367&amp;"",'Vozidlá'!$L$6:$L$6,"&lt;&gt;")=1,ROUND(K1367,1)=ROUND(INDEX('Vozidlá'!$L$6:$L$6,MATCH(B1367,'Vozidlá'!$A$6:$A$6,0)),1)),"","CHYBA"),IF(AND(INDEX($L$1:$L$1505,X1367)&lt;&gt;"",ROUND(K1367,1)=ROUND(INDEX($L$1:$L$1505,X1367),1)),"","CHYBA")),"CHYBA"))</f>
        <v/>
      </c>
      <c r="R1367" s="14">
        <f>IF(V1367=0,"",IF(OR(NOT(ISNUMBER(A1367)),B1367="",C1367="",NOT(ISNUMBER(D1367)),NOT(ISNUMBER(E1367)),NOT(ISNUMBER(F1367)),NOT(ISNUMBER(G1367)),I1367="",J1367="",NOT(ISNUMBER(K1367)),NOT(ISNUMBER(L1367)),AND(N1367&lt;&gt;"Podnikateľská",N1367&lt;&gt;"Súkromná"),AND(N1367="Podnikateľská",H1367=""),COUNTIFS('Vodiči'!$C$6:$C$8,C1367&amp;"")&lt;&gt;1,COUNTIFS('Vozidlá'!$A$6:$A$6,B1367&amp;"",'Vozidlá'!$B$6:$B$6,"&lt;&gt;")&lt;&gt;1,COUNTIFS('Vozidlá'!$A$6:$A$6,B1367&amp;"",'Vozidlá'!$C$6:$C$6,"&lt;&gt;")&lt;&gt;1,COUNTIFS('Vozidlá'!$A$6:$A$6,B1367&amp;"",'Vozidlá'!$D$6:$D$6,"&lt;&gt;")&lt;&gt;1,COUNTIFS('Vozidlá'!$A$6:$A$6,B1367&amp;"",'Vozidlá'!$E$6:$E$6,"&lt;&gt;")&lt;&gt;1,COUNTIFS('Vozidlá'!$A$6:$A$6,B1367&amp;"",'Vozidlá'!$K$6:$K$6,"&lt;&gt;")&lt;&gt;1,COUNTIFS('Vozidlá'!$A$6:$A$6,B1367&amp;"",'Vozidlá'!$L$6:$L$6,"&lt;&gt;")&lt;&gt;1),"CHYBA",""))</f>
        <v/>
      </c>
      <c r="S1367" s="14">
        <f>IF(V1367=0,"",IF(N1367="Podnikateľská",IF(H1367="","",IF(OR(LEN(TRIM(SUBSTITUTE(SUBSTITUTE(H1367,".",""),",","")))&lt;12,ISNUMBER(MATCH(TRIM(SUBSTITUTE(SUBSTITUTE(H1367,".",""),",","")),'Zoznamy'!$G$2:$G$41,0))),"PREVERIŤ","")),IF(AND(N1367="Súkromná",IFERROR(INDEX('Vozidlá'!$O$6:$O$6,MATCH(B1367,'Vozidlá'!$A$6:$A$6,0))="áno",FALSE)),"PREVERIŤ","")))</f>
        <v/>
      </c>
      <c r="T1367" s="14">
        <f>IF(OR(D1367="",E1367="",F1367="",G1367=""),"",IFERROR(IF(OR(F1367+G1367&lt;D1367+E1367,D1367&lt;DATE(2027,1,1),D1367&gt;=DATE(2028,1,1)),"CHYBA",""),"CHYBA"))</f>
        <v/>
      </c>
      <c r="U1367" s="14">
        <f>IF(OR(V1367=0,A1367=""),"",IF(COUNTIFS($A$6:$A$1505,A1367&amp;"",$B$6:$B$1505,B1367&amp;"")&gt;1,"CHYBA",IF(X1367="","",IF(X1367=0,"",IFERROR(IF(INDEX($A$1:$A$1505,X1367)="","",IF(A1367=INDEX($A$1:$A$1505,X1367)+1,"","PREVERIŤ")),"PREVERIŤ")))))</f>
        <v/>
      </c>
      <c r="V1367" s="14">
        <f>IF(OR(A1367&lt;&gt;"",B1367&lt;&gt;"",C1367&lt;&gt;"",D1367&lt;&gt;"",E1367&lt;&gt;"",F1367&lt;&gt;"",G1367&lt;&gt;"",H1367&lt;&gt;"",I1367&lt;&gt;"",J1367&lt;&gt;"",K1367&lt;&gt;"",L1367&lt;&gt;"",N1367&lt;&gt;"",O1367&lt;&gt;""),1,0)</f>
        <v/>
      </c>
      <c r="W1367" s="14">
        <f>IF(OR(V1367=0,B1367=""),"",COUNTIFS($B$6:B1367,B1367&amp;""))</f>
        <v/>
      </c>
      <c r="X1367" s="14">
        <f>IF(OR(V1367=0,B1367=""),"",IF(W1367=1,0,SUMIFS($Y$5:Y1366,$B$5:B1366,B1367&amp;"",$W$5:W1366,W1367-1)))</f>
        <v/>
      </c>
      <c r="Y1367" s="14">
        <f>IF(V1367=0,"",ROW($A1367))</f>
        <v/>
      </c>
    </row>
    <row r="1368">
      <c r="A1368" s="10" t="n"/>
      <c r="B1368" s="10" t="n"/>
      <c r="C1368" s="10" t="n"/>
      <c r="D1368" s="12" t="n"/>
      <c r="E1368" s="18" t="n"/>
      <c r="F1368" s="12" t="n"/>
      <c r="G1368" s="18" t="n"/>
      <c r="H1368" s="10" t="n"/>
      <c r="I1368" s="10" t="n"/>
      <c r="J1368" s="10" t="n"/>
      <c r="K1368" s="13" t="n"/>
      <c r="L1368" s="13" t="n"/>
      <c r="M1368" s="19">
        <f>IF(OR(K1368="",L1368=""),"",IF(AND(ISNUMBER(K1368),ISNUMBER(L1368)),L1368-K1368,"CHYBA"))</f>
        <v/>
      </c>
      <c r="N1368" s="10" t="n"/>
      <c r="O1368" s="10" t="n"/>
      <c r="P1368" s="14">
        <f>IF(M1368="","",IF(ISNUMBER(M1368),IF(M1368&lt;=0,"CHYBA",""),"CHYBA"))</f>
        <v/>
      </c>
      <c r="Q1368" s="14">
        <f>IF(OR(V1368=0,B1368="",K1368=""),"",IFERROR(IF(X1368=0,IF(AND(COUNTIFS('Vozidlá'!$A$6:$A$6,B1368&amp;"",'Vozidlá'!$L$6:$L$6,"&lt;&gt;")=1,ROUND(K1368,1)=ROUND(INDEX('Vozidlá'!$L$6:$L$6,MATCH(B1368,'Vozidlá'!$A$6:$A$6,0)),1)),"","CHYBA"),IF(AND(INDEX($L$1:$L$1505,X1368)&lt;&gt;"",ROUND(K1368,1)=ROUND(INDEX($L$1:$L$1505,X1368),1)),"","CHYBA")),"CHYBA"))</f>
        <v/>
      </c>
      <c r="R1368" s="14">
        <f>IF(V1368=0,"",IF(OR(NOT(ISNUMBER(A1368)),B1368="",C1368="",NOT(ISNUMBER(D1368)),NOT(ISNUMBER(E1368)),NOT(ISNUMBER(F1368)),NOT(ISNUMBER(G1368)),I1368="",J1368="",NOT(ISNUMBER(K1368)),NOT(ISNUMBER(L1368)),AND(N1368&lt;&gt;"Podnikateľská",N1368&lt;&gt;"Súkromná"),AND(N1368="Podnikateľská",H1368=""),COUNTIFS('Vodiči'!$C$6:$C$8,C1368&amp;"")&lt;&gt;1,COUNTIFS('Vozidlá'!$A$6:$A$6,B1368&amp;"",'Vozidlá'!$B$6:$B$6,"&lt;&gt;")&lt;&gt;1,COUNTIFS('Vozidlá'!$A$6:$A$6,B1368&amp;"",'Vozidlá'!$C$6:$C$6,"&lt;&gt;")&lt;&gt;1,COUNTIFS('Vozidlá'!$A$6:$A$6,B1368&amp;"",'Vozidlá'!$D$6:$D$6,"&lt;&gt;")&lt;&gt;1,COUNTIFS('Vozidlá'!$A$6:$A$6,B1368&amp;"",'Vozidlá'!$E$6:$E$6,"&lt;&gt;")&lt;&gt;1,COUNTIFS('Vozidlá'!$A$6:$A$6,B1368&amp;"",'Vozidlá'!$K$6:$K$6,"&lt;&gt;")&lt;&gt;1,COUNTIFS('Vozidlá'!$A$6:$A$6,B1368&amp;"",'Vozidlá'!$L$6:$L$6,"&lt;&gt;")&lt;&gt;1),"CHYBA",""))</f>
        <v/>
      </c>
      <c r="S1368" s="14">
        <f>IF(V1368=0,"",IF(N1368="Podnikateľská",IF(H1368="","",IF(OR(LEN(TRIM(SUBSTITUTE(SUBSTITUTE(H1368,".",""),",","")))&lt;12,ISNUMBER(MATCH(TRIM(SUBSTITUTE(SUBSTITUTE(H1368,".",""),",","")),'Zoznamy'!$G$2:$G$41,0))),"PREVERIŤ","")),IF(AND(N1368="Súkromná",IFERROR(INDEX('Vozidlá'!$O$6:$O$6,MATCH(B1368,'Vozidlá'!$A$6:$A$6,0))="áno",FALSE)),"PREVERIŤ","")))</f>
        <v/>
      </c>
      <c r="T1368" s="14">
        <f>IF(OR(D1368="",E1368="",F1368="",G1368=""),"",IFERROR(IF(OR(F1368+G1368&lt;D1368+E1368,D1368&lt;DATE(2027,1,1),D1368&gt;=DATE(2028,1,1)),"CHYBA",""),"CHYBA"))</f>
        <v/>
      </c>
      <c r="U1368" s="14">
        <f>IF(OR(V1368=0,A1368=""),"",IF(COUNTIFS($A$6:$A$1505,A1368&amp;"",$B$6:$B$1505,B1368&amp;"")&gt;1,"CHYBA",IF(X1368="","",IF(X1368=0,"",IFERROR(IF(INDEX($A$1:$A$1505,X1368)="","",IF(A1368=INDEX($A$1:$A$1505,X1368)+1,"","PREVERIŤ")),"PREVERIŤ")))))</f>
        <v/>
      </c>
      <c r="V1368" s="14">
        <f>IF(OR(A1368&lt;&gt;"",B1368&lt;&gt;"",C1368&lt;&gt;"",D1368&lt;&gt;"",E1368&lt;&gt;"",F1368&lt;&gt;"",G1368&lt;&gt;"",H1368&lt;&gt;"",I1368&lt;&gt;"",J1368&lt;&gt;"",K1368&lt;&gt;"",L1368&lt;&gt;"",N1368&lt;&gt;"",O1368&lt;&gt;""),1,0)</f>
        <v/>
      </c>
      <c r="W1368" s="14">
        <f>IF(OR(V1368=0,B1368=""),"",COUNTIFS($B$6:B1368,B1368&amp;""))</f>
        <v/>
      </c>
      <c r="X1368" s="14">
        <f>IF(OR(V1368=0,B1368=""),"",IF(W1368=1,0,SUMIFS($Y$5:Y1367,$B$5:B1367,B1368&amp;"",$W$5:W1367,W1368-1)))</f>
        <v/>
      </c>
      <c r="Y1368" s="14">
        <f>IF(V1368=0,"",ROW($A1368))</f>
        <v/>
      </c>
    </row>
    <row r="1369">
      <c r="A1369" s="10" t="n"/>
      <c r="B1369" s="10" t="n"/>
      <c r="C1369" s="10" t="n"/>
      <c r="D1369" s="12" t="n"/>
      <c r="E1369" s="18" t="n"/>
      <c r="F1369" s="12" t="n"/>
      <c r="G1369" s="18" t="n"/>
      <c r="H1369" s="10" t="n"/>
      <c r="I1369" s="10" t="n"/>
      <c r="J1369" s="10" t="n"/>
      <c r="K1369" s="13" t="n"/>
      <c r="L1369" s="13" t="n"/>
      <c r="M1369" s="19">
        <f>IF(OR(K1369="",L1369=""),"",IF(AND(ISNUMBER(K1369),ISNUMBER(L1369)),L1369-K1369,"CHYBA"))</f>
        <v/>
      </c>
      <c r="N1369" s="10" t="n"/>
      <c r="O1369" s="10" t="n"/>
      <c r="P1369" s="14">
        <f>IF(M1369="","",IF(ISNUMBER(M1369),IF(M1369&lt;=0,"CHYBA",""),"CHYBA"))</f>
        <v/>
      </c>
      <c r="Q1369" s="14">
        <f>IF(OR(V1369=0,B1369="",K1369=""),"",IFERROR(IF(X1369=0,IF(AND(COUNTIFS('Vozidlá'!$A$6:$A$6,B1369&amp;"",'Vozidlá'!$L$6:$L$6,"&lt;&gt;")=1,ROUND(K1369,1)=ROUND(INDEX('Vozidlá'!$L$6:$L$6,MATCH(B1369,'Vozidlá'!$A$6:$A$6,0)),1)),"","CHYBA"),IF(AND(INDEX($L$1:$L$1505,X1369)&lt;&gt;"",ROUND(K1369,1)=ROUND(INDEX($L$1:$L$1505,X1369),1)),"","CHYBA")),"CHYBA"))</f>
        <v/>
      </c>
      <c r="R1369" s="14">
        <f>IF(V1369=0,"",IF(OR(NOT(ISNUMBER(A1369)),B1369="",C1369="",NOT(ISNUMBER(D1369)),NOT(ISNUMBER(E1369)),NOT(ISNUMBER(F1369)),NOT(ISNUMBER(G1369)),I1369="",J1369="",NOT(ISNUMBER(K1369)),NOT(ISNUMBER(L1369)),AND(N1369&lt;&gt;"Podnikateľská",N1369&lt;&gt;"Súkromná"),AND(N1369="Podnikateľská",H1369=""),COUNTIFS('Vodiči'!$C$6:$C$8,C1369&amp;"")&lt;&gt;1,COUNTIFS('Vozidlá'!$A$6:$A$6,B1369&amp;"",'Vozidlá'!$B$6:$B$6,"&lt;&gt;")&lt;&gt;1,COUNTIFS('Vozidlá'!$A$6:$A$6,B1369&amp;"",'Vozidlá'!$C$6:$C$6,"&lt;&gt;")&lt;&gt;1,COUNTIFS('Vozidlá'!$A$6:$A$6,B1369&amp;"",'Vozidlá'!$D$6:$D$6,"&lt;&gt;")&lt;&gt;1,COUNTIFS('Vozidlá'!$A$6:$A$6,B1369&amp;"",'Vozidlá'!$E$6:$E$6,"&lt;&gt;")&lt;&gt;1,COUNTIFS('Vozidlá'!$A$6:$A$6,B1369&amp;"",'Vozidlá'!$K$6:$K$6,"&lt;&gt;")&lt;&gt;1,COUNTIFS('Vozidlá'!$A$6:$A$6,B1369&amp;"",'Vozidlá'!$L$6:$L$6,"&lt;&gt;")&lt;&gt;1),"CHYBA",""))</f>
        <v/>
      </c>
      <c r="S1369" s="14">
        <f>IF(V1369=0,"",IF(N1369="Podnikateľská",IF(H1369="","",IF(OR(LEN(TRIM(SUBSTITUTE(SUBSTITUTE(H1369,".",""),",","")))&lt;12,ISNUMBER(MATCH(TRIM(SUBSTITUTE(SUBSTITUTE(H1369,".",""),",","")),'Zoznamy'!$G$2:$G$41,0))),"PREVERIŤ","")),IF(AND(N1369="Súkromná",IFERROR(INDEX('Vozidlá'!$O$6:$O$6,MATCH(B1369,'Vozidlá'!$A$6:$A$6,0))="áno",FALSE)),"PREVERIŤ","")))</f>
        <v/>
      </c>
      <c r="T1369" s="14">
        <f>IF(OR(D1369="",E1369="",F1369="",G1369=""),"",IFERROR(IF(OR(F1369+G1369&lt;D1369+E1369,D1369&lt;DATE(2027,1,1),D1369&gt;=DATE(2028,1,1)),"CHYBA",""),"CHYBA"))</f>
        <v/>
      </c>
      <c r="U1369" s="14">
        <f>IF(OR(V1369=0,A1369=""),"",IF(COUNTIFS($A$6:$A$1505,A1369&amp;"",$B$6:$B$1505,B1369&amp;"")&gt;1,"CHYBA",IF(X1369="","",IF(X1369=0,"",IFERROR(IF(INDEX($A$1:$A$1505,X1369)="","",IF(A1369=INDEX($A$1:$A$1505,X1369)+1,"","PREVERIŤ")),"PREVERIŤ")))))</f>
        <v/>
      </c>
      <c r="V1369" s="14">
        <f>IF(OR(A1369&lt;&gt;"",B1369&lt;&gt;"",C1369&lt;&gt;"",D1369&lt;&gt;"",E1369&lt;&gt;"",F1369&lt;&gt;"",G1369&lt;&gt;"",H1369&lt;&gt;"",I1369&lt;&gt;"",J1369&lt;&gt;"",K1369&lt;&gt;"",L1369&lt;&gt;"",N1369&lt;&gt;"",O1369&lt;&gt;""),1,0)</f>
        <v/>
      </c>
      <c r="W1369" s="14">
        <f>IF(OR(V1369=0,B1369=""),"",COUNTIFS($B$6:B1369,B1369&amp;""))</f>
        <v/>
      </c>
      <c r="X1369" s="14">
        <f>IF(OR(V1369=0,B1369=""),"",IF(W1369=1,0,SUMIFS($Y$5:Y1368,$B$5:B1368,B1369&amp;"",$W$5:W1368,W1369-1)))</f>
        <v/>
      </c>
      <c r="Y1369" s="14">
        <f>IF(V1369=0,"",ROW($A1369))</f>
        <v/>
      </c>
    </row>
    <row r="1370">
      <c r="A1370" s="10" t="n"/>
      <c r="B1370" s="10" t="n"/>
      <c r="C1370" s="10" t="n"/>
      <c r="D1370" s="12" t="n"/>
      <c r="E1370" s="18" t="n"/>
      <c r="F1370" s="12" t="n"/>
      <c r="G1370" s="18" t="n"/>
      <c r="H1370" s="10" t="n"/>
      <c r="I1370" s="10" t="n"/>
      <c r="J1370" s="10" t="n"/>
      <c r="K1370" s="13" t="n"/>
      <c r="L1370" s="13" t="n"/>
      <c r="M1370" s="19">
        <f>IF(OR(K1370="",L1370=""),"",IF(AND(ISNUMBER(K1370),ISNUMBER(L1370)),L1370-K1370,"CHYBA"))</f>
        <v/>
      </c>
      <c r="N1370" s="10" t="n"/>
      <c r="O1370" s="10" t="n"/>
      <c r="P1370" s="14">
        <f>IF(M1370="","",IF(ISNUMBER(M1370),IF(M1370&lt;=0,"CHYBA",""),"CHYBA"))</f>
        <v/>
      </c>
      <c r="Q1370" s="14">
        <f>IF(OR(V1370=0,B1370="",K1370=""),"",IFERROR(IF(X1370=0,IF(AND(COUNTIFS('Vozidlá'!$A$6:$A$6,B1370&amp;"",'Vozidlá'!$L$6:$L$6,"&lt;&gt;")=1,ROUND(K1370,1)=ROUND(INDEX('Vozidlá'!$L$6:$L$6,MATCH(B1370,'Vozidlá'!$A$6:$A$6,0)),1)),"","CHYBA"),IF(AND(INDEX($L$1:$L$1505,X1370)&lt;&gt;"",ROUND(K1370,1)=ROUND(INDEX($L$1:$L$1505,X1370),1)),"","CHYBA")),"CHYBA"))</f>
        <v/>
      </c>
      <c r="R1370" s="14">
        <f>IF(V1370=0,"",IF(OR(NOT(ISNUMBER(A1370)),B1370="",C1370="",NOT(ISNUMBER(D1370)),NOT(ISNUMBER(E1370)),NOT(ISNUMBER(F1370)),NOT(ISNUMBER(G1370)),I1370="",J1370="",NOT(ISNUMBER(K1370)),NOT(ISNUMBER(L1370)),AND(N1370&lt;&gt;"Podnikateľská",N1370&lt;&gt;"Súkromná"),AND(N1370="Podnikateľská",H1370=""),COUNTIFS('Vodiči'!$C$6:$C$8,C1370&amp;"")&lt;&gt;1,COUNTIFS('Vozidlá'!$A$6:$A$6,B1370&amp;"",'Vozidlá'!$B$6:$B$6,"&lt;&gt;")&lt;&gt;1,COUNTIFS('Vozidlá'!$A$6:$A$6,B1370&amp;"",'Vozidlá'!$C$6:$C$6,"&lt;&gt;")&lt;&gt;1,COUNTIFS('Vozidlá'!$A$6:$A$6,B1370&amp;"",'Vozidlá'!$D$6:$D$6,"&lt;&gt;")&lt;&gt;1,COUNTIFS('Vozidlá'!$A$6:$A$6,B1370&amp;"",'Vozidlá'!$E$6:$E$6,"&lt;&gt;")&lt;&gt;1,COUNTIFS('Vozidlá'!$A$6:$A$6,B1370&amp;"",'Vozidlá'!$K$6:$K$6,"&lt;&gt;")&lt;&gt;1,COUNTIFS('Vozidlá'!$A$6:$A$6,B1370&amp;"",'Vozidlá'!$L$6:$L$6,"&lt;&gt;")&lt;&gt;1),"CHYBA",""))</f>
        <v/>
      </c>
      <c r="S1370" s="14">
        <f>IF(V1370=0,"",IF(N1370="Podnikateľská",IF(H1370="","",IF(OR(LEN(TRIM(SUBSTITUTE(SUBSTITUTE(H1370,".",""),",","")))&lt;12,ISNUMBER(MATCH(TRIM(SUBSTITUTE(SUBSTITUTE(H1370,".",""),",","")),'Zoznamy'!$G$2:$G$41,0))),"PREVERIŤ","")),IF(AND(N1370="Súkromná",IFERROR(INDEX('Vozidlá'!$O$6:$O$6,MATCH(B1370,'Vozidlá'!$A$6:$A$6,0))="áno",FALSE)),"PREVERIŤ","")))</f>
        <v/>
      </c>
      <c r="T1370" s="14">
        <f>IF(OR(D1370="",E1370="",F1370="",G1370=""),"",IFERROR(IF(OR(F1370+G1370&lt;D1370+E1370,D1370&lt;DATE(2027,1,1),D1370&gt;=DATE(2028,1,1)),"CHYBA",""),"CHYBA"))</f>
        <v/>
      </c>
      <c r="U1370" s="14">
        <f>IF(OR(V1370=0,A1370=""),"",IF(COUNTIFS($A$6:$A$1505,A1370&amp;"",$B$6:$B$1505,B1370&amp;"")&gt;1,"CHYBA",IF(X1370="","",IF(X1370=0,"",IFERROR(IF(INDEX($A$1:$A$1505,X1370)="","",IF(A1370=INDEX($A$1:$A$1505,X1370)+1,"","PREVERIŤ")),"PREVERIŤ")))))</f>
        <v/>
      </c>
      <c r="V1370" s="14">
        <f>IF(OR(A1370&lt;&gt;"",B1370&lt;&gt;"",C1370&lt;&gt;"",D1370&lt;&gt;"",E1370&lt;&gt;"",F1370&lt;&gt;"",G1370&lt;&gt;"",H1370&lt;&gt;"",I1370&lt;&gt;"",J1370&lt;&gt;"",K1370&lt;&gt;"",L1370&lt;&gt;"",N1370&lt;&gt;"",O1370&lt;&gt;""),1,0)</f>
        <v/>
      </c>
      <c r="W1370" s="14">
        <f>IF(OR(V1370=0,B1370=""),"",COUNTIFS($B$6:B1370,B1370&amp;""))</f>
        <v/>
      </c>
      <c r="X1370" s="14">
        <f>IF(OR(V1370=0,B1370=""),"",IF(W1370=1,0,SUMIFS($Y$5:Y1369,$B$5:B1369,B1370&amp;"",$W$5:W1369,W1370-1)))</f>
        <v/>
      </c>
      <c r="Y1370" s="14">
        <f>IF(V1370=0,"",ROW($A1370))</f>
        <v/>
      </c>
    </row>
    <row r="1371">
      <c r="A1371" s="10" t="n"/>
      <c r="B1371" s="10" t="n"/>
      <c r="C1371" s="10" t="n"/>
      <c r="D1371" s="12" t="n"/>
      <c r="E1371" s="18" t="n"/>
      <c r="F1371" s="12" t="n"/>
      <c r="G1371" s="18" t="n"/>
      <c r="H1371" s="10" t="n"/>
      <c r="I1371" s="10" t="n"/>
      <c r="J1371" s="10" t="n"/>
      <c r="K1371" s="13" t="n"/>
      <c r="L1371" s="13" t="n"/>
      <c r="M1371" s="19">
        <f>IF(OR(K1371="",L1371=""),"",IF(AND(ISNUMBER(K1371),ISNUMBER(L1371)),L1371-K1371,"CHYBA"))</f>
        <v/>
      </c>
      <c r="N1371" s="10" t="n"/>
      <c r="O1371" s="10" t="n"/>
      <c r="P1371" s="14">
        <f>IF(M1371="","",IF(ISNUMBER(M1371),IF(M1371&lt;=0,"CHYBA",""),"CHYBA"))</f>
        <v/>
      </c>
      <c r="Q1371" s="14">
        <f>IF(OR(V1371=0,B1371="",K1371=""),"",IFERROR(IF(X1371=0,IF(AND(COUNTIFS('Vozidlá'!$A$6:$A$6,B1371&amp;"",'Vozidlá'!$L$6:$L$6,"&lt;&gt;")=1,ROUND(K1371,1)=ROUND(INDEX('Vozidlá'!$L$6:$L$6,MATCH(B1371,'Vozidlá'!$A$6:$A$6,0)),1)),"","CHYBA"),IF(AND(INDEX($L$1:$L$1505,X1371)&lt;&gt;"",ROUND(K1371,1)=ROUND(INDEX($L$1:$L$1505,X1371),1)),"","CHYBA")),"CHYBA"))</f>
        <v/>
      </c>
      <c r="R1371" s="14">
        <f>IF(V1371=0,"",IF(OR(NOT(ISNUMBER(A1371)),B1371="",C1371="",NOT(ISNUMBER(D1371)),NOT(ISNUMBER(E1371)),NOT(ISNUMBER(F1371)),NOT(ISNUMBER(G1371)),I1371="",J1371="",NOT(ISNUMBER(K1371)),NOT(ISNUMBER(L1371)),AND(N1371&lt;&gt;"Podnikateľská",N1371&lt;&gt;"Súkromná"),AND(N1371="Podnikateľská",H1371=""),COUNTIFS('Vodiči'!$C$6:$C$8,C1371&amp;"")&lt;&gt;1,COUNTIFS('Vozidlá'!$A$6:$A$6,B1371&amp;"",'Vozidlá'!$B$6:$B$6,"&lt;&gt;")&lt;&gt;1,COUNTIFS('Vozidlá'!$A$6:$A$6,B1371&amp;"",'Vozidlá'!$C$6:$C$6,"&lt;&gt;")&lt;&gt;1,COUNTIFS('Vozidlá'!$A$6:$A$6,B1371&amp;"",'Vozidlá'!$D$6:$D$6,"&lt;&gt;")&lt;&gt;1,COUNTIFS('Vozidlá'!$A$6:$A$6,B1371&amp;"",'Vozidlá'!$E$6:$E$6,"&lt;&gt;")&lt;&gt;1,COUNTIFS('Vozidlá'!$A$6:$A$6,B1371&amp;"",'Vozidlá'!$K$6:$K$6,"&lt;&gt;")&lt;&gt;1,COUNTIFS('Vozidlá'!$A$6:$A$6,B1371&amp;"",'Vozidlá'!$L$6:$L$6,"&lt;&gt;")&lt;&gt;1),"CHYBA",""))</f>
        <v/>
      </c>
      <c r="S1371" s="14">
        <f>IF(V1371=0,"",IF(N1371="Podnikateľská",IF(H1371="","",IF(OR(LEN(TRIM(SUBSTITUTE(SUBSTITUTE(H1371,".",""),",","")))&lt;12,ISNUMBER(MATCH(TRIM(SUBSTITUTE(SUBSTITUTE(H1371,".",""),",","")),'Zoznamy'!$G$2:$G$41,0))),"PREVERIŤ","")),IF(AND(N1371="Súkromná",IFERROR(INDEX('Vozidlá'!$O$6:$O$6,MATCH(B1371,'Vozidlá'!$A$6:$A$6,0))="áno",FALSE)),"PREVERIŤ","")))</f>
        <v/>
      </c>
      <c r="T1371" s="14">
        <f>IF(OR(D1371="",E1371="",F1371="",G1371=""),"",IFERROR(IF(OR(F1371+G1371&lt;D1371+E1371,D1371&lt;DATE(2027,1,1),D1371&gt;=DATE(2028,1,1)),"CHYBA",""),"CHYBA"))</f>
        <v/>
      </c>
      <c r="U1371" s="14">
        <f>IF(OR(V1371=0,A1371=""),"",IF(COUNTIFS($A$6:$A$1505,A1371&amp;"",$B$6:$B$1505,B1371&amp;"")&gt;1,"CHYBA",IF(X1371="","",IF(X1371=0,"",IFERROR(IF(INDEX($A$1:$A$1505,X1371)="","",IF(A1371=INDEX($A$1:$A$1505,X1371)+1,"","PREVERIŤ")),"PREVERIŤ")))))</f>
        <v/>
      </c>
      <c r="V1371" s="14">
        <f>IF(OR(A1371&lt;&gt;"",B1371&lt;&gt;"",C1371&lt;&gt;"",D1371&lt;&gt;"",E1371&lt;&gt;"",F1371&lt;&gt;"",G1371&lt;&gt;"",H1371&lt;&gt;"",I1371&lt;&gt;"",J1371&lt;&gt;"",K1371&lt;&gt;"",L1371&lt;&gt;"",N1371&lt;&gt;"",O1371&lt;&gt;""),1,0)</f>
        <v/>
      </c>
      <c r="W1371" s="14">
        <f>IF(OR(V1371=0,B1371=""),"",COUNTIFS($B$6:B1371,B1371&amp;""))</f>
        <v/>
      </c>
      <c r="X1371" s="14">
        <f>IF(OR(V1371=0,B1371=""),"",IF(W1371=1,0,SUMIFS($Y$5:Y1370,$B$5:B1370,B1371&amp;"",$W$5:W1370,W1371-1)))</f>
        <v/>
      </c>
      <c r="Y1371" s="14">
        <f>IF(V1371=0,"",ROW($A1371))</f>
        <v/>
      </c>
    </row>
    <row r="1372">
      <c r="A1372" s="10" t="n"/>
      <c r="B1372" s="10" t="n"/>
      <c r="C1372" s="10" t="n"/>
      <c r="D1372" s="12" t="n"/>
      <c r="E1372" s="18" t="n"/>
      <c r="F1372" s="12" t="n"/>
      <c r="G1372" s="18" t="n"/>
      <c r="H1372" s="10" t="n"/>
      <c r="I1372" s="10" t="n"/>
      <c r="J1372" s="10" t="n"/>
      <c r="K1372" s="13" t="n"/>
      <c r="L1372" s="13" t="n"/>
      <c r="M1372" s="19">
        <f>IF(OR(K1372="",L1372=""),"",IF(AND(ISNUMBER(K1372),ISNUMBER(L1372)),L1372-K1372,"CHYBA"))</f>
        <v/>
      </c>
      <c r="N1372" s="10" t="n"/>
      <c r="O1372" s="10" t="n"/>
      <c r="P1372" s="14">
        <f>IF(M1372="","",IF(ISNUMBER(M1372),IF(M1372&lt;=0,"CHYBA",""),"CHYBA"))</f>
        <v/>
      </c>
      <c r="Q1372" s="14">
        <f>IF(OR(V1372=0,B1372="",K1372=""),"",IFERROR(IF(X1372=0,IF(AND(COUNTIFS('Vozidlá'!$A$6:$A$6,B1372&amp;"",'Vozidlá'!$L$6:$L$6,"&lt;&gt;")=1,ROUND(K1372,1)=ROUND(INDEX('Vozidlá'!$L$6:$L$6,MATCH(B1372,'Vozidlá'!$A$6:$A$6,0)),1)),"","CHYBA"),IF(AND(INDEX($L$1:$L$1505,X1372)&lt;&gt;"",ROUND(K1372,1)=ROUND(INDEX($L$1:$L$1505,X1372),1)),"","CHYBA")),"CHYBA"))</f>
        <v/>
      </c>
      <c r="R1372" s="14">
        <f>IF(V1372=0,"",IF(OR(NOT(ISNUMBER(A1372)),B1372="",C1372="",NOT(ISNUMBER(D1372)),NOT(ISNUMBER(E1372)),NOT(ISNUMBER(F1372)),NOT(ISNUMBER(G1372)),I1372="",J1372="",NOT(ISNUMBER(K1372)),NOT(ISNUMBER(L1372)),AND(N1372&lt;&gt;"Podnikateľská",N1372&lt;&gt;"Súkromná"),AND(N1372="Podnikateľská",H1372=""),COUNTIFS('Vodiči'!$C$6:$C$8,C1372&amp;"")&lt;&gt;1,COUNTIFS('Vozidlá'!$A$6:$A$6,B1372&amp;"",'Vozidlá'!$B$6:$B$6,"&lt;&gt;")&lt;&gt;1,COUNTIFS('Vozidlá'!$A$6:$A$6,B1372&amp;"",'Vozidlá'!$C$6:$C$6,"&lt;&gt;")&lt;&gt;1,COUNTIFS('Vozidlá'!$A$6:$A$6,B1372&amp;"",'Vozidlá'!$D$6:$D$6,"&lt;&gt;")&lt;&gt;1,COUNTIFS('Vozidlá'!$A$6:$A$6,B1372&amp;"",'Vozidlá'!$E$6:$E$6,"&lt;&gt;")&lt;&gt;1,COUNTIFS('Vozidlá'!$A$6:$A$6,B1372&amp;"",'Vozidlá'!$K$6:$K$6,"&lt;&gt;")&lt;&gt;1,COUNTIFS('Vozidlá'!$A$6:$A$6,B1372&amp;"",'Vozidlá'!$L$6:$L$6,"&lt;&gt;")&lt;&gt;1),"CHYBA",""))</f>
        <v/>
      </c>
      <c r="S1372" s="14">
        <f>IF(V1372=0,"",IF(N1372="Podnikateľská",IF(H1372="","",IF(OR(LEN(TRIM(SUBSTITUTE(SUBSTITUTE(H1372,".",""),",","")))&lt;12,ISNUMBER(MATCH(TRIM(SUBSTITUTE(SUBSTITUTE(H1372,".",""),",","")),'Zoznamy'!$G$2:$G$41,0))),"PREVERIŤ","")),IF(AND(N1372="Súkromná",IFERROR(INDEX('Vozidlá'!$O$6:$O$6,MATCH(B1372,'Vozidlá'!$A$6:$A$6,0))="áno",FALSE)),"PREVERIŤ","")))</f>
        <v/>
      </c>
      <c r="T1372" s="14">
        <f>IF(OR(D1372="",E1372="",F1372="",G1372=""),"",IFERROR(IF(OR(F1372+G1372&lt;D1372+E1372,D1372&lt;DATE(2027,1,1),D1372&gt;=DATE(2028,1,1)),"CHYBA",""),"CHYBA"))</f>
        <v/>
      </c>
      <c r="U1372" s="14">
        <f>IF(OR(V1372=0,A1372=""),"",IF(COUNTIFS($A$6:$A$1505,A1372&amp;"",$B$6:$B$1505,B1372&amp;"")&gt;1,"CHYBA",IF(X1372="","",IF(X1372=0,"",IFERROR(IF(INDEX($A$1:$A$1505,X1372)="","",IF(A1372=INDEX($A$1:$A$1505,X1372)+1,"","PREVERIŤ")),"PREVERIŤ")))))</f>
        <v/>
      </c>
      <c r="V1372" s="14">
        <f>IF(OR(A1372&lt;&gt;"",B1372&lt;&gt;"",C1372&lt;&gt;"",D1372&lt;&gt;"",E1372&lt;&gt;"",F1372&lt;&gt;"",G1372&lt;&gt;"",H1372&lt;&gt;"",I1372&lt;&gt;"",J1372&lt;&gt;"",K1372&lt;&gt;"",L1372&lt;&gt;"",N1372&lt;&gt;"",O1372&lt;&gt;""),1,0)</f>
        <v/>
      </c>
      <c r="W1372" s="14">
        <f>IF(OR(V1372=0,B1372=""),"",COUNTIFS($B$6:B1372,B1372&amp;""))</f>
        <v/>
      </c>
      <c r="X1372" s="14">
        <f>IF(OR(V1372=0,B1372=""),"",IF(W1372=1,0,SUMIFS($Y$5:Y1371,$B$5:B1371,B1372&amp;"",$W$5:W1371,W1372-1)))</f>
        <v/>
      </c>
      <c r="Y1372" s="14">
        <f>IF(V1372=0,"",ROW($A1372))</f>
        <v/>
      </c>
    </row>
    <row r="1373">
      <c r="A1373" s="10" t="n"/>
      <c r="B1373" s="10" t="n"/>
      <c r="C1373" s="10" t="n"/>
      <c r="D1373" s="12" t="n"/>
      <c r="E1373" s="18" t="n"/>
      <c r="F1373" s="12" t="n"/>
      <c r="G1373" s="18" t="n"/>
      <c r="H1373" s="10" t="n"/>
      <c r="I1373" s="10" t="n"/>
      <c r="J1373" s="10" t="n"/>
      <c r="K1373" s="13" t="n"/>
      <c r="L1373" s="13" t="n"/>
      <c r="M1373" s="19">
        <f>IF(OR(K1373="",L1373=""),"",IF(AND(ISNUMBER(K1373),ISNUMBER(L1373)),L1373-K1373,"CHYBA"))</f>
        <v/>
      </c>
      <c r="N1373" s="10" t="n"/>
      <c r="O1373" s="10" t="n"/>
      <c r="P1373" s="14">
        <f>IF(M1373="","",IF(ISNUMBER(M1373),IF(M1373&lt;=0,"CHYBA",""),"CHYBA"))</f>
        <v/>
      </c>
      <c r="Q1373" s="14">
        <f>IF(OR(V1373=0,B1373="",K1373=""),"",IFERROR(IF(X1373=0,IF(AND(COUNTIFS('Vozidlá'!$A$6:$A$6,B1373&amp;"",'Vozidlá'!$L$6:$L$6,"&lt;&gt;")=1,ROUND(K1373,1)=ROUND(INDEX('Vozidlá'!$L$6:$L$6,MATCH(B1373,'Vozidlá'!$A$6:$A$6,0)),1)),"","CHYBA"),IF(AND(INDEX($L$1:$L$1505,X1373)&lt;&gt;"",ROUND(K1373,1)=ROUND(INDEX($L$1:$L$1505,X1373),1)),"","CHYBA")),"CHYBA"))</f>
        <v/>
      </c>
      <c r="R1373" s="14">
        <f>IF(V1373=0,"",IF(OR(NOT(ISNUMBER(A1373)),B1373="",C1373="",NOT(ISNUMBER(D1373)),NOT(ISNUMBER(E1373)),NOT(ISNUMBER(F1373)),NOT(ISNUMBER(G1373)),I1373="",J1373="",NOT(ISNUMBER(K1373)),NOT(ISNUMBER(L1373)),AND(N1373&lt;&gt;"Podnikateľská",N1373&lt;&gt;"Súkromná"),AND(N1373="Podnikateľská",H1373=""),COUNTIFS('Vodiči'!$C$6:$C$8,C1373&amp;"")&lt;&gt;1,COUNTIFS('Vozidlá'!$A$6:$A$6,B1373&amp;"",'Vozidlá'!$B$6:$B$6,"&lt;&gt;")&lt;&gt;1,COUNTIFS('Vozidlá'!$A$6:$A$6,B1373&amp;"",'Vozidlá'!$C$6:$C$6,"&lt;&gt;")&lt;&gt;1,COUNTIFS('Vozidlá'!$A$6:$A$6,B1373&amp;"",'Vozidlá'!$D$6:$D$6,"&lt;&gt;")&lt;&gt;1,COUNTIFS('Vozidlá'!$A$6:$A$6,B1373&amp;"",'Vozidlá'!$E$6:$E$6,"&lt;&gt;")&lt;&gt;1,COUNTIFS('Vozidlá'!$A$6:$A$6,B1373&amp;"",'Vozidlá'!$K$6:$K$6,"&lt;&gt;")&lt;&gt;1,COUNTIFS('Vozidlá'!$A$6:$A$6,B1373&amp;"",'Vozidlá'!$L$6:$L$6,"&lt;&gt;")&lt;&gt;1),"CHYBA",""))</f>
        <v/>
      </c>
      <c r="S1373" s="14">
        <f>IF(V1373=0,"",IF(N1373="Podnikateľská",IF(H1373="","",IF(OR(LEN(TRIM(SUBSTITUTE(SUBSTITUTE(H1373,".",""),",","")))&lt;12,ISNUMBER(MATCH(TRIM(SUBSTITUTE(SUBSTITUTE(H1373,".",""),",","")),'Zoznamy'!$G$2:$G$41,0))),"PREVERIŤ","")),IF(AND(N1373="Súkromná",IFERROR(INDEX('Vozidlá'!$O$6:$O$6,MATCH(B1373,'Vozidlá'!$A$6:$A$6,0))="áno",FALSE)),"PREVERIŤ","")))</f>
        <v/>
      </c>
      <c r="T1373" s="14">
        <f>IF(OR(D1373="",E1373="",F1373="",G1373=""),"",IFERROR(IF(OR(F1373+G1373&lt;D1373+E1373,D1373&lt;DATE(2027,1,1),D1373&gt;=DATE(2028,1,1)),"CHYBA",""),"CHYBA"))</f>
        <v/>
      </c>
      <c r="U1373" s="14">
        <f>IF(OR(V1373=0,A1373=""),"",IF(COUNTIFS($A$6:$A$1505,A1373&amp;"",$B$6:$B$1505,B1373&amp;"")&gt;1,"CHYBA",IF(X1373="","",IF(X1373=0,"",IFERROR(IF(INDEX($A$1:$A$1505,X1373)="","",IF(A1373=INDEX($A$1:$A$1505,X1373)+1,"","PREVERIŤ")),"PREVERIŤ")))))</f>
        <v/>
      </c>
      <c r="V1373" s="14">
        <f>IF(OR(A1373&lt;&gt;"",B1373&lt;&gt;"",C1373&lt;&gt;"",D1373&lt;&gt;"",E1373&lt;&gt;"",F1373&lt;&gt;"",G1373&lt;&gt;"",H1373&lt;&gt;"",I1373&lt;&gt;"",J1373&lt;&gt;"",K1373&lt;&gt;"",L1373&lt;&gt;"",N1373&lt;&gt;"",O1373&lt;&gt;""),1,0)</f>
        <v/>
      </c>
      <c r="W1373" s="14">
        <f>IF(OR(V1373=0,B1373=""),"",COUNTIFS($B$6:B1373,B1373&amp;""))</f>
        <v/>
      </c>
      <c r="X1373" s="14">
        <f>IF(OR(V1373=0,B1373=""),"",IF(W1373=1,0,SUMIFS($Y$5:Y1372,$B$5:B1372,B1373&amp;"",$W$5:W1372,W1373-1)))</f>
        <v/>
      </c>
      <c r="Y1373" s="14">
        <f>IF(V1373=0,"",ROW($A1373))</f>
        <v/>
      </c>
    </row>
    <row r="1374">
      <c r="A1374" s="10" t="n"/>
      <c r="B1374" s="10" t="n"/>
      <c r="C1374" s="10" t="n"/>
      <c r="D1374" s="12" t="n"/>
      <c r="E1374" s="18" t="n"/>
      <c r="F1374" s="12" t="n"/>
      <c r="G1374" s="18" t="n"/>
      <c r="H1374" s="10" t="n"/>
      <c r="I1374" s="10" t="n"/>
      <c r="J1374" s="10" t="n"/>
      <c r="K1374" s="13" t="n"/>
      <c r="L1374" s="13" t="n"/>
      <c r="M1374" s="19">
        <f>IF(OR(K1374="",L1374=""),"",IF(AND(ISNUMBER(K1374),ISNUMBER(L1374)),L1374-K1374,"CHYBA"))</f>
        <v/>
      </c>
      <c r="N1374" s="10" t="n"/>
      <c r="O1374" s="10" t="n"/>
      <c r="P1374" s="14">
        <f>IF(M1374="","",IF(ISNUMBER(M1374),IF(M1374&lt;=0,"CHYBA",""),"CHYBA"))</f>
        <v/>
      </c>
      <c r="Q1374" s="14">
        <f>IF(OR(V1374=0,B1374="",K1374=""),"",IFERROR(IF(X1374=0,IF(AND(COUNTIFS('Vozidlá'!$A$6:$A$6,B1374&amp;"",'Vozidlá'!$L$6:$L$6,"&lt;&gt;")=1,ROUND(K1374,1)=ROUND(INDEX('Vozidlá'!$L$6:$L$6,MATCH(B1374,'Vozidlá'!$A$6:$A$6,0)),1)),"","CHYBA"),IF(AND(INDEX($L$1:$L$1505,X1374)&lt;&gt;"",ROUND(K1374,1)=ROUND(INDEX($L$1:$L$1505,X1374),1)),"","CHYBA")),"CHYBA"))</f>
        <v/>
      </c>
      <c r="R1374" s="14">
        <f>IF(V1374=0,"",IF(OR(NOT(ISNUMBER(A1374)),B1374="",C1374="",NOT(ISNUMBER(D1374)),NOT(ISNUMBER(E1374)),NOT(ISNUMBER(F1374)),NOT(ISNUMBER(G1374)),I1374="",J1374="",NOT(ISNUMBER(K1374)),NOT(ISNUMBER(L1374)),AND(N1374&lt;&gt;"Podnikateľská",N1374&lt;&gt;"Súkromná"),AND(N1374="Podnikateľská",H1374=""),COUNTIFS('Vodiči'!$C$6:$C$8,C1374&amp;"")&lt;&gt;1,COUNTIFS('Vozidlá'!$A$6:$A$6,B1374&amp;"",'Vozidlá'!$B$6:$B$6,"&lt;&gt;")&lt;&gt;1,COUNTIFS('Vozidlá'!$A$6:$A$6,B1374&amp;"",'Vozidlá'!$C$6:$C$6,"&lt;&gt;")&lt;&gt;1,COUNTIFS('Vozidlá'!$A$6:$A$6,B1374&amp;"",'Vozidlá'!$D$6:$D$6,"&lt;&gt;")&lt;&gt;1,COUNTIFS('Vozidlá'!$A$6:$A$6,B1374&amp;"",'Vozidlá'!$E$6:$E$6,"&lt;&gt;")&lt;&gt;1,COUNTIFS('Vozidlá'!$A$6:$A$6,B1374&amp;"",'Vozidlá'!$K$6:$K$6,"&lt;&gt;")&lt;&gt;1,COUNTIFS('Vozidlá'!$A$6:$A$6,B1374&amp;"",'Vozidlá'!$L$6:$L$6,"&lt;&gt;")&lt;&gt;1),"CHYBA",""))</f>
        <v/>
      </c>
      <c r="S1374" s="14">
        <f>IF(V1374=0,"",IF(N1374="Podnikateľská",IF(H1374="","",IF(OR(LEN(TRIM(SUBSTITUTE(SUBSTITUTE(H1374,".",""),",","")))&lt;12,ISNUMBER(MATCH(TRIM(SUBSTITUTE(SUBSTITUTE(H1374,".",""),",","")),'Zoznamy'!$G$2:$G$41,0))),"PREVERIŤ","")),IF(AND(N1374="Súkromná",IFERROR(INDEX('Vozidlá'!$O$6:$O$6,MATCH(B1374,'Vozidlá'!$A$6:$A$6,0))="áno",FALSE)),"PREVERIŤ","")))</f>
        <v/>
      </c>
      <c r="T1374" s="14">
        <f>IF(OR(D1374="",E1374="",F1374="",G1374=""),"",IFERROR(IF(OR(F1374+G1374&lt;D1374+E1374,D1374&lt;DATE(2027,1,1),D1374&gt;=DATE(2028,1,1)),"CHYBA",""),"CHYBA"))</f>
        <v/>
      </c>
      <c r="U1374" s="14">
        <f>IF(OR(V1374=0,A1374=""),"",IF(COUNTIFS($A$6:$A$1505,A1374&amp;"",$B$6:$B$1505,B1374&amp;"")&gt;1,"CHYBA",IF(X1374="","",IF(X1374=0,"",IFERROR(IF(INDEX($A$1:$A$1505,X1374)="","",IF(A1374=INDEX($A$1:$A$1505,X1374)+1,"","PREVERIŤ")),"PREVERIŤ")))))</f>
        <v/>
      </c>
      <c r="V1374" s="14">
        <f>IF(OR(A1374&lt;&gt;"",B1374&lt;&gt;"",C1374&lt;&gt;"",D1374&lt;&gt;"",E1374&lt;&gt;"",F1374&lt;&gt;"",G1374&lt;&gt;"",H1374&lt;&gt;"",I1374&lt;&gt;"",J1374&lt;&gt;"",K1374&lt;&gt;"",L1374&lt;&gt;"",N1374&lt;&gt;"",O1374&lt;&gt;""),1,0)</f>
        <v/>
      </c>
      <c r="W1374" s="14">
        <f>IF(OR(V1374=0,B1374=""),"",COUNTIFS($B$6:B1374,B1374&amp;""))</f>
        <v/>
      </c>
      <c r="X1374" s="14">
        <f>IF(OR(V1374=0,B1374=""),"",IF(W1374=1,0,SUMIFS($Y$5:Y1373,$B$5:B1373,B1374&amp;"",$W$5:W1373,W1374-1)))</f>
        <v/>
      </c>
      <c r="Y1374" s="14">
        <f>IF(V1374=0,"",ROW($A1374))</f>
        <v/>
      </c>
    </row>
    <row r="1375">
      <c r="A1375" s="10" t="n"/>
      <c r="B1375" s="10" t="n"/>
      <c r="C1375" s="10" t="n"/>
      <c r="D1375" s="12" t="n"/>
      <c r="E1375" s="18" t="n"/>
      <c r="F1375" s="12" t="n"/>
      <c r="G1375" s="18" t="n"/>
      <c r="H1375" s="10" t="n"/>
      <c r="I1375" s="10" t="n"/>
      <c r="J1375" s="10" t="n"/>
      <c r="K1375" s="13" t="n"/>
      <c r="L1375" s="13" t="n"/>
      <c r="M1375" s="19">
        <f>IF(OR(K1375="",L1375=""),"",IF(AND(ISNUMBER(K1375),ISNUMBER(L1375)),L1375-K1375,"CHYBA"))</f>
        <v/>
      </c>
      <c r="N1375" s="10" t="n"/>
      <c r="O1375" s="10" t="n"/>
      <c r="P1375" s="14">
        <f>IF(M1375="","",IF(ISNUMBER(M1375),IF(M1375&lt;=0,"CHYBA",""),"CHYBA"))</f>
        <v/>
      </c>
      <c r="Q1375" s="14">
        <f>IF(OR(V1375=0,B1375="",K1375=""),"",IFERROR(IF(X1375=0,IF(AND(COUNTIFS('Vozidlá'!$A$6:$A$6,B1375&amp;"",'Vozidlá'!$L$6:$L$6,"&lt;&gt;")=1,ROUND(K1375,1)=ROUND(INDEX('Vozidlá'!$L$6:$L$6,MATCH(B1375,'Vozidlá'!$A$6:$A$6,0)),1)),"","CHYBA"),IF(AND(INDEX($L$1:$L$1505,X1375)&lt;&gt;"",ROUND(K1375,1)=ROUND(INDEX($L$1:$L$1505,X1375),1)),"","CHYBA")),"CHYBA"))</f>
        <v/>
      </c>
      <c r="R1375" s="14">
        <f>IF(V1375=0,"",IF(OR(NOT(ISNUMBER(A1375)),B1375="",C1375="",NOT(ISNUMBER(D1375)),NOT(ISNUMBER(E1375)),NOT(ISNUMBER(F1375)),NOT(ISNUMBER(G1375)),I1375="",J1375="",NOT(ISNUMBER(K1375)),NOT(ISNUMBER(L1375)),AND(N1375&lt;&gt;"Podnikateľská",N1375&lt;&gt;"Súkromná"),AND(N1375="Podnikateľská",H1375=""),COUNTIFS('Vodiči'!$C$6:$C$8,C1375&amp;"")&lt;&gt;1,COUNTIFS('Vozidlá'!$A$6:$A$6,B1375&amp;"",'Vozidlá'!$B$6:$B$6,"&lt;&gt;")&lt;&gt;1,COUNTIFS('Vozidlá'!$A$6:$A$6,B1375&amp;"",'Vozidlá'!$C$6:$C$6,"&lt;&gt;")&lt;&gt;1,COUNTIFS('Vozidlá'!$A$6:$A$6,B1375&amp;"",'Vozidlá'!$D$6:$D$6,"&lt;&gt;")&lt;&gt;1,COUNTIFS('Vozidlá'!$A$6:$A$6,B1375&amp;"",'Vozidlá'!$E$6:$E$6,"&lt;&gt;")&lt;&gt;1,COUNTIFS('Vozidlá'!$A$6:$A$6,B1375&amp;"",'Vozidlá'!$K$6:$K$6,"&lt;&gt;")&lt;&gt;1,COUNTIFS('Vozidlá'!$A$6:$A$6,B1375&amp;"",'Vozidlá'!$L$6:$L$6,"&lt;&gt;")&lt;&gt;1),"CHYBA",""))</f>
        <v/>
      </c>
      <c r="S1375" s="14">
        <f>IF(V1375=0,"",IF(N1375="Podnikateľská",IF(H1375="","",IF(OR(LEN(TRIM(SUBSTITUTE(SUBSTITUTE(H1375,".",""),",","")))&lt;12,ISNUMBER(MATCH(TRIM(SUBSTITUTE(SUBSTITUTE(H1375,".",""),",","")),'Zoznamy'!$G$2:$G$41,0))),"PREVERIŤ","")),IF(AND(N1375="Súkromná",IFERROR(INDEX('Vozidlá'!$O$6:$O$6,MATCH(B1375,'Vozidlá'!$A$6:$A$6,0))="áno",FALSE)),"PREVERIŤ","")))</f>
        <v/>
      </c>
      <c r="T1375" s="14">
        <f>IF(OR(D1375="",E1375="",F1375="",G1375=""),"",IFERROR(IF(OR(F1375+G1375&lt;D1375+E1375,D1375&lt;DATE(2027,1,1),D1375&gt;=DATE(2028,1,1)),"CHYBA",""),"CHYBA"))</f>
        <v/>
      </c>
      <c r="U1375" s="14">
        <f>IF(OR(V1375=0,A1375=""),"",IF(COUNTIFS($A$6:$A$1505,A1375&amp;"",$B$6:$B$1505,B1375&amp;"")&gt;1,"CHYBA",IF(X1375="","",IF(X1375=0,"",IFERROR(IF(INDEX($A$1:$A$1505,X1375)="","",IF(A1375=INDEX($A$1:$A$1505,X1375)+1,"","PREVERIŤ")),"PREVERIŤ")))))</f>
        <v/>
      </c>
      <c r="V1375" s="14">
        <f>IF(OR(A1375&lt;&gt;"",B1375&lt;&gt;"",C1375&lt;&gt;"",D1375&lt;&gt;"",E1375&lt;&gt;"",F1375&lt;&gt;"",G1375&lt;&gt;"",H1375&lt;&gt;"",I1375&lt;&gt;"",J1375&lt;&gt;"",K1375&lt;&gt;"",L1375&lt;&gt;"",N1375&lt;&gt;"",O1375&lt;&gt;""),1,0)</f>
        <v/>
      </c>
      <c r="W1375" s="14">
        <f>IF(OR(V1375=0,B1375=""),"",COUNTIFS($B$6:B1375,B1375&amp;""))</f>
        <v/>
      </c>
      <c r="X1375" s="14">
        <f>IF(OR(V1375=0,B1375=""),"",IF(W1375=1,0,SUMIFS($Y$5:Y1374,$B$5:B1374,B1375&amp;"",$W$5:W1374,W1375-1)))</f>
        <v/>
      </c>
      <c r="Y1375" s="14">
        <f>IF(V1375=0,"",ROW($A1375))</f>
        <v/>
      </c>
    </row>
    <row r="1376">
      <c r="A1376" s="10" t="n"/>
      <c r="B1376" s="10" t="n"/>
      <c r="C1376" s="10" t="n"/>
      <c r="D1376" s="12" t="n"/>
      <c r="E1376" s="18" t="n"/>
      <c r="F1376" s="12" t="n"/>
      <c r="G1376" s="18" t="n"/>
      <c r="H1376" s="10" t="n"/>
      <c r="I1376" s="10" t="n"/>
      <c r="J1376" s="10" t="n"/>
      <c r="K1376" s="13" t="n"/>
      <c r="L1376" s="13" t="n"/>
      <c r="M1376" s="19">
        <f>IF(OR(K1376="",L1376=""),"",IF(AND(ISNUMBER(K1376),ISNUMBER(L1376)),L1376-K1376,"CHYBA"))</f>
        <v/>
      </c>
      <c r="N1376" s="10" t="n"/>
      <c r="O1376" s="10" t="n"/>
      <c r="P1376" s="14">
        <f>IF(M1376="","",IF(ISNUMBER(M1376),IF(M1376&lt;=0,"CHYBA",""),"CHYBA"))</f>
        <v/>
      </c>
      <c r="Q1376" s="14">
        <f>IF(OR(V1376=0,B1376="",K1376=""),"",IFERROR(IF(X1376=0,IF(AND(COUNTIFS('Vozidlá'!$A$6:$A$6,B1376&amp;"",'Vozidlá'!$L$6:$L$6,"&lt;&gt;")=1,ROUND(K1376,1)=ROUND(INDEX('Vozidlá'!$L$6:$L$6,MATCH(B1376,'Vozidlá'!$A$6:$A$6,0)),1)),"","CHYBA"),IF(AND(INDEX($L$1:$L$1505,X1376)&lt;&gt;"",ROUND(K1376,1)=ROUND(INDEX($L$1:$L$1505,X1376),1)),"","CHYBA")),"CHYBA"))</f>
        <v/>
      </c>
      <c r="R1376" s="14">
        <f>IF(V1376=0,"",IF(OR(NOT(ISNUMBER(A1376)),B1376="",C1376="",NOT(ISNUMBER(D1376)),NOT(ISNUMBER(E1376)),NOT(ISNUMBER(F1376)),NOT(ISNUMBER(G1376)),I1376="",J1376="",NOT(ISNUMBER(K1376)),NOT(ISNUMBER(L1376)),AND(N1376&lt;&gt;"Podnikateľská",N1376&lt;&gt;"Súkromná"),AND(N1376="Podnikateľská",H1376=""),COUNTIFS('Vodiči'!$C$6:$C$8,C1376&amp;"")&lt;&gt;1,COUNTIFS('Vozidlá'!$A$6:$A$6,B1376&amp;"",'Vozidlá'!$B$6:$B$6,"&lt;&gt;")&lt;&gt;1,COUNTIFS('Vozidlá'!$A$6:$A$6,B1376&amp;"",'Vozidlá'!$C$6:$C$6,"&lt;&gt;")&lt;&gt;1,COUNTIFS('Vozidlá'!$A$6:$A$6,B1376&amp;"",'Vozidlá'!$D$6:$D$6,"&lt;&gt;")&lt;&gt;1,COUNTIFS('Vozidlá'!$A$6:$A$6,B1376&amp;"",'Vozidlá'!$E$6:$E$6,"&lt;&gt;")&lt;&gt;1,COUNTIFS('Vozidlá'!$A$6:$A$6,B1376&amp;"",'Vozidlá'!$K$6:$K$6,"&lt;&gt;")&lt;&gt;1,COUNTIFS('Vozidlá'!$A$6:$A$6,B1376&amp;"",'Vozidlá'!$L$6:$L$6,"&lt;&gt;")&lt;&gt;1),"CHYBA",""))</f>
        <v/>
      </c>
      <c r="S1376" s="14">
        <f>IF(V1376=0,"",IF(N1376="Podnikateľská",IF(H1376="","",IF(OR(LEN(TRIM(SUBSTITUTE(SUBSTITUTE(H1376,".",""),",","")))&lt;12,ISNUMBER(MATCH(TRIM(SUBSTITUTE(SUBSTITUTE(H1376,".",""),",","")),'Zoznamy'!$G$2:$G$41,0))),"PREVERIŤ","")),IF(AND(N1376="Súkromná",IFERROR(INDEX('Vozidlá'!$O$6:$O$6,MATCH(B1376,'Vozidlá'!$A$6:$A$6,0))="áno",FALSE)),"PREVERIŤ","")))</f>
        <v/>
      </c>
      <c r="T1376" s="14">
        <f>IF(OR(D1376="",E1376="",F1376="",G1376=""),"",IFERROR(IF(OR(F1376+G1376&lt;D1376+E1376,D1376&lt;DATE(2027,1,1),D1376&gt;=DATE(2028,1,1)),"CHYBA",""),"CHYBA"))</f>
        <v/>
      </c>
      <c r="U1376" s="14">
        <f>IF(OR(V1376=0,A1376=""),"",IF(COUNTIFS($A$6:$A$1505,A1376&amp;"",$B$6:$B$1505,B1376&amp;"")&gt;1,"CHYBA",IF(X1376="","",IF(X1376=0,"",IFERROR(IF(INDEX($A$1:$A$1505,X1376)="","",IF(A1376=INDEX($A$1:$A$1505,X1376)+1,"","PREVERIŤ")),"PREVERIŤ")))))</f>
        <v/>
      </c>
      <c r="V1376" s="14">
        <f>IF(OR(A1376&lt;&gt;"",B1376&lt;&gt;"",C1376&lt;&gt;"",D1376&lt;&gt;"",E1376&lt;&gt;"",F1376&lt;&gt;"",G1376&lt;&gt;"",H1376&lt;&gt;"",I1376&lt;&gt;"",J1376&lt;&gt;"",K1376&lt;&gt;"",L1376&lt;&gt;"",N1376&lt;&gt;"",O1376&lt;&gt;""),1,0)</f>
        <v/>
      </c>
      <c r="W1376" s="14">
        <f>IF(OR(V1376=0,B1376=""),"",COUNTIFS($B$6:B1376,B1376&amp;""))</f>
        <v/>
      </c>
      <c r="X1376" s="14">
        <f>IF(OR(V1376=0,B1376=""),"",IF(W1376=1,0,SUMIFS($Y$5:Y1375,$B$5:B1375,B1376&amp;"",$W$5:W1375,W1376-1)))</f>
        <v/>
      </c>
      <c r="Y1376" s="14">
        <f>IF(V1376=0,"",ROW($A1376))</f>
        <v/>
      </c>
    </row>
    <row r="1377">
      <c r="A1377" s="10" t="n"/>
      <c r="B1377" s="10" t="n"/>
      <c r="C1377" s="10" t="n"/>
      <c r="D1377" s="12" t="n"/>
      <c r="E1377" s="18" t="n"/>
      <c r="F1377" s="12" t="n"/>
      <c r="G1377" s="18" t="n"/>
      <c r="H1377" s="10" t="n"/>
      <c r="I1377" s="10" t="n"/>
      <c r="J1377" s="10" t="n"/>
      <c r="K1377" s="13" t="n"/>
      <c r="L1377" s="13" t="n"/>
      <c r="M1377" s="19">
        <f>IF(OR(K1377="",L1377=""),"",IF(AND(ISNUMBER(K1377),ISNUMBER(L1377)),L1377-K1377,"CHYBA"))</f>
        <v/>
      </c>
      <c r="N1377" s="10" t="n"/>
      <c r="O1377" s="10" t="n"/>
      <c r="P1377" s="14">
        <f>IF(M1377="","",IF(ISNUMBER(M1377),IF(M1377&lt;=0,"CHYBA",""),"CHYBA"))</f>
        <v/>
      </c>
      <c r="Q1377" s="14">
        <f>IF(OR(V1377=0,B1377="",K1377=""),"",IFERROR(IF(X1377=0,IF(AND(COUNTIFS('Vozidlá'!$A$6:$A$6,B1377&amp;"",'Vozidlá'!$L$6:$L$6,"&lt;&gt;")=1,ROUND(K1377,1)=ROUND(INDEX('Vozidlá'!$L$6:$L$6,MATCH(B1377,'Vozidlá'!$A$6:$A$6,0)),1)),"","CHYBA"),IF(AND(INDEX($L$1:$L$1505,X1377)&lt;&gt;"",ROUND(K1377,1)=ROUND(INDEX($L$1:$L$1505,X1377),1)),"","CHYBA")),"CHYBA"))</f>
        <v/>
      </c>
      <c r="R1377" s="14">
        <f>IF(V1377=0,"",IF(OR(NOT(ISNUMBER(A1377)),B1377="",C1377="",NOT(ISNUMBER(D1377)),NOT(ISNUMBER(E1377)),NOT(ISNUMBER(F1377)),NOT(ISNUMBER(G1377)),I1377="",J1377="",NOT(ISNUMBER(K1377)),NOT(ISNUMBER(L1377)),AND(N1377&lt;&gt;"Podnikateľská",N1377&lt;&gt;"Súkromná"),AND(N1377="Podnikateľská",H1377=""),COUNTIFS('Vodiči'!$C$6:$C$8,C1377&amp;"")&lt;&gt;1,COUNTIFS('Vozidlá'!$A$6:$A$6,B1377&amp;"",'Vozidlá'!$B$6:$B$6,"&lt;&gt;")&lt;&gt;1,COUNTIFS('Vozidlá'!$A$6:$A$6,B1377&amp;"",'Vozidlá'!$C$6:$C$6,"&lt;&gt;")&lt;&gt;1,COUNTIFS('Vozidlá'!$A$6:$A$6,B1377&amp;"",'Vozidlá'!$D$6:$D$6,"&lt;&gt;")&lt;&gt;1,COUNTIFS('Vozidlá'!$A$6:$A$6,B1377&amp;"",'Vozidlá'!$E$6:$E$6,"&lt;&gt;")&lt;&gt;1,COUNTIFS('Vozidlá'!$A$6:$A$6,B1377&amp;"",'Vozidlá'!$K$6:$K$6,"&lt;&gt;")&lt;&gt;1,COUNTIFS('Vozidlá'!$A$6:$A$6,B1377&amp;"",'Vozidlá'!$L$6:$L$6,"&lt;&gt;")&lt;&gt;1),"CHYBA",""))</f>
        <v/>
      </c>
      <c r="S1377" s="14">
        <f>IF(V1377=0,"",IF(N1377="Podnikateľská",IF(H1377="","",IF(OR(LEN(TRIM(SUBSTITUTE(SUBSTITUTE(H1377,".",""),",","")))&lt;12,ISNUMBER(MATCH(TRIM(SUBSTITUTE(SUBSTITUTE(H1377,".",""),",","")),'Zoznamy'!$G$2:$G$41,0))),"PREVERIŤ","")),IF(AND(N1377="Súkromná",IFERROR(INDEX('Vozidlá'!$O$6:$O$6,MATCH(B1377,'Vozidlá'!$A$6:$A$6,0))="áno",FALSE)),"PREVERIŤ","")))</f>
        <v/>
      </c>
      <c r="T1377" s="14">
        <f>IF(OR(D1377="",E1377="",F1377="",G1377=""),"",IFERROR(IF(OR(F1377+G1377&lt;D1377+E1377,D1377&lt;DATE(2027,1,1),D1377&gt;=DATE(2028,1,1)),"CHYBA",""),"CHYBA"))</f>
        <v/>
      </c>
      <c r="U1377" s="14">
        <f>IF(OR(V1377=0,A1377=""),"",IF(COUNTIFS($A$6:$A$1505,A1377&amp;"",$B$6:$B$1505,B1377&amp;"")&gt;1,"CHYBA",IF(X1377="","",IF(X1377=0,"",IFERROR(IF(INDEX($A$1:$A$1505,X1377)="","",IF(A1377=INDEX($A$1:$A$1505,X1377)+1,"","PREVERIŤ")),"PREVERIŤ")))))</f>
        <v/>
      </c>
      <c r="V1377" s="14">
        <f>IF(OR(A1377&lt;&gt;"",B1377&lt;&gt;"",C1377&lt;&gt;"",D1377&lt;&gt;"",E1377&lt;&gt;"",F1377&lt;&gt;"",G1377&lt;&gt;"",H1377&lt;&gt;"",I1377&lt;&gt;"",J1377&lt;&gt;"",K1377&lt;&gt;"",L1377&lt;&gt;"",N1377&lt;&gt;"",O1377&lt;&gt;""),1,0)</f>
        <v/>
      </c>
      <c r="W1377" s="14">
        <f>IF(OR(V1377=0,B1377=""),"",COUNTIFS($B$6:B1377,B1377&amp;""))</f>
        <v/>
      </c>
      <c r="X1377" s="14">
        <f>IF(OR(V1377=0,B1377=""),"",IF(W1377=1,0,SUMIFS($Y$5:Y1376,$B$5:B1376,B1377&amp;"",$W$5:W1376,W1377-1)))</f>
        <v/>
      </c>
      <c r="Y1377" s="14">
        <f>IF(V1377=0,"",ROW($A1377))</f>
        <v/>
      </c>
    </row>
    <row r="1378">
      <c r="A1378" s="10" t="n"/>
      <c r="B1378" s="10" t="n"/>
      <c r="C1378" s="10" t="n"/>
      <c r="D1378" s="12" t="n"/>
      <c r="E1378" s="18" t="n"/>
      <c r="F1378" s="12" t="n"/>
      <c r="G1378" s="18" t="n"/>
      <c r="H1378" s="10" t="n"/>
      <c r="I1378" s="10" t="n"/>
      <c r="J1378" s="10" t="n"/>
      <c r="K1378" s="13" t="n"/>
      <c r="L1378" s="13" t="n"/>
      <c r="M1378" s="19">
        <f>IF(OR(K1378="",L1378=""),"",IF(AND(ISNUMBER(K1378),ISNUMBER(L1378)),L1378-K1378,"CHYBA"))</f>
        <v/>
      </c>
      <c r="N1378" s="10" t="n"/>
      <c r="O1378" s="10" t="n"/>
      <c r="P1378" s="14">
        <f>IF(M1378="","",IF(ISNUMBER(M1378),IF(M1378&lt;=0,"CHYBA",""),"CHYBA"))</f>
        <v/>
      </c>
      <c r="Q1378" s="14">
        <f>IF(OR(V1378=0,B1378="",K1378=""),"",IFERROR(IF(X1378=0,IF(AND(COUNTIFS('Vozidlá'!$A$6:$A$6,B1378&amp;"",'Vozidlá'!$L$6:$L$6,"&lt;&gt;")=1,ROUND(K1378,1)=ROUND(INDEX('Vozidlá'!$L$6:$L$6,MATCH(B1378,'Vozidlá'!$A$6:$A$6,0)),1)),"","CHYBA"),IF(AND(INDEX($L$1:$L$1505,X1378)&lt;&gt;"",ROUND(K1378,1)=ROUND(INDEX($L$1:$L$1505,X1378),1)),"","CHYBA")),"CHYBA"))</f>
        <v/>
      </c>
      <c r="R1378" s="14">
        <f>IF(V1378=0,"",IF(OR(NOT(ISNUMBER(A1378)),B1378="",C1378="",NOT(ISNUMBER(D1378)),NOT(ISNUMBER(E1378)),NOT(ISNUMBER(F1378)),NOT(ISNUMBER(G1378)),I1378="",J1378="",NOT(ISNUMBER(K1378)),NOT(ISNUMBER(L1378)),AND(N1378&lt;&gt;"Podnikateľská",N1378&lt;&gt;"Súkromná"),AND(N1378="Podnikateľská",H1378=""),COUNTIFS('Vodiči'!$C$6:$C$8,C1378&amp;"")&lt;&gt;1,COUNTIFS('Vozidlá'!$A$6:$A$6,B1378&amp;"",'Vozidlá'!$B$6:$B$6,"&lt;&gt;")&lt;&gt;1,COUNTIFS('Vozidlá'!$A$6:$A$6,B1378&amp;"",'Vozidlá'!$C$6:$C$6,"&lt;&gt;")&lt;&gt;1,COUNTIFS('Vozidlá'!$A$6:$A$6,B1378&amp;"",'Vozidlá'!$D$6:$D$6,"&lt;&gt;")&lt;&gt;1,COUNTIFS('Vozidlá'!$A$6:$A$6,B1378&amp;"",'Vozidlá'!$E$6:$E$6,"&lt;&gt;")&lt;&gt;1,COUNTIFS('Vozidlá'!$A$6:$A$6,B1378&amp;"",'Vozidlá'!$K$6:$K$6,"&lt;&gt;")&lt;&gt;1,COUNTIFS('Vozidlá'!$A$6:$A$6,B1378&amp;"",'Vozidlá'!$L$6:$L$6,"&lt;&gt;")&lt;&gt;1),"CHYBA",""))</f>
        <v/>
      </c>
      <c r="S1378" s="14">
        <f>IF(V1378=0,"",IF(N1378="Podnikateľská",IF(H1378="","",IF(OR(LEN(TRIM(SUBSTITUTE(SUBSTITUTE(H1378,".",""),",","")))&lt;12,ISNUMBER(MATCH(TRIM(SUBSTITUTE(SUBSTITUTE(H1378,".",""),",","")),'Zoznamy'!$G$2:$G$41,0))),"PREVERIŤ","")),IF(AND(N1378="Súkromná",IFERROR(INDEX('Vozidlá'!$O$6:$O$6,MATCH(B1378,'Vozidlá'!$A$6:$A$6,0))="áno",FALSE)),"PREVERIŤ","")))</f>
        <v/>
      </c>
      <c r="T1378" s="14">
        <f>IF(OR(D1378="",E1378="",F1378="",G1378=""),"",IFERROR(IF(OR(F1378+G1378&lt;D1378+E1378,D1378&lt;DATE(2027,1,1),D1378&gt;=DATE(2028,1,1)),"CHYBA",""),"CHYBA"))</f>
        <v/>
      </c>
      <c r="U1378" s="14">
        <f>IF(OR(V1378=0,A1378=""),"",IF(COUNTIFS($A$6:$A$1505,A1378&amp;"",$B$6:$B$1505,B1378&amp;"")&gt;1,"CHYBA",IF(X1378="","",IF(X1378=0,"",IFERROR(IF(INDEX($A$1:$A$1505,X1378)="","",IF(A1378=INDEX($A$1:$A$1505,X1378)+1,"","PREVERIŤ")),"PREVERIŤ")))))</f>
        <v/>
      </c>
      <c r="V1378" s="14">
        <f>IF(OR(A1378&lt;&gt;"",B1378&lt;&gt;"",C1378&lt;&gt;"",D1378&lt;&gt;"",E1378&lt;&gt;"",F1378&lt;&gt;"",G1378&lt;&gt;"",H1378&lt;&gt;"",I1378&lt;&gt;"",J1378&lt;&gt;"",K1378&lt;&gt;"",L1378&lt;&gt;"",N1378&lt;&gt;"",O1378&lt;&gt;""),1,0)</f>
        <v/>
      </c>
      <c r="W1378" s="14">
        <f>IF(OR(V1378=0,B1378=""),"",COUNTIFS($B$6:B1378,B1378&amp;""))</f>
        <v/>
      </c>
      <c r="X1378" s="14">
        <f>IF(OR(V1378=0,B1378=""),"",IF(W1378=1,0,SUMIFS($Y$5:Y1377,$B$5:B1377,B1378&amp;"",$W$5:W1377,W1378-1)))</f>
        <v/>
      </c>
      <c r="Y1378" s="14">
        <f>IF(V1378=0,"",ROW($A1378))</f>
        <v/>
      </c>
    </row>
    <row r="1379">
      <c r="A1379" s="10" t="n"/>
      <c r="B1379" s="10" t="n"/>
      <c r="C1379" s="10" t="n"/>
      <c r="D1379" s="12" t="n"/>
      <c r="E1379" s="18" t="n"/>
      <c r="F1379" s="12" t="n"/>
      <c r="G1379" s="18" t="n"/>
      <c r="H1379" s="10" t="n"/>
      <c r="I1379" s="10" t="n"/>
      <c r="J1379" s="10" t="n"/>
      <c r="K1379" s="13" t="n"/>
      <c r="L1379" s="13" t="n"/>
      <c r="M1379" s="19">
        <f>IF(OR(K1379="",L1379=""),"",IF(AND(ISNUMBER(K1379),ISNUMBER(L1379)),L1379-K1379,"CHYBA"))</f>
        <v/>
      </c>
      <c r="N1379" s="10" t="n"/>
      <c r="O1379" s="10" t="n"/>
      <c r="P1379" s="14">
        <f>IF(M1379="","",IF(ISNUMBER(M1379),IF(M1379&lt;=0,"CHYBA",""),"CHYBA"))</f>
        <v/>
      </c>
      <c r="Q1379" s="14">
        <f>IF(OR(V1379=0,B1379="",K1379=""),"",IFERROR(IF(X1379=0,IF(AND(COUNTIFS('Vozidlá'!$A$6:$A$6,B1379&amp;"",'Vozidlá'!$L$6:$L$6,"&lt;&gt;")=1,ROUND(K1379,1)=ROUND(INDEX('Vozidlá'!$L$6:$L$6,MATCH(B1379,'Vozidlá'!$A$6:$A$6,0)),1)),"","CHYBA"),IF(AND(INDEX($L$1:$L$1505,X1379)&lt;&gt;"",ROUND(K1379,1)=ROUND(INDEX($L$1:$L$1505,X1379),1)),"","CHYBA")),"CHYBA"))</f>
        <v/>
      </c>
      <c r="R1379" s="14">
        <f>IF(V1379=0,"",IF(OR(NOT(ISNUMBER(A1379)),B1379="",C1379="",NOT(ISNUMBER(D1379)),NOT(ISNUMBER(E1379)),NOT(ISNUMBER(F1379)),NOT(ISNUMBER(G1379)),I1379="",J1379="",NOT(ISNUMBER(K1379)),NOT(ISNUMBER(L1379)),AND(N1379&lt;&gt;"Podnikateľská",N1379&lt;&gt;"Súkromná"),AND(N1379="Podnikateľská",H1379=""),COUNTIFS('Vodiči'!$C$6:$C$8,C1379&amp;"")&lt;&gt;1,COUNTIFS('Vozidlá'!$A$6:$A$6,B1379&amp;"",'Vozidlá'!$B$6:$B$6,"&lt;&gt;")&lt;&gt;1,COUNTIFS('Vozidlá'!$A$6:$A$6,B1379&amp;"",'Vozidlá'!$C$6:$C$6,"&lt;&gt;")&lt;&gt;1,COUNTIFS('Vozidlá'!$A$6:$A$6,B1379&amp;"",'Vozidlá'!$D$6:$D$6,"&lt;&gt;")&lt;&gt;1,COUNTIFS('Vozidlá'!$A$6:$A$6,B1379&amp;"",'Vozidlá'!$E$6:$E$6,"&lt;&gt;")&lt;&gt;1,COUNTIFS('Vozidlá'!$A$6:$A$6,B1379&amp;"",'Vozidlá'!$K$6:$K$6,"&lt;&gt;")&lt;&gt;1,COUNTIFS('Vozidlá'!$A$6:$A$6,B1379&amp;"",'Vozidlá'!$L$6:$L$6,"&lt;&gt;")&lt;&gt;1),"CHYBA",""))</f>
        <v/>
      </c>
      <c r="S1379" s="14">
        <f>IF(V1379=0,"",IF(N1379="Podnikateľská",IF(H1379="","",IF(OR(LEN(TRIM(SUBSTITUTE(SUBSTITUTE(H1379,".",""),",","")))&lt;12,ISNUMBER(MATCH(TRIM(SUBSTITUTE(SUBSTITUTE(H1379,".",""),",","")),'Zoznamy'!$G$2:$G$41,0))),"PREVERIŤ","")),IF(AND(N1379="Súkromná",IFERROR(INDEX('Vozidlá'!$O$6:$O$6,MATCH(B1379,'Vozidlá'!$A$6:$A$6,0))="áno",FALSE)),"PREVERIŤ","")))</f>
        <v/>
      </c>
      <c r="T1379" s="14">
        <f>IF(OR(D1379="",E1379="",F1379="",G1379=""),"",IFERROR(IF(OR(F1379+G1379&lt;D1379+E1379,D1379&lt;DATE(2027,1,1),D1379&gt;=DATE(2028,1,1)),"CHYBA",""),"CHYBA"))</f>
        <v/>
      </c>
      <c r="U1379" s="14">
        <f>IF(OR(V1379=0,A1379=""),"",IF(COUNTIFS($A$6:$A$1505,A1379&amp;"",$B$6:$B$1505,B1379&amp;"")&gt;1,"CHYBA",IF(X1379="","",IF(X1379=0,"",IFERROR(IF(INDEX($A$1:$A$1505,X1379)="","",IF(A1379=INDEX($A$1:$A$1505,X1379)+1,"","PREVERIŤ")),"PREVERIŤ")))))</f>
        <v/>
      </c>
      <c r="V1379" s="14">
        <f>IF(OR(A1379&lt;&gt;"",B1379&lt;&gt;"",C1379&lt;&gt;"",D1379&lt;&gt;"",E1379&lt;&gt;"",F1379&lt;&gt;"",G1379&lt;&gt;"",H1379&lt;&gt;"",I1379&lt;&gt;"",J1379&lt;&gt;"",K1379&lt;&gt;"",L1379&lt;&gt;"",N1379&lt;&gt;"",O1379&lt;&gt;""),1,0)</f>
        <v/>
      </c>
      <c r="W1379" s="14">
        <f>IF(OR(V1379=0,B1379=""),"",COUNTIFS($B$6:B1379,B1379&amp;""))</f>
        <v/>
      </c>
      <c r="X1379" s="14">
        <f>IF(OR(V1379=0,B1379=""),"",IF(W1379=1,0,SUMIFS($Y$5:Y1378,$B$5:B1378,B1379&amp;"",$W$5:W1378,W1379-1)))</f>
        <v/>
      </c>
      <c r="Y1379" s="14">
        <f>IF(V1379=0,"",ROW($A1379))</f>
        <v/>
      </c>
    </row>
    <row r="1380">
      <c r="A1380" s="10" t="n"/>
      <c r="B1380" s="10" t="n"/>
      <c r="C1380" s="10" t="n"/>
      <c r="D1380" s="12" t="n"/>
      <c r="E1380" s="18" t="n"/>
      <c r="F1380" s="12" t="n"/>
      <c r="G1380" s="18" t="n"/>
      <c r="H1380" s="10" t="n"/>
      <c r="I1380" s="10" t="n"/>
      <c r="J1380" s="10" t="n"/>
      <c r="K1380" s="13" t="n"/>
      <c r="L1380" s="13" t="n"/>
      <c r="M1380" s="19">
        <f>IF(OR(K1380="",L1380=""),"",IF(AND(ISNUMBER(K1380),ISNUMBER(L1380)),L1380-K1380,"CHYBA"))</f>
        <v/>
      </c>
      <c r="N1380" s="10" t="n"/>
      <c r="O1380" s="10" t="n"/>
      <c r="P1380" s="14">
        <f>IF(M1380="","",IF(ISNUMBER(M1380),IF(M1380&lt;=0,"CHYBA",""),"CHYBA"))</f>
        <v/>
      </c>
      <c r="Q1380" s="14">
        <f>IF(OR(V1380=0,B1380="",K1380=""),"",IFERROR(IF(X1380=0,IF(AND(COUNTIFS('Vozidlá'!$A$6:$A$6,B1380&amp;"",'Vozidlá'!$L$6:$L$6,"&lt;&gt;")=1,ROUND(K1380,1)=ROUND(INDEX('Vozidlá'!$L$6:$L$6,MATCH(B1380,'Vozidlá'!$A$6:$A$6,0)),1)),"","CHYBA"),IF(AND(INDEX($L$1:$L$1505,X1380)&lt;&gt;"",ROUND(K1380,1)=ROUND(INDEX($L$1:$L$1505,X1380),1)),"","CHYBA")),"CHYBA"))</f>
        <v/>
      </c>
      <c r="R1380" s="14">
        <f>IF(V1380=0,"",IF(OR(NOT(ISNUMBER(A1380)),B1380="",C1380="",NOT(ISNUMBER(D1380)),NOT(ISNUMBER(E1380)),NOT(ISNUMBER(F1380)),NOT(ISNUMBER(G1380)),I1380="",J1380="",NOT(ISNUMBER(K1380)),NOT(ISNUMBER(L1380)),AND(N1380&lt;&gt;"Podnikateľská",N1380&lt;&gt;"Súkromná"),AND(N1380="Podnikateľská",H1380=""),COUNTIFS('Vodiči'!$C$6:$C$8,C1380&amp;"")&lt;&gt;1,COUNTIFS('Vozidlá'!$A$6:$A$6,B1380&amp;"",'Vozidlá'!$B$6:$B$6,"&lt;&gt;")&lt;&gt;1,COUNTIFS('Vozidlá'!$A$6:$A$6,B1380&amp;"",'Vozidlá'!$C$6:$C$6,"&lt;&gt;")&lt;&gt;1,COUNTIFS('Vozidlá'!$A$6:$A$6,B1380&amp;"",'Vozidlá'!$D$6:$D$6,"&lt;&gt;")&lt;&gt;1,COUNTIFS('Vozidlá'!$A$6:$A$6,B1380&amp;"",'Vozidlá'!$E$6:$E$6,"&lt;&gt;")&lt;&gt;1,COUNTIFS('Vozidlá'!$A$6:$A$6,B1380&amp;"",'Vozidlá'!$K$6:$K$6,"&lt;&gt;")&lt;&gt;1,COUNTIFS('Vozidlá'!$A$6:$A$6,B1380&amp;"",'Vozidlá'!$L$6:$L$6,"&lt;&gt;")&lt;&gt;1),"CHYBA",""))</f>
        <v/>
      </c>
      <c r="S1380" s="14">
        <f>IF(V1380=0,"",IF(N1380="Podnikateľská",IF(H1380="","",IF(OR(LEN(TRIM(SUBSTITUTE(SUBSTITUTE(H1380,".",""),",","")))&lt;12,ISNUMBER(MATCH(TRIM(SUBSTITUTE(SUBSTITUTE(H1380,".",""),",","")),'Zoznamy'!$G$2:$G$41,0))),"PREVERIŤ","")),IF(AND(N1380="Súkromná",IFERROR(INDEX('Vozidlá'!$O$6:$O$6,MATCH(B1380,'Vozidlá'!$A$6:$A$6,0))="áno",FALSE)),"PREVERIŤ","")))</f>
        <v/>
      </c>
      <c r="T1380" s="14">
        <f>IF(OR(D1380="",E1380="",F1380="",G1380=""),"",IFERROR(IF(OR(F1380+G1380&lt;D1380+E1380,D1380&lt;DATE(2027,1,1),D1380&gt;=DATE(2028,1,1)),"CHYBA",""),"CHYBA"))</f>
        <v/>
      </c>
      <c r="U1380" s="14">
        <f>IF(OR(V1380=0,A1380=""),"",IF(COUNTIFS($A$6:$A$1505,A1380&amp;"",$B$6:$B$1505,B1380&amp;"")&gt;1,"CHYBA",IF(X1380="","",IF(X1380=0,"",IFERROR(IF(INDEX($A$1:$A$1505,X1380)="","",IF(A1380=INDEX($A$1:$A$1505,X1380)+1,"","PREVERIŤ")),"PREVERIŤ")))))</f>
        <v/>
      </c>
      <c r="V1380" s="14">
        <f>IF(OR(A1380&lt;&gt;"",B1380&lt;&gt;"",C1380&lt;&gt;"",D1380&lt;&gt;"",E1380&lt;&gt;"",F1380&lt;&gt;"",G1380&lt;&gt;"",H1380&lt;&gt;"",I1380&lt;&gt;"",J1380&lt;&gt;"",K1380&lt;&gt;"",L1380&lt;&gt;"",N1380&lt;&gt;"",O1380&lt;&gt;""),1,0)</f>
        <v/>
      </c>
      <c r="W1380" s="14">
        <f>IF(OR(V1380=0,B1380=""),"",COUNTIFS($B$6:B1380,B1380&amp;""))</f>
        <v/>
      </c>
      <c r="X1380" s="14">
        <f>IF(OR(V1380=0,B1380=""),"",IF(W1380=1,0,SUMIFS($Y$5:Y1379,$B$5:B1379,B1380&amp;"",$W$5:W1379,W1380-1)))</f>
        <v/>
      </c>
      <c r="Y1380" s="14">
        <f>IF(V1380=0,"",ROW($A1380))</f>
        <v/>
      </c>
    </row>
    <row r="1381">
      <c r="A1381" s="10" t="n"/>
      <c r="B1381" s="10" t="n"/>
      <c r="C1381" s="10" t="n"/>
      <c r="D1381" s="12" t="n"/>
      <c r="E1381" s="18" t="n"/>
      <c r="F1381" s="12" t="n"/>
      <c r="G1381" s="18" t="n"/>
      <c r="H1381" s="10" t="n"/>
      <c r="I1381" s="10" t="n"/>
      <c r="J1381" s="10" t="n"/>
      <c r="K1381" s="13" t="n"/>
      <c r="L1381" s="13" t="n"/>
      <c r="M1381" s="19">
        <f>IF(OR(K1381="",L1381=""),"",IF(AND(ISNUMBER(K1381),ISNUMBER(L1381)),L1381-K1381,"CHYBA"))</f>
        <v/>
      </c>
      <c r="N1381" s="10" t="n"/>
      <c r="O1381" s="10" t="n"/>
      <c r="P1381" s="14">
        <f>IF(M1381="","",IF(ISNUMBER(M1381),IF(M1381&lt;=0,"CHYBA",""),"CHYBA"))</f>
        <v/>
      </c>
      <c r="Q1381" s="14">
        <f>IF(OR(V1381=0,B1381="",K1381=""),"",IFERROR(IF(X1381=0,IF(AND(COUNTIFS('Vozidlá'!$A$6:$A$6,B1381&amp;"",'Vozidlá'!$L$6:$L$6,"&lt;&gt;")=1,ROUND(K1381,1)=ROUND(INDEX('Vozidlá'!$L$6:$L$6,MATCH(B1381,'Vozidlá'!$A$6:$A$6,0)),1)),"","CHYBA"),IF(AND(INDEX($L$1:$L$1505,X1381)&lt;&gt;"",ROUND(K1381,1)=ROUND(INDEX($L$1:$L$1505,X1381),1)),"","CHYBA")),"CHYBA"))</f>
        <v/>
      </c>
      <c r="R1381" s="14">
        <f>IF(V1381=0,"",IF(OR(NOT(ISNUMBER(A1381)),B1381="",C1381="",NOT(ISNUMBER(D1381)),NOT(ISNUMBER(E1381)),NOT(ISNUMBER(F1381)),NOT(ISNUMBER(G1381)),I1381="",J1381="",NOT(ISNUMBER(K1381)),NOT(ISNUMBER(L1381)),AND(N1381&lt;&gt;"Podnikateľská",N1381&lt;&gt;"Súkromná"),AND(N1381="Podnikateľská",H1381=""),COUNTIFS('Vodiči'!$C$6:$C$8,C1381&amp;"")&lt;&gt;1,COUNTIFS('Vozidlá'!$A$6:$A$6,B1381&amp;"",'Vozidlá'!$B$6:$B$6,"&lt;&gt;")&lt;&gt;1,COUNTIFS('Vozidlá'!$A$6:$A$6,B1381&amp;"",'Vozidlá'!$C$6:$C$6,"&lt;&gt;")&lt;&gt;1,COUNTIFS('Vozidlá'!$A$6:$A$6,B1381&amp;"",'Vozidlá'!$D$6:$D$6,"&lt;&gt;")&lt;&gt;1,COUNTIFS('Vozidlá'!$A$6:$A$6,B1381&amp;"",'Vozidlá'!$E$6:$E$6,"&lt;&gt;")&lt;&gt;1,COUNTIFS('Vozidlá'!$A$6:$A$6,B1381&amp;"",'Vozidlá'!$K$6:$K$6,"&lt;&gt;")&lt;&gt;1,COUNTIFS('Vozidlá'!$A$6:$A$6,B1381&amp;"",'Vozidlá'!$L$6:$L$6,"&lt;&gt;")&lt;&gt;1),"CHYBA",""))</f>
        <v/>
      </c>
      <c r="S1381" s="14">
        <f>IF(V1381=0,"",IF(N1381="Podnikateľská",IF(H1381="","",IF(OR(LEN(TRIM(SUBSTITUTE(SUBSTITUTE(H1381,".",""),",","")))&lt;12,ISNUMBER(MATCH(TRIM(SUBSTITUTE(SUBSTITUTE(H1381,".",""),",","")),'Zoznamy'!$G$2:$G$41,0))),"PREVERIŤ","")),IF(AND(N1381="Súkromná",IFERROR(INDEX('Vozidlá'!$O$6:$O$6,MATCH(B1381,'Vozidlá'!$A$6:$A$6,0))="áno",FALSE)),"PREVERIŤ","")))</f>
        <v/>
      </c>
      <c r="T1381" s="14">
        <f>IF(OR(D1381="",E1381="",F1381="",G1381=""),"",IFERROR(IF(OR(F1381+G1381&lt;D1381+E1381,D1381&lt;DATE(2027,1,1),D1381&gt;=DATE(2028,1,1)),"CHYBA",""),"CHYBA"))</f>
        <v/>
      </c>
      <c r="U1381" s="14">
        <f>IF(OR(V1381=0,A1381=""),"",IF(COUNTIFS($A$6:$A$1505,A1381&amp;"",$B$6:$B$1505,B1381&amp;"")&gt;1,"CHYBA",IF(X1381="","",IF(X1381=0,"",IFERROR(IF(INDEX($A$1:$A$1505,X1381)="","",IF(A1381=INDEX($A$1:$A$1505,X1381)+1,"","PREVERIŤ")),"PREVERIŤ")))))</f>
        <v/>
      </c>
      <c r="V1381" s="14">
        <f>IF(OR(A1381&lt;&gt;"",B1381&lt;&gt;"",C1381&lt;&gt;"",D1381&lt;&gt;"",E1381&lt;&gt;"",F1381&lt;&gt;"",G1381&lt;&gt;"",H1381&lt;&gt;"",I1381&lt;&gt;"",J1381&lt;&gt;"",K1381&lt;&gt;"",L1381&lt;&gt;"",N1381&lt;&gt;"",O1381&lt;&gt;""),1,0)</f>
        <v/>
      </c>
      <c r="W1381" s="14">
        <f>IF(OR(V1381=0,B1381=""),"",COUNTIFS($B$6:B1381,B1381&amp;""))</f>
        <v/>
      </c>
      <c r="X1381" s="14">
        <f>IF(OR(V1381=0,B1381=""),"",IF(W1381=1,0,SUMIFS($Y$5:Y1380,$B$5:B1380,B1381&amp;"",$W$5:W1380,W1381-1)))</f>
        <v/>
      </c>
      <c r="Y1381" s="14">
        <f>IF(V1381=0,"",ROW($A1381))</f>
        <v/>
      </c>
    </row>
    <row r="1382">
      <c r="A1382" s="10" t="n"/>
      <c r="B1382" s="10" t="n"/>
      <c r="C1382" s="10" t="n"/>
      <c r="D1382" s="12" t="n"/>
      <c r="E1382" s="18" t="n"/>
      <c r="F1382" s="12" t="n"/>
      <c r="G1382" s="18" t="n"/>
      <c r="H1382" s="10" t="n"/>
      <c r="I1382" s="10" t="n"/>
      <c r="J1382" s="10" t="n"/>
      <c r="K1382" s="13" t="n"/>
      <c r="L1382" s="13" t="n"/>
      <c r="M1382" s="19">
        <f>IF(OR(K1382="",L1382=""),"",IF(AND(ISNUMBER(K1382),ISNUMBER(L1382)),L1382-K1382,"CHYBA"))</f>
        <v/>
      </c>
      <c r="N1382" s="10" t="n"/>
      <c r="O1382" s="10" t="n"/>
      <c r="P1382" s="14">
        <f>IF(M1382="","",IF(ISNUMBER(M1382),IF(M1382&lt;=0,"CHYBA",""),"CHYBA"))</f>
        <v/>
      </c>
      <c r="Q1382" s="14">
        <f>IF(OR(V1382=0,B1382="",K1382=""),"",IFERROR(IF(X1382=0,IF(AND(COUNTIFS('Vozidlá'!$A$6:$A$6,B1382&amp;"",'Vozidlá'!$L$6:$L$6,"&lt;&gt;")=1,ROUND(K1382,1)=ROUND(INDEX('Vozidlá'!$L$6:$L$6,MATCH(B1382,'Vozidlá'!$A$6:$A$6,0)),1)),"","CHYBA"),IF(AND(INDEX($L$1:$L$1505,X1382)&lt;&gt;"",ROUND(K1382,1)=ROUND(INDEX($L$1:$L$1505,X1382),1)),"","CHYBA")),"CHYBA"))</f>
        <v/>
      </c>
      <c r="R1382" s="14">
        <f>IF(V1382=0,"",IF(OR(NOT(ISNUMBER(A1382)),B1382="",C1382="",NOT(ISNUMBER(D1382)),NOT(ISNUMBER(E1382)),NOT(ISNUMBER(F1382)),NOT(ISNUMBER(G1382)),I1382="",J1382="",NOT(ISNUMBER(K1382)),NOT(ISNUMBER(L1382)),AND(N1382&lt;&gt;"Podnikateľská",N1382&lt;&gt;"Súkromná"),AND(N1382="Podnikateľská",H1382=""),COUNTIFS('Vodiči'!$C$6:$C$8,C1382&amp;"")&lt;&gt;1,COUNTIFS('Vozidlá'!$A$6:$A$6,B1382&amp;"",'Vozidlá'!$B$6:$B$6,"&lt;&gt;")&lt;&gt;1,COUNTIFS('Vozidlá'!$A$6:$A$6,B1382&amp;"",'Vozidlá'!$C$6:$C$6,"&lt;&gt;")&lt;&gt;1,COUNTIFS('Vozidlá'!$A$6:$A$6,B1382&amp;"",'Vozidlá'!$D$6:$D$6,"&lt;&gt;")&lt;&gt;1,COUNTIFS('Vozidlá'!$A$6:$A$6,B1382&amp;"",'Vozidlá'!$E$6:$E$6,"&lt;&gt;")&lt;&gt;1,COUNTIFS('Vozidlá'!$A$6:$A$6,B1382&amp;"",'Vozidlá'!$K$6:$K$6,"&lt;&gt;")&lt;&gt;1,COUNTIFS('Vozidlá'!$A$6:$A$6,B1382&amp;"",'Vozidlá'!$L$6:$L$6,"&lt;&gt;")&lt;&gt;1),"CHYBA",""))</f>
        <v/>
      </c>
      <c r="S1382" s="14">
        <f>IF(V1382=0,"",IF(N1382="Podnikateľská",IF(H1382="","",IF(OR(LEN(TRIM(SUBSTITUTE(SUBSTITUTE(H1382,".",""),",","")))&lt;12,ISNUMBER(MATCH(TRIM(SUBSTITUTE(SUBSTITUTE(H1382,".",""),",","")),'Zoznamy'!$G$2:$G$41,0))),"PREVERIŤ","")),IF(AND(N1382="Súkromná",IFERROR(INDEX('Vozidlá'!$O$6:$O$6,MATCH(B1382,'Vozidlá'!$A$6:$A$6,0))="áno",FALSE)),"PREVERIŤ","")))</f>
        <v/>
      </c>
      <c r="T1382" s="14">
        <f>IF(OR(D1382="",E1382="",F1382="",G1382=""),"",IFERROR(IF(OR(F1382+G1382&lt;D1382+E1382,D1382&lt;DATE(2027,1,1),D1382&gt;=DATE(2028,1,1)),"CHYBA",""),"CHYBA"))</f>
        <v/>
      </c>
      <c r="U1382" s="14">
        <f>IF(OR(V1382=0,A1382=""),"",IF(COUNTIFS($A$6:$A$1505,A1382&amp;"",$B$6:$B$1505,B1382&amp;"")&gt;1,"CHYBA",IF(X1382="","",IF(X1382=0,"",IFERROR(IF(INDEX($A$1:$A$1505,X1382)="","",IF(A1382=INDEX($A$1:$A$1505,X1382)+1,"","PREVERIŤ")),"PREVERIŤ")))))</f>
        <v/>
      </c>
      <c r="V1382" s="14">
        <f>IF(OR(A1382&lt;&gt;"",B1382&lt;&gt;"",C1382&lt;&gt;"",D1382&lt;&gt;"",E1382&lt;&gt;"",F1382&lt;&gt;"",G1382&lt;&gt;"",H1382&lt;&gt;"",I1382&lt;&gt;"",J1382&lt;&gt;"",K1382&lt;&gt;"",L1382&lt;&gt;"",N1382&lt;&gt;"",O1382&lt;&gt;""),1,0)</f>
        <v/>
      </c>
      <c r="W1382" s="14">
        <f>IF(OR(V1382=0,B1382=""),"",COUNTIFS($B$6:B1382,B1382&amp;""))</f>
        <v/>
      </c>
      <c r="X1382" s="14">
        <f>IF(OR(V1382=0,B1382=""),"",IF(W1382=1,0,SUMIFS($Y$5:Y1381,$B$5:B1381,B1382&amp;"",$W$5:W1381,W1382-1)))</f>
        <v/>
      </c>
      <c r="Y1382" s="14">
        <f>IF(V1382=0,"",ROW($A1382))</f>
        <v/>
      </c>
    </row>
    <row r="1383">
      <c r="A1383" s="10" t="n"/>
      <c r="B1383" s="10" t="n"/>
      <c r="C1383" s="10" t="n"/>
      <c r="D1383" s="12" t="n"/>
      <c r="E1383" s="18" t="n"/>
      <c r="F1383" s="12" t="n"/>
      <c r="G1383" s="18" t="n"/>
      <c r="H1383" s="10" t="n"/>
      <c r="I1383" s="10" t="n"/>
      <c r="J1383" s="10" t="n"/>
      <c r="K1383" s="13" t="n"/>
      <c r="L1383" s="13" t="n"/>
      <c r="M1383" s="19">
        <f>IF(OR(K1383="",L1383=""),"",IF(AND(ISNUMBER(K1383),ISNUMBER(L1383)),L1383-K1383,"CHYBA"))</f>
        <v/>
      </c>
      <c r="N1383" s="10" t="n"/>
      <c r="O1383" s="10" t="n"/>
      <c r="P1383" s="14">
        <f>IF(M1383="","",IF(ISNUMBER(M1383),IF(M1383&lt;=0,"CHYBA",""),"CHYBA"))</f>
        <v/>
      </c>
      <c r="Q1383" s="14">
        <f>IF(OR(V1383=0,B1383="",K1383=""),"",IFERROR(IF(X1383=0,IF(AND(COUNTIFS('Vozidlá'!$A$6:$A$6,B1383&amp;"",'Vozidlá'!$L$6:$L$6,"&lt;&gt;")=1,ROUND(K1383,1)=ROUND(INDEX('Vozidlá'!$L$6:$L$6,MATCH(B1383,'Vozidlá'!$A$6:$A$6,0)),1)),"","CHYBA"),IF(AND(INDEX($L$1:$L$1505,X1383)&lt;&gt;"",ROUND(K1383,1)=ROUND(INDEX($L$1:$L$1505,X1383),1)),"","CHYBA")),"CHYBA"))</f>
        <v/>
      </c>
      <c r="R1383" s="14">
        <f>IF(V1383=0,"",IF(OR(NOT(ISNUMBER(A1383)),B1383="",C1383="",NOT(ISNUMBER(D1383)),NOT(ISNUMBER(E1383)),NOT(ISNUMBER(F1383)),NOT(ISNUMBER(G1383)),I1383="",J1383="",NOT(ISNUMBER(K1383)),NOT(ISNUMBER(L1383)),AND(N1383&lt;&gt;"Podnikateľská",N1383&lt;&gt;"Súkromná"),AND(N1383="Podnikateľská",H1383=""),COUNTIFS('Vodiči'!$C$6:$C$8,C1383&amp;"")&lt;&gt;1,COUNTIFS('Vozidlá'!$A$6:$A$6,B1383&amp;"",'Vozidlá'!$B$6:$B$6,"&lt;&gt;")&lt;&gt;1,COUNTIFS('Vozidlá'!$A$6:$A$6,B1383&amp;"",'Vozidlá'!$C$6:$C$6,"&lt;&gt;")&lt;&gt;1,COUNTIFS('Vozidlá'!$A$6:$A$6,B1383&amp;"",'Vozidlá'!$D$6:$D$6,"&lt;&gt;")&lt;&gt;1,COUNTIFS('Vozidlá'!$A$6:$A$6,B1383&amp;"",'Vozidlá'!$E$6:$E$6,"&lt;&gt;")&lt;&gt;1,COUNTIFS('Vozidlá'!$A$6:$A$6,B1383&amp;"",'Vozidlá'!$K$6:$K$6,"&lt;&gt;")&lt;&gt;1,COUNTIFS('Vozidlá'!$A$6:$A$6,B1383&amp;"",'Vozidlá'!$L$6:$L$6,"&lt;&gt;")&lt;&gt;1),"CHYBA",""))</f>
        <v/>
      </c>
      <c r="S1383" s="14">
        <f>IF(V1383=0,"",IF(N1383="Podnikateľská",IF(H1383="","",IF(OR(LEN(TRIM(SUBSTITUTE(SUBSTITUTE(H1383,".",""),",","")))&lt;12,ISNUMBER(MATCH(TRIM(SUBSTITUTE(SUBSTITUTE(H1383,".",""),",","")),'Zoznamy'!$G$2:$G$41,0))),"PREVERIŤ","")),IF(AND(N1383="Súkromná",IFERROR(INDEX('Vozidlá'!$O$6:$O$6,MATCH(B1383,'Vozidlá'!$A$6:$A$6,0))="áno",FALSE)),"PREVERIŤ","")))</f>
        <v/>
      </c>
      <c r="T1383" s="14">
        <f>IF(OR(D1383="",E1383="",F1383="",G1383=""),"",IFERROR(IF(OR(F1383+G1383&lt;D1383+E1383,D1383&lt;DATE(2027,1,1),D1383&gt;=DATE(2028,1,1)),"CHYBA",""),"CHYBA"))</f>
        <v/>
      </c>
      <c r="U1383" s="14">
        <f>IF(OR(V1383=0,A1383=""),"",IF(COUNTIFS($A$6:$A$1505,A1383&amp;"",$B$6:$B$1505,B1383&amp;"")&gt;1,"CHYBA",IF(X1383="","",IF(X1383=0,"",IFERROR(IF(INDEX($A$1:$A$1505,X1383)="","",IF(A1383=INDEX($A$1:$A$1505,X1383)+1,"","PREVERIŤ")),"PREVERIŤ")))))</f>
        <v/>
      </c>
      <c r="V1383" s="14">
        <f>IF(OR(A1383&lt;&gt;"",B1383&lt;&gt;"",C1383&lt;&gt;"",D1383&lt;&gt;"",E1383&lt;&gt;"",F1383&lt;&gt;"",G1383&lt;&gt;"",H1383&lt;&gt;"",I1383&lt;&gt;"",J1383&lt;&gt;"",K1383&lt;&gt;"",L1383&lt;&gt;"",N1383&lt;&gt;"",O1383&lt;&gt;""),1,0)</f>
        <v/>
      </c>
      <c r="W1383" s="14">
        <f>IF(OR(V1383=0,B1383=""),"",COUNTIFS($B$6:B1383,B1383&amp;""))</f>
        <v/>
      </c>
      <c r="X1383" s="14">
        <f>IF(OR(V1383=0,B1383=""),"",IF(W1383=1,0,SUMIFS($Y$5:Y1382,$B$5:B1382,B1383&amp;"",$W$5:W1382,W1383-1)))</f>
        <v/>
      </c>
      <c r="Y1383" s="14">
        <f>IF(V1383=0,"",ROW($A1383))</f>
        <v/>
      </c>
    </row>
    <row r="1384">
      <c r="A1384" s="10" t="n"/>
      <c r="B1384" s="10" t="n"/>
      <c r="C1384" s="10" t="n"/>
      <c r="D1384" s="12" t="n"/>
      <c r="E1384" s="18" t="n"/>
      <c r="F1384" s="12" t="n"/>
      <c r="G1384" s="18" t="n"/>
      <c r="H1384" s="10" t="n"/>
      <c r="I1384" s="10" t="n"/>
      <c r="J1384" s="10" t="n"/>
      <c r="K1384" s="13" t="n"/>
      <c r="L1384" s="13" t="n"/>
      <c r="M1384" s="19">
        <f>IF(OR(K1384="",L1384=""),"",IF(AND(ISNUMBER(K1384),ISNUMBER(L1384)),L1384-K1384,"CHYBA"))</f>
        <v/>
      </c>
      <c r="N1384" s="10" t="n"/>
      <c r="O1384" s="10" t="n"/>
      <c r="P1384" s="14">
        <f>IF(M1384="","",IF(ISNUMBER(M1384),IF(M1384&lt;=0,"CHYBA",""),"CHYBA"))</f>
        <v/>
      </c>
      <c r="Q1384" s="14">
        <f>IF(OR(V1384=0,B1384="",K1384=""),"",IFERROR(IF(X1384=0,IF(AND(COUNTIFS('Vozidlá'!$A$6:$A$6,B1384&amp;"",'Vozidlá'!$L$6:$L$6,"&lt;&gt;")=1,ROUND(K1384,1)=ROUND(INDEX('Vozidlá'!$L$6:$L$6,MATCH(B1384,'Vozidlá'!$A$6:$A$6,0)),1)),"","CHYBA"),IF(AND(INDEX($L$1:$L$1505,X1384)&lt;&gt;"",ROUND(K1384,1)=ROUND(INDEX($L$1:$L$1505,X1384),1)),"","CHYBA")),"CHYBA"))</f>
        <v/>
      </c>
      <c r="R1384" s="14">
        <f>IF(V1384=0,"",IF(OR(NOT(ISNUMBER(A1384)),B1384="",C1384="",NOT(ISNUMBER(D1384)),NOT(ISNUMBER(E1384)),NOT(ISNUMBER(F1384)),NOT(ISNUMBER(G1384)),I1384="",J1384="",NOT(ISNUMBER(K1384)),NOT(ISNUMBER(L1384)),AND(N1384&lt;&gt;"Podnikateľská",N1384&lt;&gt;"Súkromná"),AND(N1384="Podnikateľská",H1384=""),COUNTIFS('Vodiči'!$C$6:$C$8,C1384&amp;"")&lt;&gt;1,COUNTIFS('Vozidlá'!$A$6:$A$6,B1384&amp;"",'Vozidlá'!$B$6:$B$6,"&lt;&gt;")&lt;&gt;1,COUNTIFS('Vozidlá'!$A$6:$A$6,B1384&amp;"",'Vozidlá'!$C$6:$C$6,"&lt;&gt;")&lt;&gt;1,COUNTIFS('Vozidlá'!$A$6:$A$6,B1384&amp;"",'Vozidlá'!$D$6:$D$6,"&lt;&gt;")&lt;&gt;1,COUNTIFS('Vozidlá'!$A$6:$A$6,B1384&amp;"",'Vozidlá'!$E$6:$E$6,"&lt;&gt;")&lt;&gt;1,COUNTIFS('Vozidlá'!$A$6:$A$6,B1384&amp;"",'Vozidlá'!$K$6:$K$6,"&lt;&gt;")&lt;&gt;1,COUNTIFS('Vozidlá'!$A$6:$A$6,B1384&amp;"",'Vozidlá'!$L$6:$L$6,"&lt;&gt;")&lt;&gt;1),"CHYBA",""))</f>
        <v/>
      </c>
      <c r="S1384" s="14">
        <f>IF(V1384=0,"",IF(N1384="Podnikateľská",IF(H1384="","",IF(OR(LEN(TRIM(SUBSTITUTE(SUBSTITUTE(H1384,".",""),",","")))&lt;12,ISNUMBER(MATCH(TRIM(SUBSTITUTE(SUBSTITUTE(H1384,".",""),",","")),'Zoznamy'!$G$2:$G$41,0))),"PREVERIŤ","")),IF(AND(N1384="Súkromná",IFERROR(INDEX('Vozidlá'!$O$6:$O$6,MATCH(B1384,'Vozidlá'!$A$6:$A$6,0))="áno",FALSE)),"PREVERIŤ","")))</f>
        <v/>
      </c>
      <c r="T1384" s="14">
        <f>IF(OR(D1384="",E1384="",F1384="",G1384=""),"",IFERROR(IF(OR(F1384+G1384&lt;D1384+E1384,D1384&lt;DATE(2027,1,1),D1384&gt;=DATE(2028,1,1)),"CHYBA",""),"CHYBA"))</f>
        <v/>
      </c>
      <c r="U1384" s="14">
        <f>IF(OR(V1384=0,A1384=""),"",IF(COUNTIFS($A$6:$A$1505,A1384&amp;"",$B$6:$B$1505,B1384&amp;"")&gt;1,"CHYBA",IF(X1384="","",IF(X1384=0,"",IFERROR(IF(INDEX($A$1:$A$1505,X1384)="","",IF(A1384=INDEX($A$1:$A$1505,X1384)+1,"","PREVERIŤ")),"PREVERIŤ")))))</f>
        <v/>
      </c>
      <c r="V1384" s="14">
        <f>IF(OR(A1384&lt;&gt;"",B1384&lt;&gt;"",C1384&lt;&gt;"",D1384&lt;&gt;"",E1384&lt;&gt;"",F1384&lt;&gt;"",G1384&lt;&gt;"",H1384&lt;&gt;"",I1384&lt;&gt;"",J1384&lt;&gt;"",K1384&lt;&gt;"",L1384&lt;&gt;"",N1384&lt;&gt;"",O1384&lt;&gt;""),1,0)</f>
        <v/>
      </c>
      <c r="W1384" s="14">
        <f>IF(OR(V1384=0,B1384=""),"",COUNTIFS($B$6:B1384,B1384&amp;""))</f>
        <v/>
      </c>
      <c r="X1384" s="14">
        <f>IF(OR(V1384=0,B1384=""),"",IF(W1384=1,0,SUMIFS($Y$5:Y1383,$B$5:B1383,B1384&amp;"",$W$5:W1383,W1384-1)))</f>
        <v/>
      </c>
      <c r="Y1384" s="14">
        <f>IF(V1384=0,"",ROW($A1384))</f>
        <v/>
      </c>
    </row>
    <row r="1385">
      <c r="A1385" s="10" t="n"/>
      <c r="B1385" s="10" t="n"/>
      <c r="C1385" s="10" t="n"/>
      <c r="D1385" s="12" t="n"/>
      <c r="E1385" s="18" t="n"/>
      <c r="F1385" s="12" t="n"/>
      <c r="G1385" s="18" t="n"/>
      <c r="H1385" s="10" t="n"/>
      <c r="I1385" s="10" t="n"/>
      <c r="J1385" s="10" t="n"/>
      <c r="K1385" s="13" t="n"/>
      <c r="L1385" s="13" t="n"/>
      <c r="M1385" s="19">
        <f>IF(OR(K1385="",L1385=""),"",IF(AND(ISNUMBER(K1385),ISNUMBER(L1385)),L1385-K1385,"CHYBA"))</f>
        <v/>
      </c>
      <c r="N1385" s="10" t="n"/>
      <c r="O1385" s="10" t="n"/>
      <c r="P1385" s="14">
        <f>IF(M1385="","",IF(ISNUMBER(M1385),IF(M1385&lt;=0,"CHYBA",""),"CHYBA"))</f>
        <v/>
      </c>
      <c r="Q1385" s="14">
        <f>IF(OR(V1385=0,B1385="",K1385=""),"",IFERROR(IF(X1385=0,IF(AND(COUNTIFS('Vozidlá'!$A$6:$A$6,B1385&amp;"",'Vozidlá'!$L$6:$L$6,"&lt;&gt;")=1,ROUND(K1385,1)=ROUND(INDEX('Vozidlá'!$L$6:$L$6,MATCH(B1385,'Vozidlá'!$A$6:$A$6,0)),1)),"","CHYBA"),IF(AND(INDEX($L$1:$L$1505,X1385)&lt;&gt;"",ROUND(K1385,1)=ROUND(INDEX($L$1:$L$1505,X1385),1)),"","CHYBA")),"CHYBA"))</f>
        <v/>
      </c>
      <c r="R1385" s="14">
        <f>IF(V1385=0,"",IF(OR(NOT(ISNUMBER(A1385)),B1385="",C1385="",NOT(ISNUMBER(D1385)),NOT(ISNUMBER(E1385)),NOT(ISNUMBER(F1385)),NOT(ISNUMBER(G1385)),I1385="",J1385="",NOT(ISNUMBER(K1385)),NOT(ISNUMBER(L1385)),AND(N1385&lt;&gt;"Podnikateľská",N1385&lt;&gt;"Súkromná"),AND(N1385="Podnikateľská",H1385=""),COUNTIFS('Vodiči'!$C$6:$C$8,C1385&amp;"")&lt;&gt;1,COUNTIFS('Vozidlá'!$A$6:$A$6,B1385&amp;"",'Vozidlá'!$B$6:$B$6,"&lt;&gt;")&lt;&gt;1,COUNTIFS('Vozidlá'!$A$6:$A$6,B1385&amp;"",'Vozidlá'!$C$6:$C$6,"&lt;&gt;")&lt;&gt;1,COUNTIFS('Vozidlá'!$A$6:$A$6,B1385&amp;"",'Vozidlá'!$D$6:$D$6,"&lt;&gt;")&lt;&gt;1,COUNTIFS('Vozidlá'!$A$6:$A$6,B1385&amp;"",'Vozidlá'!$E$6:$E$6,"&lt;&gt;")&lt;&gt;1,COUNTIFS('Vozidlá'!$A$6:$A$6,B1385&amp;"",'Vozidlá'!$K$6:$K$6,"&lt;&gt;")&lt;&gt;1,COUNTIFS('Vozidlá'!$A$6:$A$6,B1385&amp;"",'Vozidlá'!$L$6:$L$6,"&lt;&gt;")&lt;&gt;1),"CHYBA",""))</f>
        <v/>
      </c>
      <c r="S1385" s="14">
        <f>IF(V1385=0,"",IF(N1385="Podnikateľská",IF(H1385="","",IF(OR(LEN(TRIM(SUBSTITUTE(SUBSTITUTE(H1385,".",""),",","")))&lt;12,ISNUMBER(MATCH(TRIM(SUBSTITUTE(SUBSTITUTE(H1385,".",""),",","")),'Zoznamy'!$G$2:$G$41,0))),"PREVERIŤ","")),IF(AND(N1385="Súkromná",IFERROR(INDEX('Vozidlá'!$O$6:$O$6,MATCH(B1385,'Vozidlá'!$A$6:$A$6,0))="áno",FALSE)),"PREVERIŤ","")))</f>
        <v/>
      </c>
      <c r="T1385" s="14">
        <f>IF(OR(D1385="",E1385="",F1385="",G1385=""),"",IFERROR(IF(OR(F1385+G1385&lt;D1385+E1385,D1385&lt;DATE(2027,1,1),D1385&gt;=DATE(2028,1,1)),"CHYBA",""),"CHYBA"))</f>
        <v/>
      </c>
      <c r="U1385" s="14">
        <f>IF(OR(V1385=0,A1385=""),"",IF(COUNTIFS($A$6:$A$1505,A1385&amp;"",$B$6:$B$1505,B1385&amp;"")&gt;1,"CHYBA",IF(X1385="","",IF(X1385=0,"",IFERROR(IF(INDEX($A$1:$A$1505,X1385)="","",IF(A1385=INDEX($A$1:$A$1505,X1385)+1,"","PREVERIŤ")),"PREVERIŤ")))))</f>
        <v/>
      </c>
      <c r="V1385" s="14">
        <f>IF(OR(A1385&lt;&gt;"",B1385&lt;&gt;"",C1385&lt;&gt;"",D1385&lt;&gt;"",E1385&lt;&gt;"",F1385&lt;&gt;"",G1385&lt;&gt;"",H1385&lt;&gt;"",I1385&lt;&gt;"",J1385&lt;&gt;"",K1385&lt;&gt;"",L1385&lt;&gt;"",N1385&lt;&gt;"",O1385&lt;&gt;""),1,0)</f>
        <v/>
      </c>
      <c r="W1385" s="14">
        <f>IF(OR(V1385=0,B1385=""),"",COUNTIFS($B$6:B1385,B1385&amp;""))</f>
        <v/>
      </c>
      <c r="X1385" s="14">
        <f>IF(OR(V1385=0,B1385=""),"",IF(W1385=1,0,SUMIFS($Y$5:Y1384,$B$5:B1384,B1385&amp;"",$W$5:W1384,W1385-1)))</f>
        <v/>
      </c>
      <c r="Y1385" s="14">
        <f>IF(V1385=0,"",ROW($A1385))</f>
        <v/>
      </c>
    </row>
    <row r="1386">
      <c r="A1386" s="10" t="n"/>
      <c r="B1386" s="10" t="n"/>
      <c r="C1386" s="10" t="n"/>
      <c r="D1386" s="12" t="n"/>
      <c r="E1386" s="18" t="n"/>
      <c r="F1386" s="12" t="n"/>
      <c r="G1386" s="18" t="n"/>
      <c r="H1386" s="10" t="n"/>
      <c r="I1386" s="10" t="n"/>
      <c r="J1386" s="10" t="n"/>
      <c r="K1386" s="13" t="n"/>
      <c r="L1386" s="13" t="n"/>
      <c r="M1386" s="19">
        <f>IF(OR(K1386="",L1386=""),"",IF(AND(ISNUMBER(K1386),ISNUMBER(L1386)),L1386-K1386,"CHYBA"))</f>
        <v/>
      </c>
      <c r="N1386" s="10" t="n"/>
      <c r="O1386" s="10" t="n"/>
      <c r="P1386" s="14">
        <f>IF(M1386="","",IF(ISNUMBER(M1386),IF(M1386&lt;=0,"CHYBA",""),"CHYBA"))</f>
        <v/>
      </c>
      <c r="Q1386" s="14">
        <f>IF(OR(V1386=0,B1386="",K1386=""),"",IFERROR(IF(X1386=0,IF(AND(COUNTIFS('Vozidlá'!$A$6:$A$6,B1386&amp;"",'Vozidlá'!$L$6:$L$6,"&lt;&gt;")=1,ROUND(K1386,1)=ROUND(INDEX('Vozidlá'!$L$6:$L$6,MATCH(B1386,'Vozidlá'!$A$6:$A$6,0)),1)),"","CHYBA"),IF(AND(INDEX($L$1:$L$1505,X1386)&lt;&gt;"",ROUND(K1386,1)=ROUND(INDEX($L$1:$L$1505,X1386),1)),"","CHYBA")),"CHYBA"))</f>
        <v/>
      </c>
      <c r="R1386" s="14">
        <f>IF(V1386=0,"",IF(OR(NOT(ISNUMBER(A1386)),B1386="",C1386="",NOT(ISNUMBER(D1386)),NOT(ISNUMBER(E1386)),NOT(ISNUMBER(F1386)),NOT(ISNUMBER(G1386)),I1386="",J1386="",NOT(ISNUMBER(K1386)),NOT(ISNUMBER(L1386)),AND(N1386&lt;&gt;"Podnikateľská",N1386&lt;&gt;"Súkromná"),AND(N1386="Podnikateľská",H1386=""),COUNTIFS('Vodiči'!$C$6:$C$8,C1386&amp;"")&lt;&gt;1,COUNTIFS('Vozidlá'!$A$6:$A$6,B1386&amp;"",'Vozidlá'!$B$6:$B$6,"&lt;&gt;")&lt;&gt;1,COUNTIFS('Vozidlá'!$A$6:$A$6,B1386&amp;"",'Vozidlá'!$C$6:$C$6,"&lt;&gt;")&lt;&gt;1,COUNTIFS('Vozidlá'!$A$6:$A$6,B1386&amp;"",'Vozidlá'!$D$6:$D$6,"&lt;&gt;")&lt;&gt;1,COUNTIFS('Vozidlá'!$A$6:$A$6,B1386&amp;"",'Vozidlá'!$E$6:$E$6,"&lt;&gt;")&lt;&gt;1,COUNTIFS('Vozidlá'!$A$6:$A$6,B1386&amp;"",'Vozidlá'!$K$6:$K$6,"&lt;&gt;")&lt;&gt;1,COUNTIFS('Vozidlá'!$A$6:$A$6,B1386&amp;"",'Vozidlá'!$L$6:$L$6,"&lt;&gt;")&lt;&gt;1),"CHYBA",""))</f>
        <v/>
      </c>
      <c r="S1386" s="14">
        <f>IF(V1386=0,"",IF(N1386="Podnikateľská",IF(H1386="","",IF(OR(LEN(TRIM(SUBSTITUTE(SUBSTITUTE(H1386,".",""),",","")))&lt;12,ISNUMBER(MATCH(TRIM(SUBSTITUTE(SUBSTITUTE(H1386,".",""),",","")),'Zoznamy'!$G$2:$G$41,0))),"PREVERIŤ","")),IF(AND(N1386="Súkromná",IFERROR(INDEX('Vozidlá'!$O$6:$O$6,MATCH(B1386,'Vozidlá'!$A$6:$A$6,0))="áno",FALSE)),"PREVERIŤ","")))</f>
        <v/>
      </c>
      <c r="T1386" s="14">
        <f>IF(OR(D1386="",E1386="",F1386="",G1386=""),"",IFERROR(IF(OR(F1386+G1386&lt;D1386+E1386,D1386&lt;DATE(2027,1,1),D1386&gt;=DATE(2028,1,1)),"CHYBA",""),"CHYBA"))</f>
        <v/>
      </c>
      <c r="U1386" s="14">
        <f>IF(OR(V1386=0,A1386=""),"",IF(COUNTIFS($A$6:$A$1505,A1386&amp;"",$B$6:$B$1505,B1386&amp;"")&gt;1,"CHYBA",IF(X1386="","",IF(X1386=0,"",IFERROR(IF(INDEX($A$1:$A$1505,X1386)="","",IF(A1386=INDEX($A$1:$A$1505,X1386)+1,"","PREVERIŤ")),"PREVERIŤ")))))</f>
        <v/>
      </c>
      <c r="V1386" s="14">
        <f>IF(OR(A1386&lt;&gt;"",B1386&lt;&gt;"",C1386&lt;&gt;"",D1386&lt;&gt;"",E1386&lt;&gt;"",F1386&lt;&gt;"",G1386&lt;&gt;"",H1386&lt;&gt;"",I1386&lt;&gt;"",J1386&lt;&gt;"",K1386&lt;&gt;"",L1386&lt;&gt;"",N1386&lt;&gt;"",O1386&lt;&gt;""),1,0)</f>
        <v/>
      </c>
      <c r="W1386" s="14">
        <f>IF(OR(V1386=0,B1386=""),"",COUNTIFS($B$6:B1386,B1386&amp;""))</f>
        <v/>
      </c>
      <c r="X1386" s="14">
        <f>IF(OR(V1386=0,B1386=""),"",IF(W1386=1,0,SUMIFS($Y$5:Y1385,$B$5:B1385,B1386&amp;"",$W$5:W1385,W1386-1)))</f>
        <v/>
      </c>
      <c r="Y1386" s="14">
        <f>IF(V1386=0,"",ROW($A1386))</f>
        <v/>
      </c>
    </row>
    <row r="1387">
      <c r="A1387" s="10" t="n"/>
      <c r="B1387" s="10" t="n"/>
      <c r="C1387" s="10" t="n"/>
      <c r="D1387" s="12" t="n"/>
      <c r="E1387" s="18" t="n"/>
      <c r="F1387" s="12" t="n"/>
      <c r="G1387" s="18" t="n"/>
      <c r="H1387" s="10" t="n"/>
      <c r="I1387" s="10" t="n"/>
      <c r="J1387" s="10" t="n"/>
      <c r="K1387" s="13" t="n"/>
      <c r="L1387" s="13" t="n"/>
      <c r="M1387" s="19">
        <f>IF(OR(K1387="",L1387=""),"",IF(AND(ISNUMBER(K1387),ISNUMBER(L1387)),L1387-K1387,"CHYBA"))</f>
        <v/>
      </c>
      <c r="N1387" s="10" t="n"/>
      <c r="O1387" s="10" t="n"/>
      <c r="P1387" s="14">
        <f>IF(M1387="","",IF(ISNUMBER(M1387),IF(M1387&lt;=0,"CHYBA",""),"CHYBA"))</f>
        <v/>
      </c>
      <c r="Q1387" s="14">
        <f>IF(OR(V1387=0,B1387="",K1387=""),"",IFERROR(IF(X1387=0,IF(AND(COUNTIFS('Vozidlá'!$A$6:$A$6,B1387&amp;"",'Vozidlá'!$L$6:$L$6,"&lt;&gt;")=1,ROUND(K1387,1)=ROUND(INDEX('Vozidlá'!$L$6:$L$6,MATCH(B1387,'Vozidlá'!$A$6:$A$6,0)),1)),"","CHYBA"),IF(AND(INDEX($L$1:$L$1505,X1387)&lt;&gt;"",ROUND(K1387,1)=ROUND(INDEX($L$1:$L$1505,X1387),1)),"","CHYBA")),"CHYBA"))</f>
        <v/>
      </c>
      <c r="R1387" s="14">
        <f>IF(V1387=0,"",IF(OR(NOT(ISNUMBER(A1387)),B1387="",C1387="",NOT(ISNUMBER(D1387)),NOT(ISNUMBER(E1387)),NOT(ISNUMBER(F1387)),NOT(ISNUMBER(G1387)),I1387="",J1387="",NOT(ISNUMBER(K1387)),NOT(ISNUMBER(L1387)),AND(N1387&lt;&gt;"Podnikateľská",N1387&lt;&gt;"Súkromná"),AND(N1387="Podnikateľská",H1387=""),COUNTIFS('Vodiči'!$C$6:$C$8,C1387&amp;"")&lt;&gt;1,COUNTIFS('Vozidlá'!$A$6:$A$6,B1387&amp;"",'Vozidlá'!$B$6:$B$6,"&lt;&gt;")&lt;&gt;1,COUNTIFS('Vozidlá'!$A$6:$A$6,B1387&amp;"",'Vozidlá'!$C$6:$C$6,"&lt;&gt;")&lt;&gt;1,COUNTIFS('Vozidlá'!$A$6:$A$6,B1387&amp;"",'Vozidlá'!$D$6:$D$6,"&lt;&gt;")&lt;&gt;1,COUNTIFS('Vozidlá'!$A$6:$A$6,B1387&amp;"",'Vozidlá'!$E$6:$E$6,"&lt;&gt;")&lt;&gt;1,COUNTIFS('Vozidlá'!$A$6:$A$6,B1387&amp;"",'Vozidlá'!$K$6:$K$6,"&lt;&gt;")&lt;&gt;1,COUNTIFS('Vozidlá'!$A$6:$A$6,B1387&amp;"",'Vozidlá'!$L$6:$L$6,"&lt;&gt;")&lt;&gt;1),"CHYBA",""))</f>
        <v/>
      </c>
      <c r="S1387" s="14">
        <f>IF(V1387=0,"",IF(N1387="Podnikateľská",IF(H1387="","",IF(OR(LEN(TRIM(SUBSTITUTE(SUBSTITUTE(H1387,".",""),",","")))&lt;12,ISNUMBER(MATCH(TRIM(SUBSTITUTE(SUBSTITUTE(H1387,".",""),",","")),'Zoznamy'!$G$2:$G$41,0))),"PREVERIŤ","")),IF(AND(N1387="Súkromná",IFERROR(INDEX('Vozidlá'!$O$6:$O$6,MATCH(B1387,'Vozidlá'!$A$6:$A$6,0))="áno",FALSE)),"PREVERIŤ","")))</f>
        <v/>
      </c>
      <c r="T1387" s="14">
        <f>IF(OR(D1387="",E1387="",F1387="",G1387=""),"",IFERROR(IF(OR(F1387+G1387&lt;D1387+E1387,D1387&lt;DATE(2027,1,1),D1387&gt;=DATE(2028,1,1)),"CHYBA",""),"CHYBA"))</f>
        <v/>
      </c>
      <c r="U1387" s="14">
        <f>IF(OR(V1387=0,A1387=""),"",IF(COUNTIFS($A$6:$A$1505,A1387&amp;"",$B$6:$B$1505,B1387&amp;"")&gt;1,"CHYBA",IF(X1387="","",IF(X1387=0,"",IFERROR(IF(INDEX($A$1:$A$1505,X1387)="","",IF(A1387=INDEX($A$1:$A$1505,X1387)+1,"","PREVERIŤ")),"PREVERIŤ")))))</f>
        <v/>
      </c>
      <c r="V1387" s="14">
        <f>IF(OR(A1387&lt;&gt;"",B1387&lt;&gt;"",C1387&lt;&gt;"",D1387&lt;&gt;"",E1387&lt;&gt;"",F1387&lt;&gt;"",G1387&lt;&gt;"",H1387&lt;&gt;"",I1387&lt;&gt;"",J1387&lt;&gt;"",K1387&lt;&gt;"",L1387&lt;&gt;"",N1387&lt;&gt;"",O1387&lt;&gt;""),1,0)</f>
        <v/>
      </c>
      <c r="W1387" s="14">
        <f>IF(OR(V1387=0,B1387=""),"",COUNTIFS($B$6:B1387,B1387&amp;""))</f>
        <v/>
      </c>
      <c r="X1387" s="14">
        <f>IF(OR(V1387=0,B1387=""),"",IF(W1387=1,0,SUMIFS($Y$5:Y1386,$B$5:B1386,B1387&amp;"",$W$5:W1386,W1387-1)))</f>
        <v/>
      </c>
      <c r="Y1387" s="14">
        <f>IF(V1387=0,"",ROW($A1387))</f>
        <v/>
      </c>
    </row>
    <row r="1388">
      <c r="A1388" s="10" t="n"/>
      <c r="B1388" s="10" t="n"/>
      <c r="C1388" s="10" t="n"/>
      <c r="D1388" s="12" t="n"/>
      <c r="E1388" s="18" t="n"/>
      <c r="F1388" s="12" t="n"/>
      <c r="G1388" s="18" t="n"/>
      <c r="H1388" s="10" t="n"/>
      <c r="I1388" s="10" t="n"/>
      <c r="J1388" s="10" t="n"/>
      <c r="K1388" s="13" t="n"/>
      <c r="L1388" s="13" t="n"/>
      <c r="M1388" s="19">
        <f>IF(OR(K1388="",L1388=""),"",IF(AND(ISNUMBER(K1388),ISNUMBER(L1388)),L1388-K1388,"CHYBA"))</f>
        <v/>
      </c>
      <c r="N1388" s="10" t="n"/>
      <c r="O1388" s="10" t="n"/>
      <c r="P1388" s="14">
        <f>IF(M1388="","",IF(ISNUMBER(M1388),IF(M1388&lt;=0,"CHYBA",""),"CHYBA"))</f>
        <v/>
      </c>
      <c r="Q1388" s="14">
        <f>IF(OR(V1388=0,B1388="",K1388=""),"",IFERROR(IF(X1388=0,IF(AND(COUNTIFS('Vozidlá'!$A$6:$A$6,B1388&amp;"",'Vozidlá'!$L$6:$L$6,"&lt;&gt;")=1,ROUND(K1388,1)=ROUND(INDEX('Vozidlá'!$L$6:$L$6,MATCH(B1388,'Vozidlá'!$A$6:$A$6,0)),1)),"","CHYBA"),IF(AND(INDEX($L$1:$L$1505,X1388)&lt;&gt;"",ROUND(K1388,1)=ROUND(INDEX($L$1:$L$1505,X1388),1)),"","CHYBA")),"CHYBA"))</f>
        <v/>
      </c>
      <c r="R1388" s="14">
        <f>IF(V1388=0,"",IF(OR(NOT(ISNUMBER(A1388)),B1388="",C1388="",NOT(ISNUMBER(D1388)),NOT(ISNUMBER(E1388)),NOT(ISNUMBER(F1388)),NOT(ISNUMBER(G1388)),I1388="",J1388="",NOT(ISNUMBER(K1388)),NOT(ISNUMBER(L1388)),AND(N1388&lt;&gt;"Podnikateľská",N1388&lt;&gt;"Súkromná"),AND(N1388="Podnikateľská",H1388=""),COUNTIFS('Vodiči'!$C$6:$C$8,C1388&amp;"")&lt;&gt;1,COUNTIFS('Vozidlá'!$A$6:$A$6,B1388&amp;"",'Vozidlá'!$B$6:$B$6,"&lt;&gt;")&lt;&gt;1,COUNTIFS('Vozidlá'!$A$6:$A$6,B1388&amp;"",'Vozidlá'!$C$6:$C$6,"&lt;&gt;")&lt;&gt;1,COUNTIFS('Vozidlá'!$A$6:$A$6,B1388&amp;"",'Vozidlá'!$D$6:$D$6,"&lt;&gt;")&lt;&gt;1,COUNTIFS('Vozidlá'!$A$6:$A$6,B1388&amp;"",'Vozidlá'!$E$6:$E$6,"&lt;&gt;")&lt;&gt;1,COUNTIFS('Vozidlá'!$A$6:$A$6,B1388&amp;"",'Vozidlá'!$K$6:$K$6,"&lt;&gt;")&lt;&gt;1,COUNTIFS('Vozidlá'!$A$6:$A$6,B1388&amp;"",'Vozidlá'!$L$6:$L$6,"&lt;&gt;")&lt;&gt;1),"CHYBA",""))</f>
        <v/>
      </c>
      <c r="S1388" s="14">
        <f>IF(V1388=0,"",IF(N1388="Podnikateľská",IF(H1388="","",IF(OR(LEN(TRIM(SUBSTITUTE(SUBSTITUTE(H1388,".",""),",","")))&lt;12,ISNUMBER(MATCH(TRIM(SUBSTITUTE(SUBSTITUTE(H1388,".",""),",","")),'Zoznamy'!$G$2:$G$41,0))),"PREVERIŤ","")),IF(AND(N1388="Súkromná",IFERROR(INDEX('Vozidlá'!$O$6:$O$6,MATCH(B1388,'Vozidlá'!$A$6:$A$6,0))="áno",FALSE)),"PREVERIŤ","")))</f>
        <v/>
      </c>
      <c r="T1388" s="14">
        <f>IF(OR(D1388="",E1388="",F1388="",G1388=""),"",IFERROR(IF(OR(F1388+G1388&lt;D1388+E1388,D1388&lt;DATE(2027,1,1),D1388&gt;=DATE(2028,1,1)),"CHYBA",""),"CHYBA"))</f>
        <v/>
      </c>
      <c r="U1388" s="14">
        <f>IF(OR(V1388=0,A1388=""),"",IF(COUNTIFS($A$6:$A$1505,A1388&amp;"",$B$6:$B$1505,B1388&amp;"")&gt;1,"CHYBA",IF(X1388="","",IF(X1388=0,"",IFERROR(IF(INDEX($A$1:$A$1505,X1388)="","",IF(A1388=INDEX($A$1:$A$1505,X1388)+1,"","PREVERIŤ")),"PREVERIŤ")))))</f>
        <v/>
      </c>
      <c r="V1388" s="14">
        <f>IF(OR(A1388&lt;&gt;"",B1388&lt;&gt;"",C1388&lt;&gt;"",D1388&lt;&gt;"",E1388&lt;&gt;"",F1388&lt;&gt;"",G1388&lt;&gt;"",H1388&lt;&gt;"",I1388&lt;&gt;"",J1388&lt;&gt;"",K1388&lt;&gt;"",L1388&lt;&gt;"",N1388&lt;&gt;"",O1388&lt;&gt;""),1,0)</f>
        <v/>
      </c>
      <c r="W1388" s="14">
        <f>IF(OR(V1388=0,B1388=""),"",COUNTIFS($B$6:B1388,B1388&amp;""))</f>
        <v/>
      </c>
      <c r="X1388" s="14">
        <f>IF(OR(V1388=0,B1388=""),"",IF(W1388=1,0,SUMIFS($Y$5:Y1387,$B$5:B1387,B1388&amp;"",$W$5:W1387,W1388-1)))</f>
        <v/>
      </c>
      <c r="Y1388" s="14">
        <f>IF(V1388=0,"",ROW($A1388))</f>
        <v/>
      </c>
    </row>
    <row r="1389">
      <c r="A1389" s="10" t="n"/>
      <c r="B1389" s="10" t="n"/>
      <c r="C1389" s="10" t="n"/>
      <c r="D1389" s="12" t="n"/>
      <c r="E1389" s="18" t="n"/>
      <c r="F1389" s="12" t="n"/>
      <c r="G1389" s="18" t="n"/>
      <c r="H1389" s="10" t="n"/>
      <c r="I1389" s="10" t="n"/>
      <c r="J1389" s="10" t="n"/>
      <c r="K1389" s="13" t="n"/>
      <c r="L1389" s="13" t="n"/>
      <c r="M1389" s="19">
        <f>IF(OR(K1389="",L1389=""),"",IF(AND(ISNUMBER(K1389),ISNUMBER(L1389)),L1389-K1389,"CHYBA"))</f>
        <v/>
      </c>
      <c r="N1389" s="10" t="n"/>
      <c r="O1389" s="10" t="n"/>
      <c r="P1389" s="14">
        <f>IF(M1389="","",IF(ISNUMBER(M1389),IF(M1389&lt;=0,"CHYBA",""),"CHYBA"))</f>
        <v/>
      </c>
      <c r="Q1389" s="14">
        <f>IF(OR(V1389=0,B1389="",K1389=""),"",IFERROR(IF(X1389=0,IF(AND(COUNTIFS('Vozidlá'!$A$6:$A$6,B1389&amp;"",'Vozidlá'!$L$6:$L$6,"&lt;&gt;")=1,ROUND(K1389,1)=ROUND(INDEX('Vozidlá'!$L$6:$L$6,MATCH(B1389,'Vozidlá'!$A$6:$A$6,0)),1)),"","CHYBA"),IF(AND(INDEX($L$1:$L$1505,X1389)&lt;&gt;"",ROUND(K1389,1)=ROUND(INDEX($L$1:$L$1505,X1389),1)),"","CHYBA")),"CHYBA"))</f>
        <v/>
      </c>
      <c r="R1389" s="14">
        <f>IF(V1389=0,"",IF(OR(NOT(ISNUMBER(A1389)),B1389="",C1389="",NOT(ISNUMBER(D1389)),NOT(ISNUMBER(E1389)),NOT(ISNUMBER(F1389)),NOT(ISNUMBER(G1389)),I1389="",J1389="",NOT(ISNUMBER(K1389)),NOT(ISNUMBER(L1389)),AND(N1389&lt;&gt;"Podnikateľská",N1389&lt;&gt;"Súkromná"),AND(N1389="Podnikateľská",H1389=""),COUNTIFS('Vodiči'!$C$6:$C$8,C1389&amp;"")&lt;&gt;1,COUNTIFS('Vozidlá'!$A$6:$A$6,B1389&amp;"",'Vozidlá'!$B$6:$B$6,"&lt;&gt;")&lt;&gt;1,COUNTIFS('Vozidlá'!$A$6:$A$6,B1389&amp;"",'Vozidlá'!$C$6:$C$6,"&lt;&gt;")&lt;&gt;1,COUNTIFS('Vozidlá'!$A$6:$A$6,B1389&amp;"",'Vozidlá'!$D$6:$D$6,"&lt;&gt;")&lt;&gt;1,COUNTIFS('Vozidlá'!$A$6:$A$6,B1389&amp;"",'Vozidlá'!$E$6:$E$6,"&lt;&gt;")&lt;&gt;1,COUNTIFS('Vozidlá'!$A$6:$A$6,B1389&amp;"",'Vozidlá'!$K$6:$K$6,"&lt;&gt;")&lt;&gt;1,COUNTIFS('Vozidlá'!$A$6:$A$6,B1389&amp;"",'Vozidlá'!$L$6:$L$6,"&lt;&gt;")&lt;&gt;1),"CHYBA",""))</f>
        <v/>
      </c>
      <c r="S1389" s="14">
        <f>IF(V1389=0,"",IF(N1389="Podnikateľská",IF(H1389="","",IF(OR(LEN(TRIM(SUBSTITUTE(SUBSTITUTE(H1389,".",""),",","")))&lt;12,ISNUMBER(MATCH(TRIM(SUBSTITUTE(SUBSTITUTE(H1389,".",""),",","")),'Zoznamy'!$G$2:$G$41,0))),"PREVERIŤ","")),IF(AND(N1389="Súkromná",IFERROR(INDEX('Vozidlá'!$O$6:$O$6,MATCH(B1389,'Vozidlá'!$A$6:$A$6,0))="áno",FALSE)),"PREVERIŤ","")))</f>
        <v/>
      </c>
      <c r="T1389" s="14">
        <f>IF(OR(D1389="",E1389="",F1389="",G1389=""),"",IFERROR(IF(OR(F1389+G1389&lt;D1389+E1389,D1389&lt;DATE(2027,1,1),D1389&gt;=DATE(2028,1,1)),"CHYBA",""),"CHYBA"))</f>
        <v/>
      </c>
      <c r="U1389" s="14">
        <f>IF(OR(V1389=0,A1389=""),"",IF(COUNTIFS($A$6:$A$1505,A1389&amp;"",$B$6:$B$1505,B1389&amp;"")&gt;1,"CHYBA",IF(X1389="","",IF(X1389=0,"",IFERROR(IF(INDEX($A$1:$A$1505,X1389)="","",IF(A1389=INDEX($A$1:$A$1505,X1389)+1,"","PREVERIŤ")),"PREVERIŤ")))))</f>
        <v/>
      </c>
      <c r="V1389" s="14">
        <f>IF(OR(A1389&lt;&gt;"",B1389&lt;&gt;"",C1389&lt;&gt;"",D1389&lt;&gt;"",E1389&lt;&gt;"",F1389&lt;&gt;"",G1389&lt;&gt;"",H1389&lt;&gt;"",I1389&lt;&gt;"",J1389&lt;&gt;"",K1389&lt;&gt;"",L1389&lt;&gt;"",N1389&lt;&gt;"",O1389&lt;&gt;""),1,0)</f>
        <v/>
      </c>
      <c r="W1389" s="14">
        <f>IF(OR(V1389=0,B1389=""),"",COUNTIFS($B$6:B1389,B1389&amp;""))</f>
        <v/>
      </c>
      <c r="X1389" s="14">
        <f>IF(OR(V1389=0,B1389=""),"",IF(W1389=1,0,SUMIFS($Y$5:Y1388,$B$5:B1388,B1389&amp;"",$W$5:W1388,W1389-1)))</f>
        <v/>
      </c>
      <c r="Y1389" s="14">
        <f>IF(V1389=0,"",ROW($A1389))</f>
        <v/>
      </c>
    </row>
    <row r="1390">
      <c r="A1390" s="10" t="n"/>
      <c r="B1390" s="10" t="n"/>
      <c r="C1390" s="10" t="n"/>
      <c r="D1390" s="12" t="n"/>
      <c r="E1390" s="18" t="n"/>
      <c r="F1390" s="12" t="n"/>
      <c r="G1390" s="18" t="n"/>
      <c r="H1390" s="10" t="n"/>
      <c r="I1390" s="10" t="n"/>
      <c r="J1390" s="10" t="n"/>
      <c r="K1390" s="13" t="n"/>
      <c r="L1390" s="13" t="n"/>
      <c r="M1390" s="19">
        <f>IF(OR(K1390="",L1390=""),"",IF(AND(ISNUMBER(K1390),ISNUMBER(L1390)),L1390-K1390,"CHYBA"))</f>
        <v/>
      </c>
      <c r="N1390" s="10" t="n"/>
      <c r="O1390" s="10" t="n"/>
      <c r="P1390" s="14">
        <f>IF(M1390="","",IF(ISNUMBER(M1390),IF(M1390&lt;=0,"CHYBA",""),"CHYBA"))</f>
        <v/>
      </c>
      <c r="Q1390" s="14">
        <f>IF(OR(V1390=0,B1390="",K1390=""),"",IFERROR(IF(X1390=0,IF(AND(COUNTIFS('Vozidlá'!$A$6:$A$6,B1390&amp;"",'Vozidlá'!$L$6:$L$6,"&lt;&gt;")=1,ROUND(K1390,1)=ROUND(INDEX('Vozidlá'!$L$6:$L$6,MATCH(B1390,'Vozidlá'!$A$6:$A$6,0)),1)),"","CHYBA"),IF(AND(INDEX($L$1:$L$1505,X1390)&lt;&gt;"",ROUND(K1390,1)=ROUND(INDEX($L$1:$L$1505,X1390),1)),"","CHYBA")),"CHYBA"))</f>
        <v/>
      </c>
      <c r="R1390" s="14">
        <f>IF(V1390=0,"",IF(OR(NOT(ISNUMBER(A1390)),B1390="",C1390="",NOT(ISNUMBER(D1390)),NOT(ISNUMBER(E1390)),NOT(ISNUMBER(F1390)),NOT(ISNUMBER(G1390)),I1390="",J1390="",NOT(ISNUMBER(K1390)),NOT(ISNUMBER(L1390)),AND(N1390&lt;&gt;"Podnikateľská",N1390&lt;&gt;"Súkromná"),AND(N1390="Podnikateľská",H1390=""),COUNTIFS('Vodiči'!$C$6:$C$8,C1390&amp;"")&lt;&gt;1,COUNTIFS('Vozidlá'!$A$6:$A$6,B1390&amp;"",'Vozidlá'!$B$6:$B$6,"&lt;&gt;")&lt;&gt;1,COUNTIFS('Vozidlá'!$A$6:$A$6,B1390&amp;"",'Vozidlá'!$C$6:$C$6,"&lt;&gt;")&lt;&gt;1,COUNTIFS('Vozidlá'!$A$6:$A$6,B1390&amp;"",'Vozidlá'!$D$6:$D$6,"&lt;&gt;")&lt;&gt;1,COUNTIFS('Vozidlá'!$A$6:$A$6,B1390&amp;"",'Vozidlá'!$E$6:$E$6,"&lt;&gt;")&lt;&gt;1,COUNTIFS('Vozidlá'!$A$6:$A$6,B1390&amp;"",'Vozidlá'!$K$6:$K$6,"&lt;&gt;")&lt;&gt;1,COUNTIFS('Vozidlá'!$A$6:$A$6,B1390&amp;"",'Vozidlá'!$L$6:$L$6,"&lt;&gt;")&lt;&gt;1),"CHYBA",""))</f>
        <v/>
      </c>
      <c r="S1390" s="14">
        <f>IF(V1390=0,"",IF(N1390="Podnikateľská",IF(H1390="","",IF(OR(LEN(TRIM(SUBSTITUTE(SUBSTITUTE(H1390,".",""),",","")))&lt;12,ISNUMBER(MATCH(TRIM(SUBSTITUTE(SUBSTITUTE(H1390,".",""),",","")),'Zoznamy'!$G$2:$G$41,0))),"PREVERIŤ","")),IF(AND(N1390="Súkromná",IFERROR(INDEX('Vozidlá'!$O$6:$O$6,MATCH(B1390,'Vozidlá'!$A$6:$A$6,0))="áno",FALSE)),"PREVERIŤ","")))</f>
        <v/>
      </c>
      <c r="T1390" s="14">
        <f>IF(OR(D1390="",E1390="",F1390="",G1390=""),"",IFERROR(IF(OR(F1390+G1390&lt;D1390+E1390,D1390&lt;DATE(2027,1,1),D1390&gt;=DATE(2028,1,1)),"CHYBA",""),"CHYBA"))</f>
        <v/>
      </c>
      <c r="U1390" s="14">
        <f>IF(OR(V1390=0,A1390=""),"",IF(COUNTIFS($A$6:$A$1505,A1390&amp;"",$B$6:$B$1505,B1390&amp;"")&gt;1,"CHYBA",IF(X1390="","",IF(X1390=0,"",IFERROR(IF(INDEX($A$1:$A$1505,X1390)="","",IF(A1390=INDEX($A$1:$A$1505,X1390)+1,"","PREVERIŤ")),"PREVERIŤ")))))</f>
        <v/>
      </c>
      <c r="V1390" s="14">
        <f>IF(OR(A1390&lt;&gt;"",B1390&lt;&gt;"",C1390&lt;&gt;"",D1390&lt;&gt;"",E1390&lt;&gt;"",F1390&lt;&gt;"",G1390&lt;&gt;"",H1390&lt;&gt;"",I1390&lt;&gt;"",J1390&lt;&gt;"",K1390&lt;&gt;"",L1390&lt;&gt;"",N1390&lt;&gt;"",O1390&lt;&gt;""),1,0)</f>
        <v/>
      </c>
      <c r="W1390" s="14">
        <f>IF(OR(V1390=0,B1390=""),"",COUNTIFS($B$6:B1390,B1390&amp;""))</f>
        <v/>
      </c>
      <c r="X1390" s="14">
        <f>IF(OR(V1390=0,B1390=""),"",IF(W1390=1,0,SUMIFS($Y$5:Y1389,$B$5:B1389,B1390&amp;"",$W$5:W1389,W1390-1)))</f>
        <v/>
      </c>
      <c r="Y1390" s="14">
        <f>IF(V1390=0,"",ROW($A1390))</f>
        <v/>
      </c>
    </row>
    <row r="1391">
      <c r="A1391" s="10" t="n"/>
      <c r="B1391" s="10" t="n"/>
      <c r="C1391" s="10" t="n"/>
      <c r="D1391" s="12" t="n"/>
      <c r="E1391" s="18" t="n"/>
      <c r="F1391" s="12" t="n"/>
      <c r="G1391" s="18" t="n"/>
      <c r="H1391" s="10" t="n"/>
      <c r="I1391" s="10" t="n"/>
      <c r="J1391" s="10" t="n"/>
      <c r="K1391" s="13" t="n"/>
      <c r="L1391" s="13" t="n"/>
      <c r="M1391" s="19">
        <f>IF(OR(K1391="",L1391=""),"",IF(AND(ISNUMBER(K1391),ISNUMBER(L1391)),L1391-K1391,"CHYBA"))</f>
        <v/>
      </c>
      <c r="N1391" s="10" t="n"/>
      <c r="O1391" s="10" t="n"/>
      <c r="P1391" s="14">
        <f>IF(M1391="","",IF(ISNUMBER(M1391),IF(M1391&lt;=0,"CHYBA",""),"CHYBA"))</f>
        <v/>
      </c>
      <c r="Q1391" s="14">
        <f>IF(OR(V1391=0,B1391="",K1391=""),"",IFERROR(IF(X1391=0,IF(AND(COUNTIFS('Vozidlá'!$A$6:$A$6,B1391&amp;"",'Vozidlá'!$L$6:$L$6,"&lt;&gt;")=1,ROUND(K1391,1)=ROUND(INDEX('Vozidlá'!$L$6:$L$6,MATCH(B1391,'Vozidlá'!$A$6:$A$6,0)),1)),"","CHYBA"),IF(AND(INDEX($L$1:$L$1505,X1391)&lt;&gt;"",ROUND(K1391,1)=ROUND(INDEX($L$1:$L$1505,X1391),1)),"","CHYBA")),"CHYBA"))</f>
        <v/>
      </c>
      <c r="R1391" s="14">
        <f>IF(V1391=0,"",IF(OR(NOT(ISNUMBER(A1391)),B1391="",C1391="",NOT(ISNUMBER(D1391)),NOT(ISNUMBER(E1391)),NOT(ISNUMBER(F1391)),NOT(ISNUMBER(G1391)),I1391="",J1391="",NOT(ISNUMBER(K1391)),NOT(ISNUMBER(L1391)),AND(N1391&lt;&gt;"Podnikateľská",N1391&lt;&gt;"Súkromná"),AND(N1391="Podnikateľská",H1391=""),COUNTIFS('Vodiči'!$C$6:$C$8,C1391&amp;"")&lt;&gt;1,COUNTIFS('Vozidlá'!$A$6:$A$6,B1391&amp;"",'Vozidlá'!$B$6:$B$6,"&lt;&gt;")&lt;&gt;1,COUNTIFS('Vozidlá'!$A$6:$A$6,B1391&amp;"",'Vozidlá'!$C$6:$C$6,"&lt;&gt;")&lt;&gt;1,COUNTIFS('Vozidlá'!$A$6:$A$6,B1391&amp;"",'Vozidlá'!$D$6:$D$6,"&lt;&gt;")&lt;&gt;1,COUNTIFS('Vozidlá'!$A$6:$A$6,B1391&amp;"",'Vozidlá'!$E$6:$E$6,"&lt;&gt;")&lt;&gt;1,COUNTIFS('Vozidlá'!$A$6:$A$6,B1391&amp;"",'Vozidlá'!$K$6:$K$6,"&lt;&gt;")&lt;&gt;1,COUNTIFS('Vozidlá'!$A$6:$A$6,B1391&amp;"",'Vozidlá'!$L$6:$L$6,"&lt;&gt;")&lt;&gt;1),"CHYBA",""))</f>
        <v/>
      </c>
      <c r="S1391" s="14">
        <f>IF(V1391=0,"",IF(N1391="Podnikateľská",IF(H1391="","",IF(OR(LEN(TRIM(SUBSTITUTE(SUBSTITUTE(H1391,".",""),",","")))&lt;12,ISNUMBER(MATCH(TRIM(SUBSTITUTE(SUBSTITUTE(H1391,".",""),",","")),'Zoznamy'!$G$2:$G$41,0))),"PREVERIŤ","")),IF(AND(N1391="Súkromná",IFERROR(INDEX('Vozidlá'!$O$6:$O$6,MATCH(B1391,'Vozidlá'!$A$6:$A$6,0))="áno",FALSE)),"PREVERIŤ","")))</f>
        <v/>
      </c>
      <c r="T1391" s="14">
        <f>IF(OR(D1391="",E1391="",F1391="",G1391=""),"",IFERROR(IF(OR(F1391+G1391&lt;D1391+E1391,D1391&lt;DATE(2027,1,1),D1391&gt;=DATE(2028,1,1)),"CHYBA",""),"CHYBA"))</f>
        <v/>
      </c>
      <c r="U1391" s="14">
        <f>IF(OR(V1391=0,A1391=""),"",IF(COUNTIFS($A$6:$A$1505,A1391&amp;"",$B$6:$B$1505,B1391&amp;"")&gt;1,"CHYBA",IF(X1391="","",IF(X1391=0,"",IFERROR(IF(INDEX($A$1:$A$1505,X1391)="","",IF(A1391=INDEX($A$1:$A$1505,X1391)+1,"","PREVERIŤ")),"PREVERIŤ")))))</f>
        <v/>
      </c>
      <c r="V1391" s="14">
        <f>IF(OR(A1391&lt;&gt;"",B1391&lt;&gt;"",C1391&lt;&gt;"",D1391&lt;&gt;"",E1391&lt;&gt;"",F1391&lt;&gt;"",G1391&lt;&gt;"",H1391&lt;&gt;"",I1391&lt;&gt;"",J1391&lt;&gt;"",K1391&lt;&gt;"",L1391&lt;&gt;"",N1391&lt;&gt;"",O1391&lt;&gt;""),1,0)</f>
        <v/>
      </c>
      <c r="W1391" s="14">
        <f>IF(OR(V1391=0,B1391=""),"",COUNTIFS($B$6:B1391,B1391&amp;""))</f>
        <v/>
      </c>
      <c r="X1391" s="14">
        <f>IF(OR(V1391=0,B1391=""),"",IF(W1391=1,0,SUMIFS($Y$5:Y1390,$B$5:B1390,B1391&amp;"",$W$5:W1390,W1391-1)))</f>
        <v/>
      </c>
      <c r="Y1391" s="14">
        <f>IF(V1391=0,"",ROW($A1391))</f>
        <v/>
      </c>
    </row>
    <row r="1392">
      <c r="A1392" s="10" t="n"/>
      <c r="B1392" s="10" t="n"/>
      <c r="C1392" s="10" t="n"/>
      <c r="D1392" s="12" t="n"/>
      <c r="E1392" s="18" t="n"/>
      <c r="F1392" s="12" t="n"/>
      <c r="G1392" s="18" t="n"/>
      <c r="H1392" s="10" t="n"/>
      <c r="I1392" s="10" t="n"/>
      <c r="J1392" s="10" t="n"/>
      <c r="K1392" s="13" t="n"/>
      <c r="L1392" s="13" t="n"/>
      <c r="M1392" s="19">
        <f>IF(OR(K1392="",L1392=""),"",IF(AND(ISNUMBER(K1392),ISNUMBER(L1392)),L1392-K1392,"CHYBA"))</f>
        <v/>
      </c>
      <c r="N1392" s="10" t="n"/>
      <c r="O1392" s="10" t="n"/>
      <c r="P1392" s="14">
        <f>IF(M1392="","",IF(ISNUMBER(M1392),IF(M1392&lt;=0,"CHYBA",""),"CHYBA"))</f>
        <v/>
      </c>
      <c r="Q1392" s="14">
        <f>IF(OR(V1392=0,B1392="",K1392=""),"",IFERROR(IF(X1392=0,IF(AND(COUNTIFS('Vozidlá'!$A$6:$A$6,B1392&amp;"",'Vozidlá'!$L$6:$L$6,"&lt;&gt;")=1,ROUND(K1392,1)=ROUND(INDEX('Vozidlá'!$L$6:$L$6,MATCH(B1392,'Vozidlá'!$A$6:$A$6,0)),1)),"","CHYBA"),IF(AND(INDEX($L$1:$L$1505,X1392)&lt;&gt;"",ROUND(K1392,1)=ROUND(INDEX($L$1:$L$1505,X1392),1)),"","CHYBA")),"CHYBA"))</f>
        <v/>
      </c>
      <c r="R1392" s="14">
        <f>IF(V1392=0,"",IF(OR(NOT(ISNUMBER(A1392)),B1392="",C1392="",NOT(ISNUMBER(D1392)),NOT(ISNUMBER(E1392)),NOT(ISNUMBER(F1392)),NOT(ISNUMBER(G1392)),I1392="",J1392="",NOT(ISNUMBER(K1392)),NOT(ISNUMBER(L1392)),AND(N1392&lt;&gt;"Podnikateľská",N1392&lt;&gt;"Súkromná"),AND(N1392="Podnikateľská",H1392=""),COUNTIFS('Vodiči'!$C$6:$C$8,C1392&amp;"")&lt;&gt;1,COUNTIFS('Vozidlá'!$A$6:$A$6,B1392&amp;"",'Vozidlá'!$B$6:$B$6,"&lt;&gt;")&lt;&gt;1,COUNTIFS('Vozidlá'!$A$6:$A$6,B1392&amp;"",'Vozidlá'!$C$6:$C$6,"&lt;&gt;")&lt;&gt;1,COUNTIFS('Vozidlá'!$A$6:$A$6,B1392&amp;"",'Vozidlá'!$D$6:$D$6,"&lt;&gt;")&lt;&gt;1,COUNTIFS('Vozidlá'!$A$6:$A$6,B1392&amp;"",'Vozidlá'!$E$6:$E$6,"&lt;&gt;")&lt;&gt;1,COUNTIFS('Vozidlá'!$A$6:$A$6,B1392&amp;"",'Vozidlá'!$K$6:$K$6,"&lt;&gt;")&lt;&gt;1,COUNTIFS('Vozidlá'!$A$6:$A$6,B1392&amp;"",'Vozidlá'!$L$6:$L$6,"&lt;&gt;")&lt;&gt;1),"CHYBA",""))</f>
        <v/>
      </c>
      <c r="S1392" s="14">
        <f>IF(V1392=0,"",IF(N1392="Podnikateľská",IF(H1392="","",IF(OR(LEN(TRIM(SUBSTITUTE(SUBSTITUTE(H1392,".",""),",","")))&lt;12,ISNUMBER(MATCH(TRIM(SUBSTITUTE(SUBSTITUTE(H1392,".",""),",","")),'Zoznamy'!$G$2:$G$41,0))),"PREVERIŤ","")),IF(AND(N1392="Súkromná",IFERROR(INDEX('Vozidlá'!$O$6:$O$6,MATCH(B1392,'Vozidlá'!$A$6:$A$6,0))="áno",FALSE)),"PREVERIŤ","")))</f>
        <v/>
      </c>
      <c r="T1392" s="14">
        <f>IF(OR(D1392="",E1392="",F1392="",G1392=""),"",IFERROR(IF(OR(F1392+G1392&lt;D1392+E1392,D1392&lt;DATE(2027,1,1),D1392&gt;=DATE(2028,1,1)),"CHYBA",""),"CHYBA"))</f>
        <v/>
      </c>
      <c r="U1392" s="14">
        <f>IF(OR(V1392=0,A1392=""),"",IF(COUNTIFS($A$6:$A$1505,A1392&amp;"",$B$6:$B$1505,B1392&amp;"")&gt;1,"CHYBA",IF(X1392="","",IF(X1392=0,"",IFERROR(IF(INDEX($A$1:$A$1505,X1392)="","",IF(A1392=INDEX($A$1:$A$1505,X1392)+1,"","PREVERIŤ")),"PREVERIŤ")))))</f>
        <v/>
      </c>
      <c r="V1392" s="14">
        <f>IF(OR(A1392&lt;&gt;"",B1392&lt;&gt;"",C1392&lt;&gt;"",D1392&lt;&gt;"",E1392&lt;&gt;"",F1392&lt;&gt;"",G1392&lt;&gt;"",H1392&lt;&gt;"",I1392&lt;&gt;"",J1392&lt;&gt;"",K1392&lt;&gt;"",L1392&lt;&gt;"",N1392&lt;&gt;"",O1392&lt;&gt;""),1,0)</f>
        <v/>
      </c>
      <c r="W1392" s="14">
        <f>IF(OR(V1392=0,B1392=""),"",COUNTIFS($B$6:B1392,B1392&amp;""))</f>
        <v/>
      </c>
      <c r="X1392" s="14">
        <f>IF(OR(V1392=0,B1392=""),"",IF(W1392=1,0,SUMIFS($Y$5:Y1391,$B$5:B1391,B1392&amp;"",$W$5:W1391,W1392-1)))</f>
        <v/>
      </c>
      <c r="Y1392" s="14">
        <f>IF(V1392=0,"",ROW($A1392))</f>
        <v/>
      </c>
    </row>
    <row r="1393">
      <c r="A1393" s="10" t="n"/>
      <c r="B1393" s="10" t="n"/>
      <c r="C1393" s="10" t="n"/>
      <c r="D1393" s="12" t="n"/>
      <c r="E1393" s="18" t="n"/>
      <c r="F1393" s="12" t="n"/>
      <c r="G1393" s="18" t="n"/>
      <c r="H1393" s="10" t="n"/>
      <c r="I1393" s="10" t="n"/>
      <c r="J1393" s="10" t="n"/>
      <c r="K1393" s="13" t="n"/>
      <c r="L1393" s="13" t="n"/>
      <c r="M1393" s="19">
        <f>IF(OR(K1393="",L1393=""),"",IF(AND(ISNUMBER(K1393),ISNUMBER(L1393)),L1393-K1393,"CHYBA"))</f>
        <v/>
      </c>
      <c r="N1393" s="10" t="n"/>
      <c r="O1393" s="10" t="n"/>
      <c r="P1393" s="14">
        <f>IF(M1393="","",IF(ISNUMBER(M1393),IF(M1393&lt;=0,"CHYBA",""),"CHYBA"))</f>
        <v/>
      </c>
      <c r="Q1393" s="14">
        <f>IF(OR(V1393=0,B1393="",K1393=""),"",IFERROR(IF(X1393=0,IF(AND(COUNTIFS('Vozidlá'!$A$6:$A$6,B1393&amp;"",'Vozidlá'!$L$6:$L$6,"&lt;&gt;")=1,ROUND(K1393,1)=ROUND(INDEX('Vozidlá'!$L$6:$L$6,MATCH(B1393,'Vozidlá'!$A$6:$A$6,0)),1)),"","CHYBA"),IF(AND(INDEX($L$1:$L$1505,X1393)&lt;&gt;"",ROUND(K1393,1)=ROUND(INDEX($L$1:$L$1505,X1393),1)),"","CHYBA")),"CHYBA"))</f>
        <v/>
      </c>
      <c r="R1393" s="14">
        <f>IF(V1393=0,"",IF(OR(NOT(ISNUMBER(A1393)),B1393="",C1393="",NOT(ISNUMBER(D1393)),NOT(ISNUMBER(E1393)),NOT(ISNUMBER(F1393)),NOT(ISNUMBER(G1393)),I1393="",J1393="",NOT(ISNUMBER(K1393)),NOT(ISNUMBER(L1393)),AND(N1393&lt;&gt;"Podnikateľská",N1393&lt;&gt;"Súkromná"),AND(N1393="Podnikateľská",H1393=""),COUNTIFS('Vodiči'!$C$6:$C$8,C1393&amp;"")&lt;&gt;1,COUNTIFS('Vozidlá'!$A$6:$A$6,B1393&amp;"",'Vozidlá'!$B$6:$B$6,"&lt;&gt;")&lt;&gt;1,COUNTIFS('Vozidlá'!$A$6:$A$6,B1393&amp;"",'Vozidlá'!$C$6:$C$6,"&lt;&gt;")&lt;&gt;1,COUNTIFS('Vozidlá'!$A$6:$A$6,B1393&amp;"",'Vozidlá'!$D$6:$D$6,"&lt;&gt;")&lt;&gt;1,COUNTIFS('Vozidlá'!$A$6:$A$6,B1393&amp;"",'Vozidlá'!$E$6:$E$6,"&lt;&gt;")&lt;&gt;1,COUNTIFS('Vozidlá'!$A$6:$A$6,B1393&amp;"",'Vozidlá'!$K$6:$K$6,"&lt;&gt;")&lt;&gt;1,COUNTIFS('Vozidlá'!$A$6:$A$6,B1393&amp;"",'Vozidlá'!$L$6:$L$6,"&lt;&gt;")&lt;&gt;1),"CHYBA",""))</f>
        <v/>
      </c>
      <c r="S1393" s="14">
        <f>IF(V1393=0,"",IF(N1393="Podnikateľská",IF(H1393="","",IF(OR(LEN(TRIM(SUBSTITUTE(SUBSTITUTE(H1393,".",""),",","")))&lt;12,ISNUMBER(MATCH(TRIM(SUBSTITUTE(SUBSTITUTE(H1393,".",""),",","")),'Zoznamy'!$G$2:$G$41,0))),"PREVERIŤ","")),IF(AND(N1393="Súkromná",IFERROR(INDEX('Vozidlá'!$O$6:$O$6,MATCH(B1393,'Vozidlá'!$A$6:$A$6,0))="áno",FALSE)),"PREVERIŤ","")))</f>
        <v/>
      </c>
      <c r="T1393" s="14">
        <f>IF(OR(D1393="",E1393="",F1393="",G1393=""),"",IFERROR(IF(OR(F1393+G1393&lt;D1393+E1393,D1393&lt;DATE(2027,1,1),D1393&gt;=DATE(2028,1,1)),"CHYBA",""),"CHYBA"))</f>
        <v/>
      </c>
      <c r="U1393" s="14">
        <f>IF(OR(V1393=0,A1393=""),"",IF(COUNTIFS($A$6:$A$1505,A1393&amp;"",$B$6:$B$1505,B1393&amp;"")&gt;1,"CHYBA",IF(X1393="","",IF(X1393=0,"",IFERROR(IF(INDEX($A$1:$A$1505,X1393)="","",IF(A1393=INDEX($A$1:$A$1505,X1393)+1,"","PREVERIŤ")),"PREVERIŤ")))))</f>
        <v/>
      </c>
      <c r="V1393" s="14">
        <f>IF(OR(A1393&lt;&gt;"",B1393&lt;&gt;"",C1393&lt;&gt;"",D1393&lt;&gt;"",E1393&lt;&gt;"",F1393&lt;&gt;"",G1393&lt;&gt;"",H1393&lt;&gt;"",I1393&lt;&gt;"",J1393&lt;&gt;"",K1393&lt;&gt;"",L1393&lt;&gt;"",N1393&lt;&gt;"",O1393&lt;&gt;""),1,0)</f>
        <v/>
      </c>
      <c r="W1393" s="14">
        <f>IF(OR(V1393=0,B1393=""),"",COUNTIFS($B$6:B1393,B1393&amp;""))</f>
        <v/>
      </c>
      <c r="X1393" s="14">
        <f>IF(OR(V1393=0,B1393=""),"",IF(W1393=1,0,SUMIFS($Y$5:Y1392,$B$5:B1392,B1393&amp;"",$W$5:W1392,W1393-1)))</f>
        <v/>
      </c>
      <c r="Y1393" s="14">
        <f>IF(V1393=0,"",ROW($A1393))</f>
        <v/>
      </c>
    </row>
    <row r="1394">
      <c r="A1394" s="10" t="n"/>
      <c r="B1394" s="10" t="n"/>
      <c r="C1394" s="10" t="n"/>
      <c r="D1394" s="12" t="n"/>
      <c r="E1394" s="18" t="n"/>
      <c r="F1394" s="12" t="n"/>
      <c r="G1394" s="18" t="n"/>
      <c r="H1394" s="10" t="n"/>
      <c r="I1394" s="10" t="n"/>
      <c r="J1394" s="10" t="n"/>
      <c r="K1394" s="13" t="n"/>
      <c r="L1394" s="13" t="n"/>
      <c r="M1394" s="19">
        <f>IF(OR(K1394="",L1394=""),"",IF(AND(ISNUMBER(K1394),ISNUMBER(L1394)),L1394-K1394,"CHYBA"))</f>
        <v/>
      </c>
      <c r="N1394" s="10" t="n"/>
      <c r="O1394" s="10" t="n"/>
      <c r="P1394" s="14">
        <f>IF(M1394="","",IF(ISNUMBER(M1394),IF(M1394&lt;=0,"CHYBA",""),"CHYBA"))</f>
        <v/>
      </c>
      <c r="Q1394" s="14">
        <f>IF(OR(V1394=0,B1394="",K1394=""),"",IFERROR(IF(X1394=0,IF(AND(COUNTIFS('Vozidlá'!$A$6:$A$6,B1394&amp;"",'Vozidlá'!$L$6:$L$6,"&lt;&gt;")=1,ROUND(K1394,1)=ROUND(INDEX('Vozidlá'!$L$6:$L$6,MATCH(B1394,'Vozidlá'!$A$6:$A$6,0)),1)),"","CHYBA"),IF(AND(INDEX($L$1:$L$1505,X1394)&lt;&gt;"",ROUND(K1394,1)=ROUND(INDEX($L$1:$L$1505,X1394),1)),"","CHYBA")),"CHYBA"))</f>
        <v/>
      </c>
      <c r="R1394" s="14">
        <f>IF(V1394=0,"",IF(OR(NOT(ISNUMBER(A1394)),B1394="",C1394="",NOT(ISNUMBER(D1394)),NOT(ISNUMBER(E1394)),NOT(ISNUMBER(F1394)),NOT(ISNUMBER(G1394)),I1394="",J1394="",NOT(ISNUMBER(K1394)),NOT(ISNUMBER(L1394)),AND(N1394&lt;&gt;"Podnikateľská",N1394&lt;&gt;"Súkromná"),AND(N1394="Podnikateľská",H1394=""),COUNTIFS('Vodiči'!$C$6:$C$8,C1394&amp;"")&lt;&gt;1,COUNTIFS('Vozidlá'!$A$6:$A$6,B1394&amp;"",'Vozidlá'!$B$6:$B$6,"&lt;&gt;")&lt;&gt;1,COUNTIFS('Vozidlá'!$A$6:$A$6,B1394&amp;"",'Vozidlá'!$C$6:$C$6,"&lt;&gt;")&lt;&gt;1,COUNTIFS('Vozidlá'!$A$6:$A$6,B1394&amp;"",'Vozidlá'!$D$6:$D$6,"&lt;&gt;")&lt;&gt;1,COUNTIFS('Vozidlá'!$A$6:$A$6,B1394&amp;"",'Vozidlá'!$E$6:$E$6,"&lt;&gt;")&lt;&gt;1,COUNTIFS('Vozidlá'!$A$6:$A$6,B1394&amp;"",'Vozidlá'!$K$6:$K$6,"&lt;&gt;")&lt;&gt;1,COUNTIFS('Vozidlá'!$A$6:$A$6,B1394&amp;"",'Vozidlá'!$L$6:$L$6,"&lt;&gt;")&lt;&gt;1),"CHYBA",""))</f>
        <v/>
      </c>
      <c r="S1394" s="14">
        <f>IF(V1394=0,"",IF(N1394="Podnikateľská",IF(H1394="","",IF(OR(LEN(TRIM(SUBSTITUTE(SUBSTITUTE(H1394,".",""),",","")))&lt;12,ISNUMBER(MATCH(TRIM(SUBSTITUTE(SUBSTITUTE(H1394,".",""),",","")),'Zoznamy'!$G$2:$G$41,0))),"PREVERIŤ","")),IF(AND(N1394="Súkromná",IFERROR(INDEX('Vozidlá'!$O$6:$O$6,MATCH(B1394,'Vozidlá'!$A$6:$A$6,0))="áno",FALSE)),"PREVERIŤ","")))</f>
        <v/>
      </c>
      <c r="T1394" s="14">
        <f>IF(OR(D1394="",E1394="",F1394="",G1394=""),"",IFERROR(IF(OR(F1394+G1394&lt;D1394+E1394,D1394&lt;DATE(2027,1,1),D1394&gt;=DATE(2028,1,1)),"CHYBA",""),"CHYBA"))</f>
        <v/>
      </c>
      <c r="U1394" s="14">
        <f>IF(OR(V1394=0,A1394=""),"",IF(COUNTIFS($A$6:$A$1505,A1394&amp;"",$B$6:$B$1505,B1394&amp;"")&gt;1,"CHYBA",IF(X1394="","",IF(X1394=0,"",IFERROR(IF(INDEX($A$1:$A$1505,X1394)="","",IF(A1394=INDEX($A$1:$A$1505,X1394)+1,"","PREVERIŤ")),"PREVERIŤ")))))</f>
        <v/>
      </c>
      <c r="V1394" s="14">
        <f>IF(OR(A1394&lt;&gt;"",B1394&lt;&gt;"",C1394&lt;&gt;"",D1394&lt;&gt;"",E1394&lt;&gt;"",F1394&lt;&gt;"",G1394&lt;&gt;"",H1394&lt;&gt;"",I1394&lt;&gt;"",J1394&lt;&gt;"",K1394&lt;&gt;"",L1394&lt;&gt;"",N1394&lt;&gt;"",O1394&lt;&gt;""),1,0)</f>
        <v/>
      </c>
      <c r="W1394" s="14">
        <f>IF(OR(V1394=0,B1394=""),"",COUNTIFS($B$6:B1394,B1394&amp;""))</f>
        <v/>
      </c>
      <c r="X1394" s="14">
        <f>IF(OR(V1394=0,B1394=""),"",IF(W1394=1,0,SUMIFS($Y$5:Y1393,$B$5:B1393,B1394&amp;"",$W$5:W1393,W1394-1)))</f>
        <v/>
      </c>
      <c r="Y1394" s="14">
        <f>IF(V1394=0,"",ROW($A1394))</f>
        <v/>
      </c>
    </row>
    <row r="1395">
      <c r="A1395" s="10" t="n"/>
      <c r="B1395" s="10" t="n"/>
      <c r="C1395" s="10" t="n"/>
      <c r="D1395" s="12" t="n"/>
      <c r="E1395" s="18" t="n"/>
      <c r="F1395" s="12" t="n"/>
      <c r="G1395" s="18" t="n"/>
      <c r="H1395" s="10" t="n"/>
      <c r="I1395" s="10" t="n"/>
      <c r="J1395" s="10" t="n"/>
      <c r="K1395" s="13" t="n"/>
      <c r="L1395" s="13" t="n"/>
      <c r="M1395" s="19">
        <f>IF(OR(K1395="",L1395=""),"",IF(AND(ISNUMBER(K1395),ISNUMBER(L1395)),L1395-K1395,"CHYBA"))</f>
        <v/>
      </c>
      <c r="N1395" s="10" t="n"/>
      <c r="O1395" s="10" t="n"/>
      <c r="P1395" s="14">
        <f>IF(M1395="","",IF(ISNUMBER(M1395),IF(M1395&lt;=0,"CHYBA",""),"CHYBA"))</f>
        <v/>
      </c>
      <c r="Q1395" s="14">
        <f>IF(OR(V1395=0,B1395="",K1395=""),"",IFERROR(IF(X1395=0,IF(AND(COUNTIFS('Vozidlá'!$A$6:$A$6,B1395&amp;"",'Vozidlá'!$L$6:$L$6,"&lt;&gt;")=1,ROUND(K1395,1)=ROUND(INDEX('Vozidlá'!$L$6:$L$6,MATCH(B1395,'Vozidlá'!$A$6:$A$6,0)),1)),"","CHYBA"),IF(AND(INDEX($L$1:$L$1505,X1395)&lt;&gt;"",ROUND(K1395,1)=ROUND(INDEX($L$1:$L$1505,X1395),1)),"","CHYBA")),"CHYBA"))</f>
        <v/>
      </c>
      <c r="R1395" s="14">
        <f>IF(V1395=0,"",IF(OR(NOT(ISNUMBER(A1395)),B1395="",C1395="",NOT(ISNUMBER(D1395)),NOT(ISNUMBER(E1395)),NOT(ISNUMBER(F1395)),NOT(ISNUMBER(G1395)),I1395="",J1395="",NOT(ISNUMBER(K1395)),NOT(ISNUMBER(L1395)),AND(N1395&lt;&gt;"Podnikateľská",N1395&lt;&gt;"Súkromná"),AND(N1395="Podnikateľská",H1395=""),COUNTIFS('Vodiči'!$C$6:$C$8,C1395&amp;"")&lt;&gt;1,COUNTIFS('Vozidlá'!$A$6:$A$6,B1395&amp;"",'Vozidlá'!$B$6:$B$6,"&lt;&gt;")&lt;&gt;1,COUNTIFS('Vozidlá'!$A$6:$A$6,B1395&amp;"",'Vozidlá'!$C$6:$C$6,"&lt;&gt;")&lt;&gt;1,COUNTIFS('Vozidlá'!$A$6:$A$6,B1395&amp;"",'Vozidlá'!$D$6:$D$6,"&lt;&gt;")&lt;&gt;1,COUNTIFS('Vozidlá'!$A$6:$A$6,B1395&amp;"",'Vozidlá'!$E$6:$E$6,"&lt;&gt;")&lt;&gt;1,COUNTIFS('Vozidlá'!$A$6:$A$6,B1395&amp;"",'Vozidlá'!$K$6:$K$6,"&lt;&gt;")&lt;&gt;1,COUNTIFS('Vozidlá'!$A$6:$A$6,B1395&amp;"",'Vozidlá'!$L$6:$L$6,"&lt;&gt;")&lt;&gt;1),"CHYBA",""))</f>
        <v/>
      </c>
      <c r="S1395" s="14">
        <f>IF(V1395=0,"",IF(N1395="Podnikateľská",IF(H1395="","",IF(OR(LEN(TRIM(SUBSTITUTE(SUBSTITUTE(H1395,".",""),",","")))&lt;12,ISNUMBER(MATCH(TRIM(SUBSTITUTE(SUBSTITUTE(H1395,".",""),",","")),'Zoznamy'!$G$2:$G$41,0))),"PREVERIŤ","")),IF(AND(N1395="Súkromná",IFERROR(INDEX('Vozidlá'!$O$6:$O$6,MATCH(B1395,'Vozidlá'!$A$6:$A$6,0))="áno",FALSE)),"PREVERIŤ","")))</f>
        <v/>
      </c>
      <c r="T1395" s="14">
        <f>IF(OR(D1395="",E1395="",F1395="",G1395=""),"",IFERROR(IF(OR(F1395+G1395&lt;D1395+E1395,D1395&lt;DATE(2027,1,1),D1395&gt;=DATE(2028,1,1)),"CHYBA",""),"CHYBA"))</f>
        <v/>
      </c>
      <c r="U1395" s="14">
        <f>IF(OR(V1395=0,A1395=""),"",IF(COUNTIFS($A$6:$A$1505,A1395&amp;"",$B$6:$B$1505,B1395&amp;"")&gt;1,"CHYBA",IF(X1395="","",IF(X1395=0,"",IFERROR(IF(INDEX($A$1:$A$1505,X1395)="","",IF(A1395=INDEX($A$1:$A$1505,X1395)+1,"","PREVERIŤ")),"PREVERIŤ")))))</f>
        <v/>
      </c>
      <c r="V1395" s="14">
        <f>IF(OR(A1395&lt;&gt;"",B1395&lt;&gt;"",C1395&lt;&gt;"",D1395&lt;&gt;"",E1395&lt;&gt;"",F1395&lt;&gt;"",G1395&lt;&gt;"",H1395&lt;&gt;"",I1395&lt;&gt;"",J1395&lt;&gt;"",K1395&lt;&gt;"",L1395&lt;&gt;"",N1395&lt;&gt;"",O1395&lt;&gt;""),1,0)</f>
        <v/>
      </c>
      <c r="W1395" s="14">
        <f>IF(OR(V1395=0,B1395=""),"",COUNTIFS($B$6:B1395,B1395&amp;""))</f>
        <v/>
      </c>
      <c r="X1395" s="14">
        <f>IF(OR(V1395=0,B1395=""),"",IF(W1395=1,0,SUMIFS($Y$5:Y1394,$B$5:B1394,B1395&amp;"",$W$5:W1394,W1395-1)))</f>
        <v/>
      </c>
      <c r="Y1395" s="14">
        <f>IF(V1395=0,"",ROW($A1395))</f>
        <v/>
      </c>
    </row>
    <row r="1396">
      <c r="A1396" s="10" t="n"/>
      <c r="B1396" s="10" t="n"/>
      <c r="C1396" s="10" t="n"/>
      <c r="D1396" s="12" t="n"/>
      <c r="E1396" s="18" t="n"/>
      <c r="F1396" s="12" t="n"/>
      <c r="G1396" s="18" t="n"/>
      <c r="H1396" s="10" t="n"/>
      <c r="I1396" s="10" t="n"/>
      <c r="J1396" s="10" t="n"/>
      <c r="K1396" s="13" t="n"/>
      <c r="L1396" s="13" t="n"/>
      <c r="M1396" s="19">
        <f>IF(OR(K1396="",L1396=""),"",IF(AND(ISNUMBER(K1396),ISNUMBER(L1396)),L1396-K1396,"CHYBA"))</f>
        <v/>
      </c>
      <c r="N1396" s="10" t="n"/>
      <c r="O1396" s="10" t="n"/>
      <c r="P1396" s="14">
        <f>IF(M1396="","",IF(ISNUMBER(M1396),IF(M1396&lt;=0,"CHYBA",""),"CHYBA"))</f>
        <v/>
      </c>
      <c r="Q1396" s="14">
        <f>IF(OR(V1396=0,B1396="",K1396=""),"",IFERROR(IF(X1396=0,IF(AND(COUNTIFS('Vozidlá'!$A$6:$A$6,B1396&amp;"",'Vozidlá'!$L$6:$L$6,"&lt;&gt;")=1,ROUND(K1396,1)=ROUND(INDEX('Vozidlá'!$L$6:$L$6,MATCH(B1396,'Vozidlá'!$A$6:$A$6,0)),1)),"","CHYBA"),IF(AND(INDEX($L$1:$L$1505,X1396)&lt;&gt;"",ROUND(K1396,1)=ROUND(INDEX($L$1:$L$1505,X1396),1)),"","CHYBA")),"CHYBA"))</f>
        <v/>
      </c>
      <c r="R1396" s="14">
        <f>IF(V1396=0,"",IF(OR(NOT(ISNUMBER(A1396)),B1396="",C1396="",NOT(ISNUMBER(D1396)),NOT(ISNUMBER(E1396)),NOT(ISNUMBER(F1396)),NOT(ISNUMBER(G1396)),I1396="",J1396="",NOT(ISNUMBER(K1396)),NOT(ISNUMBER(L1396)),AND(N1396&lt;&gt;"Podnikateľská",N1396&lt;&gt;"Súkromná"),AND(N1396="Podnikateľská",H1396=""),COUNTIFS('Vodiči'!$C$6:$C$8,C1396&amp;"")&lt;&gt;1,COUNTIFS('Vozidlá'!$A$6:$A$6,B1396&amp;"",'Vozidlá'!$B$6:$B$6,"&lt;&gt;")&lt;&gt;1,COUNTIFS('Vozidlá'!$A$6:$A$6,B1396&amp;"",'Vozidlá'!$C$6:$C$6,"&lt;&gt;")&lt;&gt;1,COUNTIFS('Vozidlá'!$A$6:$A$6,B1396&amp;"",'Vozidlá'!$D$6:$D$6,"&lt;&gt;")&lt;&gt;1,COUNTIFS('Vozidlá'!$A$6:$A$6,B1396&amp;"",'Vozidlá'!$E$6:$E$6,"&lt;&gt;")&lt;&gt;1,COUNTIFS('Vozidlá'!$A$6:$A$6,B1396&amp;"",'Vozidlá'!$K$6:$K$6,"&lt;&gt;")&lt;&gt;1,COUNTIFS('Vozidlá'!$A$6:$A$6,B1396&amp;"",'Vozidlá'!$L$6:$L$6,"&lt;&gt;")&lt;&gt;1),"CHYBA",""))</f>
        <v/>
      </c>
      <c r="S1396" s="14">
        <f>IF(V1396=0,"",IF(N1396="Podnikateľská",IF(H1396="","",IF(OR(LEN(TRIM(SUBSTITUTE(SUBSTITUTE(H1396,".",""),",","")))&lt;12,ISNUMBER(MATCH(TRIM(SUBSTITUTE(SUBSTITUTE(H1396,".",""),",","")),'Zoznamy'!$G$2:$G$41,0))),"PREVERIŤ","")),IF(AND(N1396="Súkromná",IFERROR(INDEX('Vozidlá'!$O$6:$O$6,MATCH(B1396,'Vozidlá'!$A$6:$A$6,0))="áno",FALSE)),"PREVERIŤ","")))</f>
        <v/>
      </c>
      <c r="T1396" s="14">
        <f>IF(OR(D1396="",E1396="",F1396="",G1396=""),"",IFERROR(IF(OR(F1396+G1396&lt;D1396+E1396,D1396&lt;DATE(2027,1,1),D1396&gt;=DATE(2028,1,1)),"CHYBA",""),"CHYBA"))</f>
        <v/>
      </c>
      <c r="U1396" s="14">
        <f>IF(OR(V1396=0,A1396=""),"",IF(COUNTIFS($A$6:$A$1505,A1396&amp;"",$B$6:$B$1505,B1396&amp;"")&gt;1,"CHYBA",IF(X1396="","",IF(X1396=0,"",IFERROR(IF(INDEX($A$1:$A$1505,X1396)="","",IF(A1396=INDEX($A$1:$A$1505,X1396)+1,"","PREVERIŤ")),"PREVERIŤ")))))</f>
        <v/>
      </c>
      <c r="V1396" s="14">
        <f>IF(OR(A1396&lt;&gt;"",B1396&lt;&gt;"",C1396&lt;&gt;"",D1396&lt;&gt;"",E1396&lt;&gt;"",F1396&lt;&gt;"",G1396&lt;&gt;"",H1396&lt;&gt;"",I1396&lt;&gt;"",J1396&lt;&gt;"",K1396&lt;&gt;"",L1396&lt;&gt;"",N1396&lt;&gt;"",O1396&lt;&gt;""),1,0)</f>
        <v/>
      </c>
      <c r="W1396" s="14">
        <f>IF(OR(V1396=0,B1396=""),"",COUNTIFS($B$6:B1396,B1396&amp;""))</f>
        <v/>
      </c>
      <c r="X1396" s="14">
        <f>IF(OR(V1396=0,B1396=""),"",IF(W1396=1,0,SUMIFS($Y$5:Y1395,$B$5:B1395,B1396&amp;"",$W$5:W1395,W1396-1)))</f>
        <v/>
      </c>
      <c r="Y1396" s="14">
        <f>IF(V1396=0,"",ROW($A1396))</f>
        <v/>
      </c>
    </row>
    <row r="1397">
      <c r="A1397" s="10" t="n"/>
      <c r="B1397" s="10" t="n"/>
      <c r="C1397" s="10" t="n"/>
      <c r="D1397" s="12" t="n"/>
      <c r="E1397" s="18" t="n"/>
      <c r="F1397" s="12" t="n"/>
      <c r="G1397" s="18" t="n"/>
      <c r="H1397" s="10" t="n"/>
      <c r="I1397" s="10" t="n"/>
      <c r="J1397" s="10" t="n"/>
      <c r="K1397" s="13" t="n"/>
      <c r="L1397" s="13" t="n"/>
      <c r="M1397" s="19">
        <f>IF(OR(K1397="",L1397=""),"",IF(AND(ISNUMBER(K1397),ISNUMBER(L1397)),L1397-K1397,"CHYBA"))</f>
        <v/>
      </c>
      <c r="N1397" s="10" t="n"/>
      <c r="O1397" s="10" t="n"/>
      <c r="P1397" s="14">
        <f>IF(M1397="","",IF(ISNUMBER(M1397),IF(M1397&lt;=0,"CHYBA",""),"CHYBA"))</f>
        <v/>
      </c>
      <c r="Q1397" s="14">
        <f>IF(OR(V1397=0,B1397="",K1397=""),"",IFERROR(IF(X1397=0,IF(AND(COUNTIFS('Vozidlá'!$A$6:$A$6,B1397&amp;"",'Vozidlá'!$L$6:$L$6,"&lt;&gt;")=1,ROUND(K1397,1)=ROUND(INDEX('Vozidlá'!$L$6:$L$6,MATCH(B1397,'Vozidlá'!$A$6:$A$6,0)),1)),"","CHYBA"),IF(AND(INDEX($L$1:$L$1505,X1397)&lt;&gt;"",ROUND(K1397,1)=ROUND(INDEX($L$1:$L$1505,X1397),1)),"","CHYBA")),"CHYBA"))</f>
        <v/>
      </c>
      <c r="R1397" s="14">
        <f>IF(V1397=0,"",IF(OR(NOT(ISNUMBER(A1397)),B1397="",C1397="",NOT(ISNUMBER(D1397)),NOT(ISNUMBER(E1397)),NOT(ISNUMBER(F1397)),NOT(ISNUMBER(G1397)),I1397="",J1397="",NOT(ISNUMBER(K1397)),NOT(ISNUMBER(L1397)),AND(N1397&lt;&gt;"Podnikateľská",N1397&lt;&gt;"Súkromná"),AND(N1397="Podnikateľská",H1397=""),COUNTIFS('Vodiči'!$C$6:$C$8,C1397&amp;"")&lt;&gt;1,COUNTIFS('Vozidlá'!$A$6:$A$6,B1397&amp;"",'Vozidlá'!$B$6:$B$6,"&lt;&gt;")&lt;&gt;1,COUNTIFS('Vozidlá'!$A$6:$A$6,B1397&amp;"",'Vozidlá'!$C$6:$C$6,"&lt;&gt;")&lt;&gt;1,COUNTIFS('Vozidlá'!$A$6:$A$6,B1397&amp;"",'Vozidlá'!$D$6:$D$6,"&lt;&gt;")&lt;&gt;1,COUNTIFS('Vozidlá'!$A$6:$A$6,B1397&amp;"",'Vozidlá'!$E$6:$E$6,"&lt;&gt;")&lt;&gt;1,COUNTIFS('Vozidlá'!$A$6:$A$6,B1397&amp;"",'Vozidlá'!$K$6:$K$6,"&lt;&gt;")&lt;&gt;1,COUNTIFS('Vozidlá'!$A$6:$A$6,B1397&amp;"",'Vozidlá'!$L$6:$L$6,"&lt;&gt;")&lt;&gt;1),"CHYBA",""))</f>
        <v/>
      </c>
      <c r="S1397" s="14">
        <f>IF(V1397=0,"",IF(N1397="Podnikateľská",IF(H1397="","",IF(OR(LEN(TRIM(SUBSTITUTE(SUBSTITUTE(H1397,".",""),",","")))&lt;12,ISNUMBER(MATCH(TRIM(SUBSTITUTE(SUBSTITUTE(H1397,".",""),",","")),'Zoznamy'!$G$2:$G$41,0))),"PREVERIŤ","")),IF(AND(N1397="Súkromná",IFERROR(INDEX('Vozidlá'!$O$6:$O$6,MATCH(B1397,'Vozidlá'!$A$6:$A$6,0))="áno",FALSE)),"PREVERIŤ","")))</f>
        <v/>
      </c>
      <c r="T1397" s="14">
        <f>IF(OR(D1397="",E1397="",F1397="",G1397=""),"",IFERROR(IF(OR(F1397+G1397&lt;D1397+E1397,D1397&lt;DATE(2027,1,1),D1397&gt;=DATE(2028,1,1)),"CHYBA",""),"CHYBA"))</f>
        <v/>
      </c>
      <c r="U1397" s="14">
        <f>IF(OR(V1397=0,A1397=""),"",IF(COUNTIFS($A$6:$A$1505,A1397&amp;"",$B$6:$B$1505,B1397&amp;"")&gt;1,"CHYBA",IF(X1397="","",IF(X1397=0,"",IFERROR(IF(INDEX($A$1:$A$1505,X1397)="","",IF(A1397=INDEX($A$1:$A$1505,X1397)+1,"","PREVERIŤ")),"PREVERIŤ")))))</f>
        <v/>
      </c>
      <c r="V1397" s="14">
        <f>IF(OR(A1397&lt;&gt;"",B1397&lt;&gt;"",C1397&lt;&gt;"",D1397&lt;&gt;"",E1397&lt;&gt;"",F1397&lt;&gt;"",G1397&lt;&gt;"",H1397&lt;&gt;"",I1397&lt;&gt;"",J1397&lt;&gt;"",K1397&lt;&gt;"",L1397&lt;&gt;"",N1397&lt;&gt;"",O1397&lt;&gt;""),1,0)</f>
        <v/>
      </c>
      <c r="W1397" s="14">
        <f>IF(OR(V1397=0,B1397=""),"",COUNTIFS($B$6:B1397,B1397&amp;""))</f>
        <v/>
      </c>
      <c r="X1397" s="14">
        <f>IF(OR(V1397=0,B1397=""),"",IF(W1397=1,0,SUMIFS($Y$5:Y1396,$B$5:B1396,B1397&amp;"",$W$5:W1396,W1397-1)))</f>
        <v/>
      </c>
      <c r="Y1397" s="14">
        <f>IF(V1397=0,"",ROW($A1397))</f>
        <v/>
      </c>
    </row>
    <row r="1398">
      <c r="A1398" s="10" t="n"/>
      <c r="B1398" s="10" t="n"/>
      <c r="C1398" s="10" t="n"/>
      <c r="D1398" s="12" t="n"/>
      <c r="E1398" s="18" t="n"/>
      <c r="F1398" s="12" t="n"/>
      <c r="G1398" s="18" t="n"/>
      <c r="H1398" s="10" t="n"/>
      <c r="I1398" s="10" t="n"/>
      <c r="J1398" s="10" t="n"/>
      <c r="K1398" s="13" t="n"/>
      <c r="L1398" s="13" t="n"/>
      <c r="M1398" s="19">
        <f>IF(OR(K1398="",L1398=""),"",IF(AND(ISNUMBER(K1398),ISNUMBER(L1398)),L1398-K1398,"CHYBA"))</f>
        <v/>
      </c>
      <c r="N1398" s="10" t="n"/>
      <c r="O1398" s="10" t="n"/>
      <c r="P1398" s="14">
        <f>IF(M1398="","",IF(ISNUMBER(M1398),IF(M1398&lt;=0,"CHYBA",""),"CHYBA"))</f>
        <v/>
      </c>
      <c r="Q1398" s="14">
        <f>IF(OR(V1398=0,B1398="",K1398=""),"",IFERROR(IF(X1398=0,IF(AND(COUNTIFS('Vozidlá'!$A$6:$A$6,B1398&amp;"",'Vozidlá'!$L$6:$L$6,"&lt;&gt;")=1,ROUND(K1398,1)=ROUND(INDEX('Vozidlá'!$L$6:$L$6,MATCH(B1398,'Vozidlá'!$A$6:$A$6,0)),1)),"","CHYBA"),IF(AND(INDEX($L$1:$L$1505,X1398)&lt;&gt;"",ROUND(K1398,1)=ROUND(INDEX($L$1:$L$1505,X1398),1)),"","CHYBA")),"CHYBA"))</f>
        <v/>
      </c>
      <c r="R1398" s="14">
        <f>IF(V1398=0,"",IF(OR(NOT(ISNUMBER(A1398)),B1398="",C1398="",NOT(ISNUMBER(D1398)),NOT(ISNUMBER(E1398)),NOT(ISNUMBER(F1398)),NOT(ISNUMBER(G1398)),I1398="",J1398="",NOT(ISNUMBER(K1398)),NOT(ISNUMBER(L1398)),AND(N1398&lt;&gt;"Podnikateľská",N1398&lt;&gt;"Súkromná"),AND(N1398="Podnikateľská",H1398=""),COUNTIFS('Vodiči'!$C$6:$C$8,C1398&amp;"")&lt;&gt;1,COUNTIFS('Vozidlá'!$A$6:$A$6,B1398&amp;"",'Vozidlá'!$B$6:$B$6,"&lt;&gt;")&lt;&gt;1,COUNTIFS('Vozidlá'!$A$6:$A$6,B1398&amp;"",'Vozidlá'!$C$6:$C$6,"&lt;&gt;")&lt;&gt;1,COUNTIFS('Vozidlá'!$A$6:$A$6,B1398&amp;"",'Vozidlá'!$D$6:$D$6,"&lt;&gt;")&lt;&gt;1,COUNTIFS('Vozidlá'!$A$6:$A$6,B1398&amp;"",'Vozidlá'!$E$6:$E$6,"&lt;&gt;")&lt;&gt;1,COUNTIFS('Vozidlá'!$A$6:$A$6,B1398&amp;"",'Vozidlá'!$K$6:$K$6,"&lt;&gt;")&lt;&gt;1,COUNTIFS('Vozidlá'!$A$6:$A$6,B1398&amp;"",'Vozidlá'!$L$6:$L$6,"&lt;&gt;")&lt;&gt;1),"CHYBA",""))</f>
        <v/>
      </c>
      <c r="S1398" s="14">
        <f>IF(V1398=0,"",IF(N1398="Podnikateľská",IF(H1398="","",IF(OR(LEN(TRIM(SUBSTITUTE(SUBSTITUTE(H1398,".",""),",","")))&lt;12,ISNUMBER(MATCH(TRIM(SUBSTITUTE(SUBSTITUTE(H1398,".",""),",","")),'Zoznamy'!$G$2:$G$41,0))),"PREVERIŤ","")),IF(AND(N1398="Súkromná",IFERROR(INDEX('Vozidlá'!$O$6:$O$6,MATCH(B1398,'Vozidlá'!$A$6:$A$6,0))="áno",FALSE)),"PREVERIŤ","")))</f>
        <v/>
      </c>
      <c r="T1398" s="14">
        <f>IF(OR(D1398="",E1398="",F1398="",G1398=""),"",IFERROR(IF(OR(F1398+G1398&lt;D1398+E1398,D1398&lt;DATE(2027,1,1),D1398&gt;=DATE(2028,1,1)),"CHYBA",""),"CHYBA"))</f>
        <v/>
      </c>
      <c r="U1398" s="14">
        <f>IF(OR(V1398=0,A1398=""),"",IF(COUNTIFS($A$6:$A$1505,A1398&amp;"",$B$6:$B$1505,B1398&amp;"")&gt;1,"CHYBA",IF(X1398="","",IF(X1398=0,"",IFERROR(IF(INDEX($A$1:$A$1505,X1398)="","",IF(A1398=INDEX($A$1:$A$1505,X1398)+1,"","PREVERIŤ")),"PREVERIŤ")))))</f>
        <v/>
      </c>
      <c r="V1398" s="14">
        <f>IF(OR(A1398&lt;&gt;"",B1398&lt;&gt;"",C1398&lt;&gt;"",D1398&lt;&gt;"",E1398&lt;&gt;"",F1398&lt;&gt;"",G1398&lt;&gt;"",H1398&lt;&gt;"",I1398&lt;&gt;"",J1398&lt;&gt;"",K1398&lt;&gt;"",L1398&lt;&gt;"",N1398&lt;&gt;"",O1398&lt;&gt;""),1,0)</f>
        <v/>
      </c>
      <c r="W1398" s="14">
        <f>IF(OR(V1398=0,B1398=""),"",COUNTIFS($B$6:B1398,B1398&amp;""))</f>
        <v/>
      </c>
      <c r="X1398" s="14">
        <f>IF(OR(V1398=0,B1398=""),"",IF(W1398=1,0,SUMIFS($Y$5:Y1397,$B$5:B1397,B1398&amp;"",$W$5:W1397,W1398-1)))</f>
        <v/>
      </c>
      <c r="Y1398" s="14">
        <f>IF(V1398=0,"",ROW($A1398))</f>
        <v/>
      </c>
    </row>
    <row r="1399">
      <c r="A1399" s="10" t="n"/>
      <c r="B1399" s="10" t="n"/>
      <c r="C1399" s="10" t="n"/>
      <c r="D1399" s="12" t="n"/>
      <c r="E1399" s="18" t="n"/>
      <c r="F1399" s="12" t="n"/>
      <c r="G1399" s="18" t="n"/>
      <c r="H1399" s="10" t="n"/>
      <c r="I1399" s="10" t="n"/>
      <c r="J1399" s="10" t="n"/>
      <c r="K1399" s="13" t="n"/>
      <c r="L1399" s="13" t="n"/>
      <c r="M1399" s="19">
        <f>IF(OR(K1399="",L1399=""),"",IF(AND(ISNUMBER(K1399),ISNUMBER(L1399)),L1399-K1399,"CHYBA"))</f>
        <v/>
      </c>
      <c r="N1399" s="10" t="n"/>
      <c r="O1399" s="10" t="n"/>
      <c r="P1399" s="14">
        <f>IF(M1399="","",IF(ISNUMBER(M1399),IF(M1399&lt;=0,"CHYBA",""),"CHYBA"))</f>
        <v/>
      </c>
      <c r="Q1399" s="14">
        <f>IF(OR(V1399=0,B1399="",K1399=""),"",IFERROR(IF(X1399=0,IF(AND(COUNTIFS('Vozidlá'!$A$6:$A$6,B1399&amp;"",'Vozidlá'!$L$6:$L$6,"&lt;&gt;")=1,ROUND(K1399,1)=ROUND(INDEX('Vozidlá'!$L$6:$L$6,MATCH(B1399,'Vozidlá'!$A$6:$A$6,0)),1)),"","CHYBA"),IF(AND(INDEX($L$1:$L$1505,X1399)&lt;&gt;"",ROUND(K1399,1)=ROUND(INDEX($L$1:$L$1505,X1399),1)),"","CHYBA")),"CHYBA"))</f>
        <v/>
      </c>
      <c r="R1399" s="14">
        <f>IF(V1399=0,"",IF(OR(NOT(ISNUMBER(A1399)),B1399="",C1399="",NOT(ISNUMBER(D1399)),NOT(ISNUMBER(E1399)),NOT(ISNUMBER(F1399)),NOT(ISNUMBER(G1399)),I1399="",J1399="",NOT(ISNUMBER(K1399)),NOT(ISNUMBER(L1399)),AND(N1399&lt;&gt;"Podnikateľská",N1399&lt;&gt;"Súkromná"),AND(N1399="Podnikateľská",H1399=""),COUNTIFS('Vodiči'!$C$6:$C$8,C1399&amp;"")&lt;&gt;1,COUNTIFS('Vozidlá'!$A$6:$A$6,B1399&amp;"",'Vozidlá'!$B$6:$B$6,"&lt;&gt;")&lt;&gt;1,COUNTIFS('Vozidlá'!$A$6:$A$6,B1399&amp;"",'Vozidlá'!$C$6:$C$6,"&lt;&gt;")&lt;&gt;1,COUNTIFS('Vozidlá'!$A$6:$A$6,B1399&amp;"",'Vozidlá'!$D$6:$D$6,"&lt;&gt;")&lt;&gt;1,COUNTIFS('Vozidlá'!$A$6:$A$6,B1399&amp;"",'Vozidlá'!$E$6:$E$6,"&lt;&gt;")&lt;&gt;1,COUNTIFS('Vozidlá'!$A$6:$A$6,B1399&amp;"",'Vozidlá'!$K$6:$K$6,"&lt;&gt;")&lt;&gt;1,COUNTIFS('Vozidlá'!$A$6:$A$6,B1399&amp;"",'Vozidlá'!$L$6:$L$6,"&lt;&gt;")&lt;&gt;1),"CHYBA",""))</f>
        <v/>
      </c>
      <c r="S1399" s="14">
        <f>IF(V1399=0,"",IF(N1399="Podnikateľská",IF(H1399="","",IF(OR(LEN(TRIM(SUBSTITUTE(SUBSTITUTE(H1399,".",""),",","")))&lt;12,ISNUMBER(MATCH(TRIM(SUBSTITUTE(SUBSTITUTE(H1399,".",""),",","")),'Zoznamy'!$G$2:$G$41,0))),"PREVERIŤ","")),IF(AND(N1399="Súkromná",IFERROR(INDEX('Vozidlá'!$O$6:$O$6,MATCH(B1399,'Vozidlá'!$A$6:$A$6,0))="áno",FALSE)),"PREVERIŤ","")))</f>
        <v/>
      </c>
      <c r="T1399" s="14">
        <f>IF(OR(D1399="",E1399="",F1399="",G1399=""),"",IFERROR(IF(OR(F1399+G1399&lt;D1399+E1399,D1399&lt;DATE(2027,1,1),D1399&gt;=DATE(2028,1,1)),"CHYBA",""),"CHYBA"))</f>
        <v/>
      </c>
      <c r="U1399" s="14">
        <f>IF(OR(V1399=0,A1399=""),"",IF(COUNTIFS($A$6:$A$1505,A1399&amp;"",$B$6:$B$1505,B1399&amp;"")&gt;1,"CHYBA",IF(X1399="","",IF(X1399=0,"",IFERROR(IF(INDEX($A$1:$A$1505,X1399)="","",IF(A1399=INDEX($A$1:$A$1505,X1399)+1,"","PREVERIŤ")),"PREVERIŤ")))))</f>
        <v/>
      </c>
      <c r="V1399" s="14">
        <f>IF(OR(A1399&lt;&gt;"",B1399&lt;&gt;"",C1399&lt;&gt;"",D1399&lt;&gt;"",E1399&lt;&gt;"",F1399&lt;&gt;"",G1399&lt;&gt;"",H1399&lt;&gt;"",I1399&lt;&gt;"",J1399&lt;&gt;"",K1399&lt;&gt;"",L1399&lt;&gt;"",N1399&lt;&gt;"",O1399&lt;&gt;""),1,0)</f>
        <v/>
      </c>
      <c r="W1399" s="14">
        <f>IF(OR(V1399=0,B1399=""),"",COUNTIFS($B$6:B1399,B1399&amp;""))</f>
        <v/>
      </c>
      <c r="X1399" s="14">
        <f>IF(OR(V1399=0,B1399=""),"",IF(W1399=1,0,SUMIFS($Y$5:Y1398,$B$5:B1398,B1399&amp;"",$W$5:W1398,W1399-1)))</f>
        <v/>
      </c>
      <c r="Y1399" s="14">
        <f>IF(V1399=0,"",ROW($A1399))</f>
        <v/>
      </c>
    </row>
    <row r="1400">
      <c r="A1400" s="10" t="n"/>
      <c r="B1400" s="10" t="n"/>
      <c r="C1400" s="10" t="n"/>
      <c r="D1400" s="12" t="n"/>
      <c r="E1400" s="18" t="n"/>
      <c r="F1400" s="12" t="n"/>
      <c r="G1400" s="18" t="n"/>
      <c r="H1400" s="10" t="n"/>
      <c r="I1400" s="10" t="n"/>
      <c r="J1400" s="10" t="n"/>
      <c r="K1400" s="13" t="n"/>
      <c r="L1400" s="13" t="n"/>
      <c r="M1400" s="19">
        <f>IF(OR(K1400="",L1400=""),"",IF(AND(ISNUMBER(K1400),ISNUMBER(L1400)),L1400-K1400,"CHYBA"))</f>
        <v/>
      </c>
      <c r="N1400" s="10" t="n"/>
      <c r="O1400" s="10" t="n"/>
      <c r="P1400" s="14">
        <f>IF(M1400="","",IF(ISNUMBER(M1400),IF(M1400&lt;=0,"CHYBA",""),"CHYBA"))</f>
        <v/>
      </c>
      <c r="Q1400" s="14">
        <f>IF(OR(V1400=0,B1400="",K1400=""),"",IFERROR(IF(X1400=0,IF(AND(COUNTIFS('Vozidlá'!$A$6:$A$6,B1400&amp;"",'Vozidlá'!$L$6:$L$6,"&lt;&gt;")=1,ROUND(K1400,1)=ROUND(INDEX('Vozidlá'!$L$6:$L$6,MATCH(B1400,'Vozidlá'!$A$6:$A$6,0)),1)),"","CHYBA"),IF(AND(INDEX($L$1:$L$1505,X1400)&lt;&gt;"",ROUND(K1400,1)=ROUND(INDEX($L$1:$L$1505,X1400),1)),"","CHYBA")),"CHYBA"))</f>
        <v/>
      </c>
      <c r="R1400" s="14">
        <f>IF(V1400=0,"",IF(OR(NOT(ISNUMBER(A1400)),B1400="",C1400="",NOT(ISNUMBER(D1400)),NOT(ISNUMBER(E1400)),NOT(ISNUMBER(F1400)),NOT(ISNUMBER(G1400)),I1400="",J1400="",NOT(ISNUMBER(K1400)),NOT(ISNUMBER(L1400)),AND(N1400&lt;&gt;"Podnikateľská",N1400&lt;&gt;"Súkromná"),AND(N1400="Podnikateľská",H1400=""),COUNTIFS('Vodiči'!$C$6:$C$8,C1400&amp;"")&lt;&gt;1,COUNTIFS('Vozidlá'!$A$6:$A$6,B1400&amp;"",'Vozidlá'!$B$6:$B$6,"&lt;&gt;")&lt;&gt;1,COUNTIFS('Vozidlá'!$A$6:$A$6,B1400&amp;"",'Vozidlá'!$C$6:$C$6,"&lt;&gt;")&lt;&gt;1,COUNTIFS('Vozidlá'!$A$6:$A$6,B1400&amp;"",'Vozidlá'!$D$6:$D$6,"&lt;&gt;")&lt;&gt;1,COUNTIFS('Vozidlá'!$A$6:$A$6,B1400&amp;"",'Vozidlá'!$E$6:$E$6,"&lt;&gt;")&lt;&gt;1,COUNTIFS('Vozidlá'!$A$6:$A$6,B1400&amp;"",'Vozidlá'!$K$6:$K$6,"&lt;&gt;")&lt;&gt;1,COUNTIFS('Vozidlá'!$A$6:$A$6,B1400&amp;"",'Vozidlá'!$L$6:$L$6,"&lt;&gt;")&lt;&gt;1),"CHYBA",""))</f>
        <v/>
      </c>
      <c r="S1400" s="14">
        <f>IF(V1400=0,"",IF(N1400="Podnikateľská",IF(H1400="","",IF(OR(LEN(TRIM(SUBSTITUTE(SUBSTITUTE(H1400,".",""),",","")))&lt;12,ISNUMBER(MATCH(TRIM(SUBSTITUTE(SUBSTITUTE(H1400,".",""),",","")),'Zoznamy'!$G$2:$G$41,0))),"PREVERIŤ","")),IF(AND(N1400="Súkromná",IFERROR(INDEX('Vozidlá'!$O$6:$O$6,MATCH(B1400,'Vozidlá'!$A$6:$A$6,0))="áno",FALSE)),"PREVERIŤ","")))</f>
        <v/>
      </c>
      <c r="T1400" s="14">
        <f>IF(OR(D1400="",E1400="",F1400="",G1400=""),"",IFERROR(IF(OR(F1400+G1400&lt;D1400+E1400,D1400&lt;DATE(2027,1,1),D1400&gt;=DATE(2028,1,1)),"CHYBA",""),"CHYBA"))</f>
        <v/>
      </c>
      <c r="U1400" s="14">
        <f>IF(OR(V1400=0,A1400=""),"",IF(COUNTIFS($A$6:$A$1505,A1400&amp;"",$B$6:$B$1505,B1400&amp;"")&gt;1,"CHYBA",IF(X1400="","",IF(X1400=0,"",IFERROR(IF(INDEX($A$1:$A$1505,X1400)="","",IF(A1400=INDEX($A$1:$A$1505,X1400)+1,"","PREVERIŤ")),"PREVERIŤ")))))</f>
        <v/>
      </c>
      <c r="V1400" s="14">
        <f>IF(OR(A1400&lt;&gt;"",B1400&lt;&gt;"",C1400&lt;&gt;"",D1400&lt;&gt;"",E1400&lt;&gt;"",F1400&lt;&gt;"",G1400&lt;&gt;"",H1400&lt;&gt;"",I1400&lt;&gt;"",J1400&lt;&gt;"",K1400&lt;&gt;"",L1400&lt;&gt;"",N1400&lt;&gt;"",O1400&lt;&gt;""),1,0)</f>
        <v/>
      </c>
      <c r="W1400" s="14">
        <f>IF(OR(V1400=0,B1400=""),"",COUNTIFS($B$6:B1400,B1400&amp;""))</f>
        <v/>
      </c>
      <c r="X1400" s="14">
        <f>IF(OR(V1400=0,B1400=""),"",IF(W1400=1,0,SUMIFS($Y$5:Y1399,$B$5:B1399,B1400&amp;"",$W$5:W1399,W1400-1)))</f>
        <v/>
      </c>
      <c r="Y1400" s="14">
        <f>IF(V1400=0,"",ROW($A1400))</f>
        <v/>
      </c>
    </row>
    <row r="1401">
      <c r="A1401" s="10" t="n"/>
      <c r="B1401" s="10" t="n"/>
      <c r="C1401" s="10" t="n"/>
      <c r="D1401" s="12" t="n"/>
      <c r="E1401" s="18" t="n"/>
      <c r="F1401" s="12" t="n"/>
      <c r="G1401" s="18" t="n"/>
      <c r="H1401" s="10" t="n"/>
      <c r="I1401" s="10" t="n"/>
      <c r="J1401" s="10" t="n"/>
      <c r="K1401" s="13" t="n"/>
      <c r="L1401" s="13" t="n"/>
      <c r="M1401" s="19">
        <f>IF(OR(K1401="",L1401=""),"",IF(AND(ISNUMBER(K1401),ISNUMBER(L1401)),L1401-K1401,"CHYBA"))</f>
        <v/>
      </c>
      <c r="N1401" s="10" t="n"/>
      <c r="O1401" s="10" t="n"/>
      <c r="P1401" s="14">
        <f>IF(M1401="","",IF(ISNUMBER(M1401),IF(M1401&lt;=0,"CHYBA",""),"CHYBA"))</f>
        <v/>
      </c>
      <c r="Q1401" s="14">
        <f>IF(OR(V1401=0,B1401="",K1401=""),"",IFERROR(IF(X1401=0,IF(AND(COUNTIFS('Vozidlá'!$A$6:$A$6,B1401&amp;"",'Vozidlá'!$L$6:$L$6,"&lt;&gt;")=1,ROUND(K1401,1)=ROUND(INDEX('Vozidlá'!$L$6:$L$6,MATCH(B1401,'Vozidlá'!$A$6:$A$6,0)),1)),"","CHYBA"),IF(AND(INDEX($L$1:$L$1505,X1401)&lt;&gt;"",ROUND(K1401,1)=ROUND(INDEX($L$1:$L$1505,X1401),1)),"","CHYBA")),"CHYBA"))</f>
        <v/>
      </c>
      <c r="R1401" s="14">
        <f>IF(V1401=0,"",IF(OR(NOT(ISNUMBER(A1401)),B1401="",C1401="",NOT(ISNUMBER(D1401)),NOT(ISNUMBER(E1401)),NOT(ISNUMBER(F1401)),NOT(ISNUMBER(G1401)),I1401="",J1401="",NOT(ISNUMBER(K1401)),NOT(ISNUMBER(L1401)),AND(N1401&lt;&gt;"Podnikateľská",N1401&lt;&gt;"Súkromná"),AND(N1401="Podnikateľská",H1401=""),COUNTIFS('Vodiči'!$C$6:$C$8,C1401&amp;"")&lt;&gt;1,COUNTIFS('Vozidlá'!$A$6:$A$6,B1401&amp;"",'Vozidlá'!$B$6:$B$6,"&lt;&gt;")&lt;&gt;1,COUNTIFS('Vozidlá'!$A$6:$A$6,B1401&amp;"",'Vozidlá'!$C$6:$C$6,"&lt;&gt;")&lt;&gt;1,COUNTIFS('Vozidlá'!$A$6:$A$6,B1401&amp;"",'Vozidlá'!$D$6:$D$6,"&lt;&gt;")&lt;&gt;1,COUNTIFS('Vozidlá'!$A$6:$A$6,B1401&amp;"",'Vozidlá'!$E$6:$E$6,"&lt;&gt;")&lt;&gt;1,COUNTIFS('Vozidlá'!$A$6:$A$6,B1401&amp;"",'Vozidlá'!$K$6:$K$6,"&lt;&gt;")&lt;&gt;1,COUNTIFS('Vozidlá'!$A$6:$A$6,B1401&amp;"",'Vozidlá'!$L$6:$L$6,"&lt;&gt;")&lt;&gt;1),"CHYBA",""))</f>
        <v/>
      </c>
      <c r="S1401" s="14">
        <f>IF(V1401=0,"",IF(N1401="Podnikateľská",IF(H1401="","",IF(OR(LEN(TRIM(SUBSTITUTE(SUBSTITUTE(H1401,".",""),",","")))&lt;12,ISNUMBER(MATCH(TRIM(SUBSTITUTE(SUBSTITUTE(H1401,".",""),",","")),'Zoznamy'!$G$2:$G$41,0))),"PREVERIŤ","")),IF(AND(N1401="Súkromná",IFERROR(INDEX('Vozidlá'!$O$6:$O$6,MATCH(B1401,'Vozidlá'!$A$6:$A$6,0))="áno",FALSE)),"PREVERIŤ","")))</f>
        <v/>
      </c>
      <c r="T1401" s="14">
        <f>IF(OR(D1401="",E1401="",F1401="",G1401=""),"",IFERROR(IF(OR(F1401+G1401&lt;D1401+E1401,D1401&lt;DATE(2027,1,1),D1401&gt;=DATE(2028,1,1)),"CHYBA",""),"CHYBA"))</f>
        <v/>
      </c>
      <c r="U1401" s="14">
        <f>IF(OR(V1401=0,A1401=""),"",IF(COUNTIFS($A$6:$A$1505,A1401&amp;"",$B$6:$B$1505,B1401&amp;"")&gt;1,"CHYBA",IF(X1401="","",IF(X1401=0,"",IFERROR(IF(INDEX($A$1:$A$1505,X1401)="","",IF(A1401=INDEX($A$1:$A$1505,X1401)+1,"","PREVERIŤ")),"PREVERIŤ")))))</f>
        <v/>
      </c>
      <c r="V1401" s="14">
        <f>IF(OR(A1401&lt;&gt;"",B1401&lt;&gt;"",C1401&lt;&gt;"",D1401&lt;&gt;"",E1401&lt;&gt;"",F1401&lt;&gt;"",G1401&lt;&gt;"",H1401&lt;&gt;"",I1401&lt;&gt;"",J1401&lt;&gt;"",K1401&lt;&gt;"",L1401&lt;&gt;"",N1401&lt;&gt;"",O1401&lt;&gt;""),1,0)</f>
        <v/>
      </c>
      <c r="W1401" s="14">
        <f>IF(OR(V1401=0,B1401=""),"",COUNTIFS($B$6:B1401,B1401&amp;""))</f>
        <v/>
      </c>
      <c r="X1401" s="14">
        <f>IF(OR(V1401=0,B1401=""),"",IF(W1401=1,0,SUMIFS($Y$5:Y1400,$B$5:B1400,B1401&amp;"",$W$5:W1400,W1401-1)))</f>
        <v/>
      </c>
      <c r="Y1401" s="14">
        <f>IF(V1401=0,"",ROW($A1401))</f>
        <v/>
      </c>
    </row>
    <row r="1402">
      <c r="A1402" s="10" t="n"/>
      <c r="B1402" s="10" t="n"/>
      <c r="C1402" s="10" t="n"/>
      <c r="D1402" s="12" t="n"/>
      <c r="E1402" s="18" t="n"/>
      <c r="F1402" s="12" t="n"/>
      <c r="G1402" s="18" t="n"/>
      <c r="H1402" s="10" t="n"/>
      <c r="I1402" s="10" t="n"/>
      <c r="J1402" s="10" t="n"/>
      <c r="K1402" s="13" t="n"/>
      <c r="L1402" s="13" t="n"/>
      <c r="M1402" s="19">
        <f>IF(OR(K1402="",L1402=""),"",IF(AND(ISNUMBER(K1402),ISNUMBER(L1402)),L1402-K1402,"CHYBA"))</f>
        <v/>
      </c>
      <c r="N1402" s="10" t="n"/>
      <c r="O1402" s="10" t="n"/>
      <c r="P1402" s="14">
        <f>IF(M1402="","",IF(ISNUMBER(M1402),IF(M1402&lt;=0,"CHYBA",""),"CHYBA"))</f>
        <v/>
      </c>
      <c r="Q1402" s="14">
        <f>IF(OR(V1402=0,B1402="",K1402=""),"",IFERROR(IF(X1402=0,IF(AND(COUNTIFS('Vozidlá'!$A$6:$A$6,B1402&amp;"",'Vozidlá'!$L$6:$L$6,"&lt;&gt;")=1,ROUND(K1402,1)=ROUND(INDEX('Vozidlá'!$L$6:$L$6,MATCH(B1402,'Vozidlá'!$A$6:$A$6,0)),1)),"","CHYBA"),IF(AND(INDEX($L$1:$L$1505,X1402)&lt;&gt;"",ROUND(K1402,1)=ROUND(INDEX($L$1:$L$1505,X1402),1)),"","CHYBA")),"CHYBA"))</f>
        <v/>
      </c>
      <c r="R1402" s="14">
        <f>IF(V1402=0,"",IF(OR(NOT(ISNUMBER(A1402)),B1402="",C1402="",NOT(ISNUMBER(D1402)),NOT(ISNUMBER(E1402)),NOT(ISNUMBER(F1402)),NOT(ISNUMBER(G1402)),I1402="",J1402="",NOT(ISNUMBER(K1402)),NOT(ISNUMBER(L1402)),AND(N1402&lt;&gt;"Podnikateľská",N1402&lt;&gt;"Súkromná"),AND(N1402="Podnikateľská",H1402=""),COUNTIFS('Vodiči'!$C$6:$C$8,C1402&amp;"")&lt;&gt;1,COUNTIFS('Vozidlá'!$A$6:$A$6,B1402&amp;"",'Vozidlá'!$B$6:$B$6,"&lt;&gt;")&lt;&gt;1,COUNTIFS('Vozidlá'!$A$6:$A$6,B1402&amp;"",'Vozidlá'!$C$6:$C$6,"&lt;&gt;")&lt;&gt;1,COUNTIFS('Vozidlá'!$A$6:$A$6,B1402&amp;"",'Vozidlá'!$D$6:$D$6,"&lt;&gt;")&lt;&gt;1,COUNTIFS('Vozidlá'!$A$6:$A$6,B1402&amp;"",'Vozidlá'!$E$6:$E$6,"&lt;&gt;")&lt;&gt;1,COUNTIFS('Vozidlá'!$A$6:$A$6,B1402&amp;"",'Vozidlá'!$K$6:$K$6,"&lt;&gt;")&lt;&gt;1,COUNTIFS('Vozidlá'!$A$6:$A$6,B1402&amp;"",'Vozidlá'!$L$6:$L$6,"&lt;&gt;")&lt;&gt;1),"CHYBA",""))</f>
        <v/>
      </c>
      <c r="S1402" s="14">
        <f>IF(V1402=0,"",IF(N1402="Podnikateľská",IF(H1402="","",IF(OR(LEN(TRIM(SUBSTITUTE(SUBSTITUTE(H1402,".",""),",","")))&lt;12,ISNUMBER(MATCH(TRIM(SUBSTITUTE(SUBSTITUTE(H1402,".",""),",","")),'Zoznamy'!$G$2:$G$41,0))),"PREVERIŤ","")),IF(AND(N1402="Súkromná",IFERROR(INDEX('Vozidlá'!$O$6:$O$6,MATCH(B1402,'Vozidlá'!$A$6:$A$6,0))="áno",FALSE)),"PREVERIŤ","")))</f>
        <v/>
      </c>
      <c r="T1402" s="14">
        <f>IF(OR(D1402="",E1402="",F1402="",G1402=""),"",IFERROR(IF(OR(F1402+G1402&lt;D1402+E1402,D1402&lt;DATE(2027,1,1),D1402&gt;=DATE(2028,1,1)),"CHYBA",""),"CHYBA"))</f>
        <v/>
      </c>
      <c r="U1402" s="14">
        <f>IF(OR(V1402=0,A1402=""),"",IF(COUNTIFS($A$6:$A$1505,A1402&amp;"",$B$6:$B$1505,B1402&amp;"")&gt;1,"CHYBA",IF(X1402="","",IF(X1402=0,"",IFERROR(IF(INDEX($A$1:$A$1505,X1402)="","",IF(A1402=INDEX($A$1:$A$1505,X1402)+1,"","PREVERIŤ")),"PREVERIŤ")))))</f>
        <v/>
      </c>
      <c r="V1402" s="14">
        <f>IF(OR(A1402&lt;&gt;"",B1402&lt;&gt;"",C1402&lt;&gt;"",D1402&lt;&gt;"",E1402&lt;&gt;"",F1402&lt;&gt;"",G1402&lt;&gt;"",H1402&lt;&gt;"",I1402&lt;&gt;"",J1402&lt;&gt;"",K1402&lt;&gt;"",L1402&lt;&gt;"",N1402&lt;&gt;"",O1402&lt;&gt;""),1,0)</f>
        <v/>
      </c>
      <c r="W1402" s="14">
        <f>IF(OR(V1402=0,B1402=""),"",COUNTIFS($B$6:B1402,B1402&amp;""))</f>
        <v/>
      </c>
      <c r="X1402" s="14">
        <f>IF(OR(V1402=0,B1402=""),"",IF(W1402=1,0,SUMIFS($Y$5:Y1401,$B$5:B1401,B1402&amp;"",$W$5:W1401,W1402-1)))</f>
        <v/>
      </c>
      <c r="Y1402" s="14">
        <f>IF(V1402=0,"",ROW($A1402))</f>
        <v/>
      </c>
    </row>
    <row r="1403">
      <c r="A1403" s="10" t="n"/>
      <c r="B1403" s="10" t="n"/>
      <c r="C1403" s="10" t="n"/>
      <c r="D1403" s="12" t="n"/>
      <c r="E1403" s="18" t="n"/>
      <c r="F1403" s="12" t="n"/>
      <c r="G1403" s="18" t="n"/>
      <c r="H1403" s="10" t="n"/>
      <c r="I1403" s="10" t="n"/>
      <c r="J1403" s="10" t="n"/>
      <c r="K1403" s="13" t="n"/>
      <c r="L1403" s="13" t="n"/>
      <c r="M1403" s="19">
        <f>IF(OR(K1403="",L1403=""),"",IF(AND(ISNUMBER(K1403),ISNUMBER(L1403)),L1403-K1403,"CHYBA"))</f>
        <v/>
      </c>
      <c r="N1403" s="10" t="n"/>
      <c r="O1403" s="10" t="n"/>
      <c r="P1403" s="14">
        <f>IF(M1403="","",IF(ISNUMBER(M1403),IF(M1403&lt;=0,"CHYBA",""),"CHYBA"))</f>
        <v/>
      </c>
      <c r="Q1403" s="14">
        <f>IF(OR(V1403=0,B1403="",K1403=""),"",IFERROR(IF(X1403=0,IF(AND(COUNTIFS('Vozidlá'!$A$6:$A$6,B1403&amp;"",'Vozidlá'!$L$6:$L$6,"&lt;&gt;")=1,ROUND(K1403,1)=ROUND(INDEX('Vozidlá'!$L$6:$L$6,MATCH(B1403,'Vozidlá'!$A$6:$A$6,0)),1)),"","CHYBA"),IF(AND(INDEX($L$1:$L$1505,X1403)&lt;&gt;"",ROUND(K1403,1)=ROUND(INDEX($L$1:$L$1505,X1403),1)),"","CHYBA")),"CHYBA"))</f>
        <v/>
      </c>
      <c r="R1403" s="14">
        <f>IF(V1403=0,"",IF(OR(NOT(ISNUMBER(A1403)),B1403="",C1403="",NOT(ISNUMBER(D1403)),NOT(ISNUMBER(E1403)),NOT(ISNUMBER(F1403)),NOT(ISNUMBER(G1403)),I1403="",J1403="",NOT(ISNUMBER(K1403)),NOT(ISNUMBER(L1403)),AND(N1403&lt;&gt;"Podnikateľská",N1403&lt;&gt;"Súkromná"),AND(N1403="Podnikateľská",H1403=""),COUNTIFS('Vodiči'!$C$6:$C$8,C1403&amp;"")&lt;&gt;1,COUNTIFS('Vozidlá'!$A$6:$A$6,B1403&amp;"",'Vozidlá'!$B$6:$B$6,"&lt;&gt;")&lt;&gt;1,COUNTIFS('Vozidlá'!$A$6:$A$6,B1403&amp;"",'Vozidlá'!$C$6:$C$6,"&lt;&gt;")&lt;&gt;1,COUNTIFS('Vozidlá'!$A$6:$A$6,B1403&amp;"",'Vozidlá'!$D$6:$D$6,"&lt;&gt;")&lt;&gt;1,COUNTIFS('Vozidlá'!$A$6:$A$6,B1403&amp;"",'Vozidlá'!$E$6:$E$6,"&lt;&gt;")&lt;&gt;1,COUNTIFS('Vozidlá'!$A$6:$A$6,B1403&amp;"",'Vozidlá'!$K$6:$K$6,"&lt;&gt;")&lt;&gt;1,COUNTIFS('Vozidlá'!$A$6:$A$6,B1403&amp;"",'Vozidlá'!$L$6:$L$6,"&lt;&gt;")&lt;&gt;1),"CHYBA",""))</f>
        <v/>
      </c>
      <c r="S1403" s="14">
        <f>IF(V1403=0,"",IF(N1403="Podnikateľská",IF(H1403="","",IF(OR(LEN(TRIM(SUBSTITUTE(SUBSTITUTE(H1403,".",""),",","")))&lt;12,ISNUMBER(MATCH(TRIM(SUBSTITUTE(SUBSTITUTE(H1403,".",""),",","")),'Zoznamy'!$G$2:$G$41,0))),"PREVERIŤ","")),IF(AND(N1403="Súkromná",IFERROR(INDEX('Vozidlá'!$O$6:$O$6,MATCH(B1403,'Vozidlá'!$A$6:$A$6,0))="áno",FALSE)),"PREVERIŤ","")))</f>
        <v/>
      </c>
      <c r="T1403" s="14">
        <f>IF(OR(D1403="",E1403="",F1403="",G1403=""),"",IFERROR(IF(OR(F1403+G1403&lt;D1403+E1403,D1403&lt;DATE(2027,1,1),D1403&gt;=DATE(2028,1,1)),"CHYBA",""),"CHYBA"))</f>
        <v/>
      </c>
      <c r="U1403" s="14">
        <f>IF(OR(V1403=0,A1403=""),"",IF(COUNTIFS($A$6:$A$1505,A1403&amp;"",$B$6:$B$1505,B1403&amp;"")&gt;1,"CHYBA",IF(X1403="","",IF(X1403=0,"",IFERROR(IF(INDEX($A$1:$A$1505,X1403)="","",IF(A1403=INDEX($A$1:$A$1505,X1403)+1,"","PREVERIŤ")),"PREVERIŤ")))))</f>
        <v/>
      </c>
      <c r="V1403" s="14">
        <f>IF(OR(A1403&lt;&gt;"",B1403&lt;&gt;"",C1403&lt;&gt;"",D1403&lt;&gt;"",E1403&lt;&gt;"",F1403&lt;&gt;"",G1403&lt;&gt;"",H1403&lt;&gt;"",I1403&lt;&gt;"",J1403&lt;&gt;"",K1403&lt;&gt;"",L1403&lt;&gt;"",N1403&lt;&gt;"",O1403&lt;&gt;""),1,0)</f>
        <v/>
      </c>
      <c r="W1403" s="14">
        <f>IF(OR(V1403=0,B1403=""),"",COUNTIFS($B$6:B1403,B1403&amp;""))</f>
        <v/>
      </c>
      <c r="X1403" s="14">
        <f>IF(OR(V1403=0,B1403=""),"",IF(W1403=1,0,SUMIFS($Y$5:Y1402,$B$5:B1402,B1403&amp;"",$W$5:W1402,W1403-1)))</f>
        <v/>
      </c>
      <c r="Y1403" s="14">
        <f>IF(V1403=0,"",ROW($A1403))</f>
        <v/>
      </c>
    </row>
    <row r="1404">
      <c r="A1404" s="10" t="n"/>
      <c r="B1404" s="10" t="n"/>
      <c r="C1404" s="10" t="n"/>
      <c r="D1404" s="12" t="n"/>
      <c r="E1404" s="18" t="n"/>
      <c r="F1404" s="12" t="n"/>
      <c r="G1404" s="18" t="n"/>
      <c r="H1404" s="10" t="n"/>
      <c r="I1404" s="10" t="n"/>
      <c r="J1404" s="10" t="n"/>
      <c r="K1404" s="13" t="n"/>
      <c r="L1404" s="13" t="n"/>
      <c r="M1404" s="19">
        <f>IF(OR(K1404="",L1404=""),"",IF(AND(ISNUMBER(K1404),ISNUMBER(L1404)),L1404-K1404,"CHYBA"))</f>
        <v/>
      </c>
      <c r="N1404" s="10" t="n"/>
      <c r="O1404" s="10" t="n"/>
      <c r="P1404" s="14">
        <f>IF(M1404="","",IF(ISNUMBER(M1404),IF(M1404&lt;=0,"CHYBA",""),"CHYBA"))</f>
        <v/>
      </c>
      <c r="Q1404" s="14">
        <f>IF(OR(V1404=0,B1404="",K1404=""),"",IFERROR(IF(X1404=0,IF(AND(COUNTIFS('Vozidlá'!$A$6:$A$6,B1404&amp;"",'Vozidlá'!$L$6:$L$6,"&lt;&gt;")=1,ROUND(K1404,1)=ROUND(INDEX('Vozidlá'!$L$6:$L$6,MATCH(B1404,'Vozidlá'!$A$6:$A$6,0)),1)),"","CHYBA"),IF(AND(INDEX($L$1:$L$1505,X1404)&lt;&gt;"",ROUND(K1404,1)=ROUND(INDEX($L$1:$L$1505,X1404),1)),"","CHYBA")),"CHYBA"))</f>
        <v/>
      </c>
      <c r="R1404" s="14">
        <f>IF(V1404=0,"",IF(OR(NOT(ISNUMBER(A1404)),B1404="",C1404="",NOT(ISNUMBER(D1404)),NOT(ISNUMBER(E1404)),NOT(ISNUMBER(F1404)),NOT(ISNUMBER(G1404)),I1404="",J1404="",NOT(ISNUMBER(K1404)),NOT(ISNUMBER(L1404)),AND(N1404&lt;&gt;"Podnikateľská",N1404&lt;&gt;"Súkromná"),AND(N1404="Podnikateľská",H1404=""),COUNTIFS('Vodiči'!$C$6:$C$8,C1404&amp;"")&lt;&gt;1,COUNTIFS('Vozidlá'!$A$6:$A$6,B1404&amp;"",'Vozidlá'!$B$6:$B$6,"&lt;&gt;")&lt;&gt;1,COUNTIFS('Vozidlá'!$A$6:$A$6,B1404&amp;"",'Vozidlá'!$C$6:$C$6,"&lt;&gt;")&lt;&gt;1,COUNTIFS('Vozidlá'!$A$6:$A$6,B1404&amp;"",'Vozidlá'!$D$6:$D$6,"&lt;&gt;")&lt;&gt;1,COUNTIFS('Vozidlá'!$A$6:$A$6,B1404&amp;"",'Vozidlá'!$E$6:$E$6,"&lt;&gt;")&lt;&gt;1,COUNTIFS('Vozidlá'!$A$6:$A$6,B1404&amp;"",'Vozidlá'!$K$6:$K$6,"&lt;&gt;")&lt;&gt;1,COUNTIFS('Vozidlá'!$A$6:$A$6,B1404&amp;"",'Vozidlá'!$L$6:$L$6,"&lt;&gt;")&lt;&gt;1),"CHYBA",""))</f>
        <v/>
      </c>
      <c r="S1404" s="14">
        <f>IF(V1404=0,"",IF(N1404="Podnikateľská",IF(H1404="","",IF(OR(LEN(TRIM(SUBSTITUTE(SUBSTITUTE(H1404,".",""),",","")))&lt;12,ISNUMBER(MATCH(TRIM(SUBSTITUTE(SUBSTITUTE(H1404,".",""),",","")),'Zoznamy'!$G$2:$G$41,0))),"PREVERIŤ","")),IF(AND(N1404="Súkromná",IFERROR(INDEX('Vozidlá'!$O$6:$O$6,MATCH(B1404,'Vozidlá'!$A$6:$A$6,0))="áno",FALSE)),"PREVERIŤ","")))</f>
        <v/>
      </c>
      <c r="T1404" s="14">
        <f>IF(OR(D1404="",E1404="",F1404="",G1404=""),"",IFERROR(IF(OR(F1404+G1404&lt;D1404+E1404,D1404&lt;DATE(2027,1,1),D1404&gt;=DATE(2028,1,1)),"CHYBA",""),"CHYBA"))</f>
        <v/>
      </c>
      <c r="U1404" s="14">
        <f>IF(OR(V1404=0,A1404=""),"",IF(COUNTIFS($A$6:$A$1505,A1404&amp;"",$B$6:$B$1505,B1404&amp;"")&gt;1,"CHYBA",IF(X1404="","",IF(X1404=0,"",IFERROR(IF(INDEX($A$1:$A$1505,X1404)="","",IF(A1404=INDEX($A$1:$A$1505,X1404)+1,"","PREVERIŤ")),"PREVERIŤ")))))</f>
        <v/>
      </c>
      <c r="V1404" s="14">
        <f>IF(OR(A1404&lt;&gt;"",B1404&lt;&gt;"",C1404&lt;&gt;"",D1404&lt;&gt;"",E1404&lt;&gt;"",F1404&lt;&gt;"",G1404&lt;&gt;"",H1404&lt;&gt;"",I1404&lt;&gt;"",J1404&lt;&gt;"",K1404&lt;&gt;"",L1404&lt;&gt;"",N1404&lt;&gt;"",O1404&lt;&gt;""),1,0)</f>
        <v/>
      </c>
      <c r="W1404" s="14">
        <f>IF(OR(V1404=0,B1404=""),"",COUNTIFS($B$6:B1404,B1404&amp;""))</f>
        <v/>
      </c>
      <c r="X1404" s="14">
        <f>IF(OR(V1404=0,B1404=""),"",IF(W1404=1,0,SUMIFS($Y$5:Y1403,$B$5:B1403,B1404&amp;"",$W$5:W1403,W1404-1)))</f>
        <v/>
      </c>
      <c r="Y1404" s="14">
        <f>IF(V1404=0,"",ROW($A1404))</f>
        <v/>
      </c>
    </row>
    <row r="1405">
      <c r="A1405" s="10" t="n"/>
      <c r="B1405" s="10" t="n"/>
      <c r="C1405" s="10" t="n"/>
      <c r="D1405" s="12" t="n"/>
      <c r="E1405" s="18" t="n"/>
      <c r="F1405" s="12" t="n"/>
      <c r="G1405" s="18" t="n"/>
      <c r="H1405" s="10" t="n"/>
      <c r="I1405" s="10" t="n"/>
      <c r="J1405" s="10" t="n"/>
      <c r="K1405" s="13" t="n"/>
      <c r="L1405" s="13" t="n"/>
      <c r="M1405" s="19">
        <f>IF(OR(K1405="",L1405=""),"",IF(AND(ISNUMBER(K1405),ISNUMBER(L1405)),L1405-K1405,"CHYBA"))</f>
        <v/>
      </c>
      <c r="N1405" s="10" t="n"/>
      <c r="O1405" s="10" t="n"/>
      <c r="P1405" s="14">
        <f>IF(M1405="","",IF(ISNUMBER(M1405),IF(M1405&lt;=0,"CHYBA",""),"CHYBA"))</f>
        <v/>
      </c>
      <c r="Q1405" s="14">
        <f>IF(OR(V1405=0,B1405="",K1405=""),"",IFERROR(IF(X1405=0,IF(AND(COUNTIFS('Vozidlá'!$A$6:$A$6,B1405&amp;"",'Vozidlá'!$L$6:$L$6,"&lt;&gt;")=1,ROUND(K1405,1)=ROUND(INDEX('Vozidlá'!$L$6:$L$6,MATCH(B1405,'Vozidlá'!$A$6:$A$6,0)),1)),"","CHYBA"),IF(AND(INDEX($L$1:$L$1505,X1405)&lt;&gt;"",ROUND(K1405,1)=ROUND(INDEX($L$1:$L$1505,X1405),1)),"","CHYBA")),"CHYBA"))</f>
        <v/>
      </c>
      <c r="R1405" s="14">
        <f>IF(V1405=0,"",IF(OR(NOT(ISNUMBER(A1405)),B1405="",C1405="",NOT(ISNUMBER(D1405)),NOT(ISNUMBER(E1405)),NOT(ISNUMBER(F1405)),NOT(ISNUMBER(G1405)),I1405="",J1405="",NOT(ISNUMBER(K1405)),NOT(ISNUMBER(L1405)),AND(N1405&lt;&gt;"Podnikateľská",N1405&lt;&gt;"Súkromná"),AND(N1405="Podnikateľská",H1405=""),COUNTIFS('Vodiči'!$C$6:$C$8,C1405&amp;"")&lt;&gt;1,COUNTIFS('Vozidlá'!$A$6:$A$6,B1405&amp;"",'Vozidlá'!$B$6:$B$6,"&lt;&gt;")&lt;&gt;1,COUNTIFS('Vozidlá'!$A$6:$A$6,B1405&amp;"",'Vozidlá'!$C$6:$C$6,"&lt;&gt;")&lt;&gt;1,COUNTIFS('Vozidlá'!$A$6:$A$6,B1405&amp;"",'Vozidlá'!$D$6:$D$6,"&lt;&gt;")&lt;&gt;1,COUNTIFS('Vozidlá'!$A$6:$A$6,B1405&amp;"",'Vozidlá'!$E$6:$E$6,"&lt;&gt;")&lt;&gt;1,COUNTIFS('Vozidlá'!$A$6:$A$6,B1405&amp;"",'Vozidlá'!$K$6:$K$6,"&lt;&gt;")&lt;&gt;1,COUNTIFS('Vozidlá'!$A$6:$A$6,B1405&amp;"",'Vozidlá'!$L$6:$L$6,"&lt;&gt;")&lt;&gt;1),"CHYBA",""))</f>
        <v/>
      </c>
      <c r="S1405" s="14">
        <f>IF(V1405=0,"",IF(N1405="Podnikateľská",IF(H1405="","",IF(OR(LEN(TRIM(SUBSTITUTE(SUBSTITUTE(H1405,".",""),",","")))&lt;12,ISNUMBER(MATCH(TRIM(SUBSTITUTE(SUBSTITUTE(H1405,".",""),",","")),'Zoznamy'!$G$2:$G$41,0))),"PREVERIŤ","")),IF(AND(N1405="Súkromná",IFERROR(INDEX('Vozidlá'!$O$6:$O$6,MATCH(B1405,'Vozidlá'!$A$6:$A$6,0))="áno",FALSE)),"PREVERIŤ","")))</f>
        <v/>
      </c>
      <c r="T1405" s="14">
        <f>IF(OR(D1405="",E1405="",F1405="",G1405=""),"",IFERROR(IF(OR(F1405+G1405&lt;D1405+E1405,D1405&lt;DATE(2027,1,1),D1405&gt;=DATE(2028,1,1)),"CHYBA",""),"CHYBA"))</f>
        <v/>
      </c>
      <c r="U1405" s="14">
        <f>IF(OR(V1405=0,A1405=""),"",IF(COUNTIFS($A$6:$A$1505,A1405&amp;"",$B$6:$B$1505,B1405&amp;"")&gt;1,"CHYBA",IF(X1405="","",IF(X1405=0,"",IFERROR(IF(INDEX($A$1:$A$1505,X1405)="","",IF(A1405=INDEX($A$1:$A$1505,X1405)+1,"","PREVERIŤ")),"PREVERIŤ")))))</f>
        <v/>
      </c>
      <c r="V1405" s="14">
        <f>IF(OR(A1405&lt;&gt;"",B1405&lt;&gt;"",C1405&lt;&gt;"",D1405&lt;&gt;"",E1405&lt;&gt;"",F1405&lt;&gt;"",G1405&lt;&gt;"",H1405&lt;&gt;"",I1405&lt;&gt;"",J1405&lt;&gt;"",K1405&lt;&gt;"",L1405&lt;&gt;"",N1405&lt;&gt;"",O1405&lt;&gt;""),1,0)</f>
        <v/>
      </c>
      <c r="W1405" s="14">
        <f>IF(OR(V1405=0,B1405=""),"",COUNTIFS($B$6:B1405,B1405&amp;""))</f>
        <v/>
      </c>
      <c r="X1405" s="14">
        <f>IF(OR(V1405=0,B1405=""),"",IF(W1405=1,0,SUMIFS($Y$5:Y1404,$B$5:B1404,B1405&amp;"",$W$5:W1404,W1405-1)))</f>
        <v/>
      </c>
      <c r="Y1405" s="14">
        <f>IF(V1405=0,"",ROW($A1405))</f>
        <v/>
      </c>
    </row>
    <row r="1406">
      <c r="A1406" s="10" t="n"/>
      <c r="B1406" s="10" t="n"/>
      <c r="C1406" s="10" t="n"/>
      <c r="D1406" s="12" t="n"/>
      <c r="E1406" s="18" t="n"/>
      <c r="F1406" s="12" t="n"/>
      <c r="G1406" s="18" t="n"/>
      <c r="H1406" s="10" t="n"/>
      <c r="I1406" s="10" t="n"/>
      <c r="J1406" s="10" t="n"/>
      <c r="K1406" s="13" t="n"/>
      <c r="L1406" s="13" t="n"/>
      <c r="M1406" s="19">
        <f>IF(OR(K1406="",L1406=""),"",IF(AND(ISNUMBER(K1406),ISNUMBER(L1406)),L1406-K1406,"CHYBA"))</f>
        <v/>
      </c>
      <c r="N1406" s="10" t="n"/>
      <c r="O1406" s="10" t="n"/>
      <c r="P1406" s="14">
        <f>IF(M1406="","",IF(ISNUMBER(M1406),IF(M1406&lt;=0,"CHYBA",""),"CHYBA"))</f>
        <v/>
      </c>
      <c r="Q1406" s="14">
        <f>IF(OR(V1406=0,B1406="",K1406=""),"",IFERROR(IF(X1406=0,IF(AND(COUNTIFS('Vozidlá'!$A$6:$A$6,B1406&amp;"",'Vozidlá'!$L$6:$L$6,"&lt;&gt;")=1,ROUND(K1406,1)=ROUND(INDEX('Vozidlá'!$L$6:$L$6,MATCH(B1406,'Vozidlá'!$A$6:$A$6,0)),1)),"","CHYBA"),IF(AND(INDEX($L$1:$L$1505,X1406)&lt;&gt;"",ROUND(K1406,1)=ROUND(INDEX($L$1:$L$1505,X1406),1)),"","CHYBA")),"CHYBA"))</f>
        <v/>
      </c>
      <c r="R1406" s="14">
        <f>IF(V1406=0,"",IF(OR(NOT(ISNUMBER(A1406)),B1406="",C1406="",NOT(ISNUMBER(D1406)),NOT(ISNUMBER(E1406)),NOT(ISNUMBER(F1406)),NOT(ISNUMBER(G1406)),I1406="",J1406="",NOT(ISNUMBER(K1406)),NOT(ISNUMBER(L1406)),AND(N1406&lt;&gt;"Podnikateľská",N1406&lt;&gt;"Súkromná"),AND(N1406="Podnikateľská",H1406=""),COUNTIFS('Vodiči'!$C$6:$C$8,C1406&amp;"")&lt;&gt;1,COUNTIFS('Vozidlá'!$A$6:$A$6,B1406&amp;"",'Vozidlá'!$B$6:$B$6,"&lt;&gt;")&lt;&gt;1,COUNTIFS('Vozidlá'!$A$6:$A$6,B1406&amp;"",'Vozidlá'!$C$6:$C$6,"&lt;&gt;")&lt;&gt;1,COUNTIFS('Vozidlá'!$A$6:$A$6,B1406&amp;"",'Vozidlá'!$D$6:$D$6,"&lt;&gt;")&lt;&gt;1,COUNTIFS('Vozidlá'!$A$6:$A$6,B1406&amp;"",'Vozidlá'!$E$6:$E$6,"&lt;&gt;")&lt;&gt;1,COUNTIFS('Vozidlá'!$A$6:$A$6,B1406&amp;"",'Vozidlá'!$K$6:$K$6,"&lt;&gt;")&lt;&gt;1,COUNTIFS('Vozidlá'!$A$6:$A$6,B1406&amp;"",'Vozidlá'!$L$6:$L$6,"&lt;&gt;")&lt;&gt;1),"CHYBA",""))</f>
        <v/>
      </c>
      <c r="S1406" s="14">
        <f>IF(V1406=0,"",IF(N1406="Podnikateľská",IF(H1406="","",IF(OR(LEN(TRIM(SUBSTITUTE(SUBSTITUTE(H1406,".",""),",","")))&lt;12,ISNUMBER(MATCH(TRIM(SUBSTITUTE(SUBSTITUTE(H1406,".",""),",","")),'Zoznamy'!$G$2:$G$41,0))),"PREVERIŤ","")),IF(AND(N1406="Súkromná",IFERROR(INDEX('Vozidlá'!$O$6:$O$6,MATCH(B1406,'Vozidlá'!$A$6:$A$6,0))="áno",FALSE)),"PREVERIŤ","")))</f>
        <v/>
      </c>
      <c r="T1406" s="14">
        <f>IF(OR(D1406="",E1406="",F1406="",G1406=""),"",IFERROR(IF(OR(F1406+G1406&lt;D1406+E1406,D1406&lt;DATE(2027,1,1),D1406&gt;=DATE(2028,1,1)),"CHYBA",""),"CHYBA"))</f>
        <v/>
      </c>
      <c r="U1406" s="14">
        <f>IF(OR(V1406=0,A1406=""),"",IF(COUNTIFS($A$6:$A$1505,A1406&amp;"",$B$6:$B$1505,B1406&amp;"")&gt;1,"CHYBA",IF(X1406="","",IF(X1406=0,"",IFERROR(IF(INDEX($A$1:$A$1505,X1406)="","",IF(A1406=INDEX($A$1:$A$1505,X1406)+1,"","PREVERIŤ")),"PREVERIŤ")))))</f>
        <v/>
      </c>
      <c r="V1406" s="14">
        <f>IF(OR(A1406&lt;&gt;"",B1406&lt;&gt;"",C1406&lt;&gt;"",D1406&lt;&gt;"",E1406&lt;&gt;"",F1406&lt;&gt;"",G1406&lt;&gt;"",H1406&lt;&gt;"",I1406&lt;&gt;"",J1406&lt;&gt;"",K1406&lt;&gt;"",L1406&lt;&gt;"",N1406&lt;&gt;"",O1406&lt;&gt;""),1,0)</f>
        <v/>
      </c>
      <c r="W1406" s="14">
        <f>IF(OR(V1406=0,B1406=""),"",COUNTIFS($B$6:B1406,B1406&amp;""))</f>
        <v/>
      </c>
      <c r="X1406" s="14">
        <f>IF(OR(V1406=0,B1406=""),"",IF(W1406=1,0,SUMIFS($Y$5:Y1405,$B$5:B1405,B1406&amp;"",$W$5:W1405,W1406-1)))</f>
        <v/>
      </c>
      <c r="Y1406" s="14">
        <f>IF(V1406=0,"",ROW($A1406))</f>
        <v/>
      </c>
    </row>
    <row r="1407">
      <c r="A1407" s="10" t="n"/>
      <c r="B1407" s="10" t="n"/>
      <c r="C1407" s="10" t="n"/>
      <c r="D1407" s="12" t="n"/>
      <c r="E1407" s="18" t="n"/>
      <c r="F1407" s="12" t="n"/>
      <c r="G1407" s="18" t="n"/>
      <c r="H1407" s="10" t="n"/>
      <c r="I1407" s="10" t="n"/>
      <c r="J1407" s="10" t="n"/>
      <c r="K1407" s="13" t="n"/>
      <c r="L1407" s="13" t="n"/>
      <c r="M1407" s="19">
        <f>IF(OR(K1407="",L1407=""),"",IF(AND(ISNUMBER(K1407),ISNUMBER(L1407)),L1407-K1407,"CHYBA"))</f>
        <v/>
      </c>
      <c r="N1407" s="10" t="n"/>
      <c r="O1407" s="10" t="n"/>
      <c r="P1407" s="14">
        <f>IF(M1407="","",IF(ISNUMBER(M1407),IF(M1407&lt;=0,"CHYBA",""),"CHYBA"))</f>
        <v/>
      </c>
      <c r="Q1407" s="14">
        <f>IF(OR(V1407=0,B1407="",K1407=""),"",IFERROR(IF(X1407=0,IF(AND(COUNTIFS('Vozidlá'!$A$6:$A$6,B1407&amp;"",'Vozidlá'!$L$6:$L$6,"&lt;&gt;")=1,ROUND(K1407,1)=ROUND(INDEX('Vozidlá'!$L$6:$L$6,MATCH(B1407,'Vozidlá'!$A$6:$A$6,0)),1)),"","CHYBA"),IF(AND(INDEX($L$1:$L$1505,X1407)&lt;&gt;"",ROUND(K1407,1)=ROUND(INDEX($L$1:$L$1505,X1407),1)),"","CHYBA")),"CHYBA"))</f>
        <v/>
      </c>
      <c r="R1407" s="14">
        <f>IF(V1407=0,"",IF(OR(NOT(ISNUMBER(A1407)),B1407="",C1407="",NOT(ISNUMBER(D1407)),NOT(ISNUMBER(E1407)),NOT(ISNUMBER(F1407)),NOT(ISNUMBER(G1407)),I1407="",J1407="",NOT(ISNUMBER(K1407)),NOT(ISNUMBER(L1407)),AND(N1407&lt;&gt;"Podnikateľská",N1407&lt;&gt;"Súkromná"),AND(N1407="Podnikateľská",H1407=""),COUNTIFS('Vodiči'!$C$6:$C$8,C1407&amp;"")&lt;&gt;1,COUNTIFS('Vozidlá'!$A$6:$A$6,B1407&amp;"",'Vozidlá'!$B$6:$B$6,"&lt;&gt;")&lt;&gt;1,COUNTIFS('Vozidlá'!$A$6:$A$6,B1407&amp;"",'Vozidlá'!$C$6:$C$6,"&lt;&gt;")&lt;&gt;1,COUNTIFS('Vozidlá'!$A$6:$A$6,B1407&amp;"",'Vozidlá'!$D$6:$D$6,"&lt;&gt;")&lt;&gt;1,COUNTIFS('Vozidlá'!$A$6:$A$6,B1407&amp;"",'Vozidlá'!$E$6:$E$6,"&lt;&gt;")&lt;&gt;1,COUNTIFS('Vozidlá'!$A$6:$A$6,B1407&amp;"",'Vozidlá'!$K$6:$K$6,"&lt;&gt;")&lt;&gt;1,COUNTIFS('Vozidlá'!$A$6:$A$6,B1407&amp;"",'Vozidlá'!$L$6:$L$6,"&lt;&gt;")&lt;&gt;1),"CHYBA",""))</f>
        <v/>
      </c>
      <c r="S1407" s="14">
        <f>IF(V1407=0,"",IF(N1407="Podnikateľská",IF(H1407="","",IF(OR(LEN(TRIM(SUBSTITUTE(SUBSTITUTE(H1407,".",""),",","")))&lt;12,ISNUMBER(MATCH(TRIM(SUBSTITUTE(SUBSTITUTE(H1407,".",""),",","")),'Zoznamy'!$G$2:$G$41,0))),"PREVERIŤ","")),IF(AND(N1407="Súkromná",IFERROR(INDEX('Vozidlá'!$O$6:$O$6,MATCH(B1407,'Vozidlá'!$A$6:$A$6,0))="áno",FALSE)),"PREVERIŤ","")))</f>
        <v/>
      </c>
      <c r="T1407" s="14">
        <f>IF(OR(D1407="",E1407="",F1407="",G1407=""),"",IFERROR(IF(OR(F1407+G1407&lt;D1407+E1407,D1407&lt;DATE(2027,1,1),D1407&gt;=DATE(2028,1,1)),"CHYBA",""),"CHYBA"))</f>
        <v/>
      </c>
      <c r="U1407" s="14">
        <f>IF(OR(V1407=0,A1407=""),"",IF(COUNTIFS($A$6:$A$1505,A1407&amp;"",$B$6:$B$1505,B1407&amp;"")&gt;1,"CHYBA",IF(X1407="","",IF(X1407=0,"",IFERROR(IF(INDEX($A$1:$A$1505,X1407)="","",IF(A1407=INDEX($A$1:$A$1505,X1407)+1,"","PREVERIŤ")),"PREVERIŤ")))))</f>
        <v/>
      </c>
      <c r="V1407" s="14">
        <f>IF(OR(A1407&lt;&gt;"",B1407&lt;&gt;"",C1407&lt;&gt;"",D1407&lt;&gt;"",E1407&lt;&gt;"",F1407&lt;&gt;"",G1407&lt;&gt;"",H1407&lt;&gt;"",I1407&lt;&gt;"",J1407&lt;&gt;"",K1407&lt;&gt;"",L1407&lt;&gt;"",N1407&lt;&gt;"",O1407&lt;&gt;""),1,0)</f>
        <v/>
      </c>
      <c r="W1407" s="14">
        <f>IF(OR(V1407=0,B1407=""),"",COUNTIFS($B$6:B1407,B1407&amp;""))</f>
        <v/>
      </c>
      <c r="X1407" s="14">
        <f>IF(OR(V1407=0,B1407=""),"",IF(W1407=1,0,SUMIFS($Y$5:Y1406,$B$5:B1406,B1407&amp;"",$W$5:W1406,W1407-1)))</f>
        <v/>
      </c>
      <c r="Y1407" s="14">
        <f>IF(V1407=0,"",ROW($A1407))</f>
        <v/>
      </c>
    </row>
    <row r="1408">
      <c r="A1408" s="10" t="n"/>
      <c r="B1408" s="10" t="n"/>
      <c r="C1408" s="10" t="n"/>
      <c r="D1408" s="12" t="n"/>
      <c r="E1408" s="18" t="n"/>
      <c r="F1408" s="12" t="n"/>
      <c r="G1408" s="18" t="n"/>
      <c r="H1408" s="10" t="n"/>
      <c r="I1408" s="10" t="n"/>
      <c r="J1408" s="10" t="n"/>
      <c r="K1408" s="13" t="n"/>
      <c r="L1408" s="13" t="n"/>
      <c r="M1408" s="19">
        <f>IF(OR(K1408="",L1408=""),"",IF(AND(ISNUMBER(K1408),ISNUMBER(L1408)),L1408-K1408,"CHYBA"))</f>
        <v/>
      </c>
      <c r="N1408" s="10" t="n"/>
      <c r="O1408" s="10" t="n"/>
      <c r="P1408" s="14">
        <f>IF(M1408="","",IF(ISNUMBER(M1408),IF(M1408&lt;=0,"CHYBA",""),"CHYBA"))</f>
        <v/>
      </c>
      <c r="Q1408" s="14">
        <f>IF(OR(V1408=0,B1408="",K1408=""),"",IFERROR(IF(X1408=0,IF(AND(COUNTIFS('Vozidlá'!$A$6:$A$6,B1408&amp;"",'Vozidlá'!$L$6:$L$6,"&lt;&gt;")=1,ROUND(K1408,1)=ROUND(INDEX('Vozidlá'!$L$6:$L$6,MATCH(B1408,'Vozidlá'!$A$6:$A$6,0)),1)),"","CHYBA"),IF(AND(INDEX($L$1:$L$1505,X1408)&lt;&gt;"",ROUND(K1408,1)=ROUND(INDEX($L$1:$L$1505,X1408),1)),"","CHYBA")),"CHYBA"))</f>
        <v/>
      </c>
      <c r="R1408" s="14">
        <f>IF(V1408=0,"",IF(OR(NOT(ISNUMBER(A1408)),B1408="",C1408="",NOT(ISNUMBER(D1408)),NOT(ISNUMBER(E1408)),NOT(ISNUMBER(F1408)),NOT(ISNUMBER(G1408)),I1408="",J1408="",NOT(ISNUMBER(K1408)),NOT(ISNUMBER(L1408)),AND(N1408&lt;&gt;"Podnikateľská",N1408&lt;&gt;"Súkromná"),AND(N1408="Podnikateľská",H1408=""),COUNTIFS('Vodiči'!$C$6:$C$8,C1408&amp;"")&lt;&gt;1,COUNTIFS('Vozidlá'!$A$6:$A$6,B1408&amp;"",'Vozidlá'!$B$6:$B$6,"&lt;&gt;")&lt;&gt;1,COUNTIFS('Vozidlá'!$A$6:$A$6,B1408&amp;"",'Vozidlá'!$C$6:$C$6,"&lt;&gt;")&lt;&gt;1,COUNTIFS('Vozidlá'!$A$6:$A$6,B1408&amp;"",'Vozidlá'!$D$6:$D$6,"&lt;&gt;")&lt;&gt;1,COUNTIFS('Vozidlá'!$A$6:$A$6,B1408&amp;"",'Vozidlá'!$E$6:$E$6,"&lt;&gt;")&lt;&gt;1,COUNTIFS('Vozidlá'!$A$6:$A$6,B1408&amp;"",'Vozidlá'!$K$6:$K$6,"&lt;&gt;")&lt;&gt;1,COUNTIFS('Vozidlá'!$A$6:$A$6,B1408&amp;"",'Vozidlá'!$L$6:$L$6,"&lt;&gt;")&lt;&gt;1),"CHYBA",""))</f>
        <v/>
      </c>
      <c r="S1408" s="14">
        <f>IF(V1408=0,"",IF(N1408="Podnikateľská",IF(H1408="","",IF(OR(LEN(TRIM(SUBSTITUTE(SUBSTITUTE(H1408,".",""),",","")))&lt;12,ISNUMBER(MATCH(TRIM(SUBSTITUTE(SUBSTITUTE(H1408,".",""),",","")),'Zoznamy'!$G$2:$G$41,0))),"PREVERIŤ","")),IF(AND(N1408="Súkromná",IFERROR(INDEX('Vozidlá'!$O$6:$O$6,MATCH(B1408,'Vozidlá'!$A$6:$A$6,0))="áno",FALSE)),"PREVERIŤ","")))</f>
        <v/>
      </c>
      <c r="T1408" s="14">
        <f>IF(OR(D1408="",E1408="",F1408="",G1408=""),"",IFERROR(IF(OR(F1408+G1408&lt;D1408+E1408,D1408&lt;DATE(2027,1,1),D1408&gt;=DATE(2028,1,1)),"CHYBA",""),"CHYBA"))</f>
        <v/>
      </c>
      <c r="U1408" s="14">
        <f>IF(OR(V1408=0,A1408=""),"",IF(COUNTIFS($A$6:$A$1505,A1408&amp;"",$B$6:$B$1505,B1408&amp;"")&gt;1,"CHYBA",IF(X1408="","",IF(X1408=0,"",IFERROR(IF(INDEX($A$1:$A$1505,X1408)="","",IF(A1408=INDEX($A$1:$A$1505,X1408)+1,"","PREVERIŤ")),"PREVERIŤ")))))</f>
        <v/>
      </c>
      <c r="V1408" s="14">
        <f>IF(OR(A1408&lt;&gt;"",B1408&lt;&gt;"",C1408&lt;&gt;"",D1408&lt;&gt;"",E1408&lt;&gt;"",F1408&lt;&gt;"",G1408&lt;&gt;"",H1408&lt;&gt;"",I1408&lt;&gt;"",J1408&lt;&gt;"",K1408&lt;&gt;"",L1408&lt;&gt;"",N1408&lt;&gt;"",O1408&lt;&gt;""),1,0)</f>
        <v/>
      </c>
      <c r="W1408" s="14">
        <f>IF(OR(V1408=0,B1408=""),"",COUNTIFS($B$6:B1408,B1408&amp;""))</f>
        <v/>
      </c>
      <c r="X1408" s="14">
        <f>IF(OR(V1408=0,B1408=""),"",IF(W1408=1,0,SUMIFS($Y$5:Y1407,$B$5:B1407,B1408&amp;"",$W$5:W1407,W1408-1)))</f>
        <v/>
      </c>
      <c r="Y1408" s="14">
        <f>IF(V1408=0,"",ROW($A1408))</f>
        <v/>
      </c>
    </row>
    <row r="1409">
      <c r="A1409" s="10" t="n"/>
      <c r="B1409" s="10" t="n"/>
      <c r="C1409" s="10" t="n"/>
      <c r="D1409" s="12" t="n"/>
      <c r="E1409" s="18" t="n"/>
      <c r="F1409" s="12" t="n"/>
      <c r="G1409" s="18" t="n"/>
      <c r="H1409" s="10" t="n"/>
      <c r="I1409" s="10" t="n"/>
      <c r="J1409" s="10" t="n"/>
      <c r="K1409" s="13" t="n"/>
      <c r="L1409" s="13" t="n"/>
      <c r="M1409" s="19">
        <f>IF(OR(K1409="",L1409=""),"",IF(AND(ISNUMBER(K1409),ISNUMBER(L1409)),L1409-K1409,"CHYBA"))</f>
        <v/>
      </c>
      <c r="N1409" s="10" t="n"/>
      <c r="O1409" s="10" t="n"/>
      <c r="P1409" s="14">
        <f>IF(M1409="","",IF(ISNUMBER(M1409),IF(M1409&lt;=0,"CHYBA",""),"CHYBA"))</f>
        <v/>
      </c>
      <c r="Q1409" s="14">
        <f>IF(OR(V1409=0,B1409="",K1409=""),"",IFERROR(IF(X1409=0,IF(AND(COUNTIFS('Vozidlá'!$A$6:$A$6,B1409&amp;"",'Vozidlá'!$L$6:$L$6,"&lt;&gt;")=1,ROUND(K1409,1)=ROUND(INDEX('Vozidlá'!$L$6:$L$6,MATCH(B1409,'Vozidlá'!$A$6:$A$6,0)),1)),"","CHYBA"),IF(AND(INDEX($L$1:$L$1505,X1409)&lt;&gt;"",ROUND(K1409,1)=ROUND(INDEX($L$1:$L$1505,X1409),1)),"","CHYBA")),"CHYBA"))</f>
        <v/>
      </c>
      <c r="R1409" s="14">
        <f>IF(V1409=0,"",IF(OR(NOT(ISNUMBER(A1409)),B1409="",C1409="",NOT(ISNUMBER(D1409)),NOT(ISNUMBER(E1409)),NOT(ISNUMBER(F1409)),NOT(ISNUMBER(G1409)),I1409="",J1409="",NOT(ISNUMBER(K1409)),NOT(ISNUMBER(L1409)),AND(N1409&lt;&gt;"Podnikateľská",N1409&lt;&gt;"Súkromná"),AND(N1409="Podnikateľská",H1409=""),COUNTIFS('Vodiči'!$C$6:$C$8,C1409&amp;"")&lt;&gt;1,COUNTIFS('Vozidlá'!$A$6:$A$6,B1409&amp;"",'Vozidlá'!$B$6:$B$6,"&lt;&gt;")&lt;&gt;1,COUNTIFS('Vozidlá'!$A$6:$A$6,B1409&amp;"",'Vozidlá'!$C$6:$C$6,"&lt;&gt;")&lt;&gt;1,COUNTIFS('Vozidlá'!$A$6:$A$6,B1409&amp;"",'Vozidlá'!$D$6:$D$6,"&lt;&gt;")&lt;&gt;1,COUNTIFS('Vozidlá'!$A$6:$A$6,B1409&amp;"",'Vozidlá'!$E$6:$E$6,"&lt;&gt;")&lt;&gt;1,COUNTIFS('Vozidlá'!$A$6:$A$6,B1409&amp;"",'Vozidlá'!$K$6:$K$6,"&lt;&gt;")&lt;&gt;1,COUNTIFS('Vozidlá'!$A$6:$A$6,B1409&amp;"",'Vozidlá'!$L$6:$L$6,"&lt;&gt;")&lt;&gt;1),"CHYBA",""))</f>
        <v/>
      </c>
      <c r="S1409" s="14">
        <f>IF(V1409=0,"",IF(N1409="Podnikateľská",IF(H1409="","",IF(OR(LEN(TRIM(SUBSTITUTE(SUBSTITUTE(H1409,".",""),",","")))&lt;12,ISNUMBER(MATCH(TRIM(SUBSTITUTE(SUBSTITUTE(H1409,".",""),",","")),'Zoznamy'!$G$2:$G$41,0))),"PREVERIŤ","")),IF(AND(N1409="Súkromná",IFERROR(INDEX('Vozidlá'!$O$6:$O$6,MATCH(B1409,'Vozidlá'!$A$6:$A$6,0))="áno",FALSE)),"PREVERIŤ","")))</f>
        <v/>
      </c>
      <c r="T1409" s="14">
        <f>IF(OR(D1409="",E1409="",F1409="",G1409=""),"",IFERROR(IF(OR(F1409+G1409&lt;D1409+E1409,D1409&lt;DATE(2027,1,1),D1409&gt;=DATE(2028,1,1)),"CHYBA",""),"CHYBA"))</f>
        <v/>
      </c>
      <c r="U1409" s="14">
        <f>IF(OR(V1409=0,A1409=""),"",IF(COUNTIFS($A$6:$A$1505,A1409&amp;"",$B$6:$B$1505,B1409&amp;"")&gt;1,"CHYBA",IF(X1409="","",IF(X1409=0,"",IFERROR(IF(INDEX($A$1:$A$1505,X1409)="","",IF(A1409=INDEX($A$1:$A$1505,X1409)+1,"","PREVERIŤ")),"PREVERIŤ")))))</f>
        <v/>
      </c>
      <c r="V1409" s="14">
        <f>IF(OR(A1409&lt;&gt;"",B1409&lt;&gt;"",C1409&lt;&gt;"",D1409&lt;&gt;"",E1409&lt;&gt;"",F1409&lt;&gt;"",G1409&lt;&gt;"",H1409&lt;&gt;"",I1409&lt;&gt;"",J1409&lt;&gt;"",K1409&lt;&gt;"",L1409&lt;&gt;"",N1409&lt;&gt;"",O1409&lt;&gt;""),1,0)</f>
        <v/>
      </c>
      <c r="W1409" s="14">
        <f>IF(OR(V1409=0,B1409=""),"",COUNTIFS($B$6:B1409,B1409&amp;""))</f>
        <v/>
      </c>
      <c r="X1409" s="14">
        <f>IF(OR(V1409=0,B1409=""),"",IF(W1409=1,0,SUMIFS($Y$5:Y1408,$B$5:B1408,B1409&amp;"",$W$5:W1408,W1409-1)))</f>
        <v/>
      </c>
      <c r="Y1409" s="14">
        <f>IF(V1409=0,"",ROW($A1409))</f>
        <v/>
      </c>
    </row>
    <row r="1410">
      <c r="A1410" s="10" t="n"/>
      <c r="B1410" s="10" t="n"/>
      <c r="C1410" s="10" t="n"/>
      <c r="D1410" s="12" t="n"/>
      <c r="E1410" s="18" t="n"/>
      <c r="F1410" s="12" t="n"/>
      <c r="G1410" s="18" t="n"/>
      <c r="H1410" s="10" t="n"/>
      <c r="I1410" s="10" t="n"/>
      <c r="J1410" s="10" t="n"/>
      <c r="K1410" s="13" t="n"/>
      <c r="L1410" s="13" t="n"/>
      <c r="M1410" s="19">
        <f>IF(OR(K1410="",L1410=""),"",IF(AND(ISNUMBER(K1410),ISNUMBER(L1410)),L1410-K1410,"CHYBA"))</f>
        <v/>
      </c>
      <c r="N1410" s="10" t="n"/>
      <c r="O1410" s="10" t="n"/>
      <c r="P1410" s="14">
        <f>IF(M1410="","",IF(ISNUMBER(M1410),IF(M1410&lt;=0,"CHYBA",""),"CHYBA"))</f>
        <v/>
      </c>
      <c r="Q1410" s="14">
        <f>IF(OR(V1410=0,B1410="",K1410=""),"",IFERROR(IF(X1410=0,IF(AND(COUNTIFS('Vozidlá'!$A$6:$A$6,B1410&amp;"",'Vozidlá'!$L$6:$L$6,"&lt;&gt;")=1,ROUND(K1410,1)=ROUND(INDEX('Vozidlá'!$L$6:$L$6,MATCH(B1410,'Vozidlá'!$A$6:$A$6,0)),1)),"","CHYBA"),IF(AND(INDEX($L$1:$L$1505,X1410)&lt;&gt;"",ROUND(K1410,1)=ROUND(INDEX($L$1:$L$1505,X1410),1)),"","CHYBA")),"CHYBA"))</f>
        <v/>
      </c>
      <c r="R1410" s="14">
        <f>IF(V1410=0,"",IF(OR(NOT(ISNUMBER(A1410)),B1410="",C1410="",NOT(ISNUMBER(D1410)),NOT(ISNUMBER(E1410)),NOT(ISNUMBER(F1410)),NOT(ISNUMBER(G1410)),I1410="",J1410="",NOT(ISNUMBER(K1410)),NOT(ISNUMBER(L1410)),AND(N1410&lt;&gt;"Podnikateľská",N1410&lt;&gt;"Súkromná"),AND(N1410="Podnikateľská",H1410=""),COUNTIFS('Vodiči'!$C$6:$C$8,C1410&amp;"")&lt;&gt;1,COUNTIFS('Vozidlá'!$A$6:$A$6,B1410&amp;"",'Vozidlá'!$B$6:$B$6,"&lt;&gt;")&lt;&gt;1,COUNTIFS('Vozidlá'!$A$6:$A$6,B1410&amp;"",'Vozidlá'!$C$6:$C$6,"&lt;&gt;")&lt;&gt;1,COUNTIFS('Vozidlá'!$A$6:$A$6,B1410&amp;"",'Vozidlá'!$D$6:$D$6,"&lt;&gt;")&lt;&gt;1,COUNTIFS('Vozidlá'!$A$6:$A$6,B1410&amp;"",'Vozidlá'!$E$6:$E$6,"&lt;&gt;")&lt;&gt;1,COUNTIFS('Vozidlá'!$A$6:$A$6,B1410&amp;"",'Vozidlá'!$K$6:$K$6,"&lt;&gt;")&lt;&gt;1,COUNTIFS('Vozidlá'!$A$6:$A$6,B1410&amp;"",'Vozidlá'!$L$6:$L$6,"&lt;&gt;")&lt;&gt;1),"CHYBA",""))</f>
        <v/>
      </c>
      <c r="S1410" s="14">
        <f>IF(V1410=0,"",IF(N1410="Podnikateľská",IF(H1410="","",IF(OR(LEN(TRIM(SUBSTITUTE(SUBSTITUTE(H1410,".",""),",","")))&lt;12,ISNUMBER(MATCH(TRIM(SUBSTITUTE(SUBSTITUTE(H1410,".",""),",","")),'Zoznamy'!$G$2:$G$41,0))),"PREVERIŤ","")),IF(AND(N1410="Súkromná",IFERROR(INDEX('Vozidlá'!$O$6:$O$6,MATCH(B1410,'Vozidlá'!$A$6:$A$6,0))="áno",FALSE)),"PREVERIŤ","")))</f>
        <v/>
      </c>
      <c r="T1410" s="14">
        <f>IF(OR(D1410="",E1410="",F1410="",G1410=""),"",IFERROR(IF(OR(F1410+G1410&lt;D1410+E1410,D1410&lt;DATE(2027,1,1),D1410&gt;=DATE(2028,1,1)),"CHYBA",""),"CHYBA"))</f>
        <v/>
      </c>
      <c r="U1410" s="14">
        <f>IF(OR(V1410=0,A1410=""),"",IF(COUNTIFS($A$6:$A$1505,A1410&amp;"",$B$6:$B$1505,B1410&amp;"")&gt;1,"CHYBA",IF(X1410="","",IF(X1410=0,"",IFERROR(IF(INDEX($A$1:$A$1505,X1410)="","",IF(A1410=INDEX($A$1:$A$1505,X1410)+1,"","PREVERIŤ")),"PREVERIŤ")))))</f>
        <v/>
      </c>
      <c r="V1410" s="14">
        <f>IF(OR(A1410&lt;&gt;"",B1410&lt;&gt;"",C1410&lt;&gt;"",D1410&lt;&gt;"",E1410&lt;&gt;"",F1410&lt;&gt;"",G1410&lt;&gt;"",H1410&lt;&gt;"",I1410&lt;&gt;"",J1410&lt;&gt;"",K1410&lt;&gt;"",L1410&lt;&gt;"",N1410&lt;&gt;"",O1410&lt;&gt;""),1,0)</f>
        <v/>
      </c>
      <c r="W1410" s="14">
        <f>IF(OR(V1410=0,B1410=""),"",COUNTIFS($B$6:B1410,B1410&amp;""))</f>
        <v/>
      </c>
      <c r="X1410" s="14">
        <f>IF(OR(V1410=0,B1410=""),"",IF(W1410=1,0,SUMIFS($Y$5:Y1409,$B$5:B1409,B1410&amp;"",$W$5:W1409,W1410-1)))</f>
        <v/>
      </c>
      <c r="Y1410" s="14">
        <f>IF(V1410=0,"",ROW($A1410))</f>
        <v/>
      </c>
    </row>
    <row r="1411">
      <c r="A1411" s="10" t="n"/>
      <c r="B1411" s="10" t="n"/>
      <c r="C1411" s="10" t="n"/>
      <c r="D1411" s="12" t="n"/>
      <c r="E1411" s="18" t="n"/>
      <c r="F1411" s="12" t="n"/>
      <c r="G1411" s="18" t="n"/>
      <c r="H1411" s="10" t="n"/>
      <c r="I1411" s="10" t="n"/>
      <c r="J1411" s="10" t="n"/>
      <c r="K1411" s="13" t="n"/>
      <c r="L1411" s="13" t="n"/>
      <c r="M1411" s="19">
        <f>IF(OR(K1411="",L1411=""),"",IF(AND(ISNUMBER(K1411),ISNUMBER(L1411)),L1411-K1411,"CHYBA"))</f>
        <v/>
      </c>
      <c r="N1411" s="10" t="n"/>
      <c r="O1411" s="10" t="n"/>
      <c r="P1411" s="14">
        <f>IF(M1411="","",IF(ISNUMBER(M1411),IF(M1411&lt;=0,"CHYBA",""),"CHYBA"))</f>
        <v/>
      </c>
      <c r="Q1411" s="14">
        <f>IF(OR(V1411=0,B1411="",K1411=""),"",IFERROR(IF(X1411=0,IF(AND(COUNTIFS('Vozidlá'!$A$6:$A$6,B1411&amp;"",'Vozidlá'!$L$6:$L$6,"&lt;&gt;")=1,ROUND(K1411,1)=ROUND(INDEX('Vozidlá'!$L$6:$L$6,MATCH(B1411,'Vozidlá'!$A$6:$A$6,0)),1)),"","CHYBA"),IF(AND(INDEX($L$1:$L$1505,X1411)&lt;&gt;"",ROUND(K1411,1)=ROUND(INDEX($L$1:$L$1505,X1411),1)),"","CHYBA")),"CHYBA"))</f>
        <v/>
      </c>
      <c r="R1411" s="14">
        <f>IF(V1411=0,"",IF(OR(NOT(ISNUMBER(A1411)),B1411="",C1411="",NOT(ISNUMBER(D1411)),NOT(ISNUMBER(E1411)),NOT(ISNUMBER(F1411)),NOT(ISNUMBER(G1411)),I1411="",J1411="",NOT(ISNUMBER(K1411)),NOT(ISNUMBER(L1411)),AND(N1411&lt;&gt;"Podnikateľská",N1411&lt;&gt;"Súkromná"),AND(N1411="Podnikateľská",H1411=""),COUNTIFS('Vodiči'!$C$6:$C$8,C1411&amp;"")&lt;&gt;1,COUNTIFS('Vozidlá'!$A$6:$A$6,B1411&amp;"",'Vozidlá'!$B$6:$B$6,"&lt;&gt;")&lt;&gt;1,COUNTIFS('Vozidlá'!$A$6:$A$6,B1411&amp;"",'Vozidlá'!$C$6:$C$6,"&lt;&gt;")&lt;&gt;1,COUNTIFS('Vozidlá'!$A$6:$A$6,B1411&amp;"",'Vozidlá'!$D$6:$D$6,"&lt;&gt;")&lt;&gt;1,COUNTIFS('Vozidlá'!$A$6:$A$6,B1411&amp;"",'Vozidlá'!$E$6:$E$6,"&lt;&gt;")&lt;&gt;1,COUNTIFS('Vozidlá'!$A$6:$A$6,B1411&amp;"",'Vozidlá'!$K$6:$K$6,"&lt;&gt;")&lt;&gt;1,COUNTIFS('Vozidlá'!$A$6:$A$6,B1411&amp;"",'Vozidlá'!$L$6:$L$6,"&lt;&gt;")&lt;&gt;1),"CHYBA",""))</f>
        <v/>
      </c>
      <c r="S1411" s="14">
        <f>IF(V1411=0,"",IF(N1411="Podnikateľská",IF(H1411="","",IF(OR(LEN(TRIM(SUBSTITUTE(SUBSTITUTE(H1411,".",""),",","")))&lt;12,ISNUMBER(MATCH(TRIM(SUBSTITUTE(SUBSTITUTE(H1411,".",""),",","")),'Zoznamy'!$G$2:$G$41,0))),"PREVERIŤ","")),IF(AND(N1411="Súkromná",IFERROR(INDEX('Vozidlá'!$O$6:$O$6,MATCH(B1411,'Vozidlá'!$A$6:$A$6,0))="áno",FALSE)),"PREVERIŤ","")))</f>
        <v/>
      </c>
      <c r="T1411" s="14">
        <f>IF(OR(D1411="",E1411="",F1411="",G1411=""),"",IFERROR(IF(OR(F1411+G1411&lt;D1411+E1411,D1411&lt;DATE(2027,1,1),D1411&gt;=DATE(2028,1,1)),"CHYBA",""),"CHYBA"))</f>
        <v/>
      </c>
      <c r="U1411" s="14">
        <f>IF(OR(V1411=0,A1411=""),"",IF(COUNTIFS($A$6:$A$1505,A1411&amp;"",$B$6:$B$1505,B1411&amp;"")&gt;1,"CHYBA",IF(X1411="","",IF(X1411=0,"",IFERROR(IF(INDEX($A$1:$A$1505,X1411)="","",IF(A1411=INDEX($A$1:$A$1505,X1411)+1,"","PREVERIŤ")),"PREVERIŤ")))))</f>
        <v/>
      </c>
      <c r="V1411" s="14">
        <f>IF(OR(A1411&lt;&gt;"",B1411&lt;&gt;"",C1411&lt;&gt;"",D1411&lt;&gt;"",E1411&lt;&gt;"",F1411&lt;&gt;"",G1411&lt;&gt;"",H1411&lt;&gt;"",I1411&lt;&gt;"",J1411&lt;&gt;"",K1411&lt;&gt;"",L1411&lt;&gt;"",N1411&lt;&gt;"",O1411&lt;&gt;""),1,0)</f>
        <v/>
      </c>
      <c r="W1411" s="14">
        <f>IF(OR(V1411=0,B1411=""),"",COUNTIFS($B$6:B1411,B1411&amp;""))</f>
        <v/>
      </c>
      <c r="X1411" s="14">
        <f>IF(OR(V1411=0,B1411=""),"",IF(W1411=1,0,SUMIFS($Y$5:Y1410,$B$5:B1410,B1411&amp;"",$W$5:W1410,W1411-1)))</f>
        <v/>
      </c>
      <c r="Y1411" s="14">
        <f>IF(V1411=0,"",ROW($A1411))</f>
        <v/>
      </c>
    </row>
    <row r="1412">
      <c r="A1412" s="10" t="n"/>
      <c r="B1412" s="10" t="n"/>
      <c r="C1412" s="10" t="n"/>
      <c r="D1412" s="12" t="n"/>
      <c r="E1412" s="18" t="n"/>
      <c r="F1412" s="12" t="n"/>
      <c r="G1412" s="18" t="n"/>
      <c r="H1412" s="10" t="n"/>
      <c r="I1412" s="10" t="n"/>
      <c r="J1412" s="10" t="n"/>
      <c r="K1412" s="13" t="n"/>
      <c r="L1412" s="13" t="n"/>
      <c r="M1412" s="19">
        <f>IF(OR(K1412="",L1412=""),"",IF(AND(ISNUMBER(K1412),ISNUMBER(L1412)),L1412-K1412,"CHYBA"))</f>
        <v/>
      </c>
      <c r="N1412" s="10" t="n"/>
      <c r="O1412" s="10" t="n"/>
      <c r="P1412" s="14">
        <f>IF(M1412="","",IF(ISNUMBER(M1412),IF(M1412&lt;=0,"CHYBA",""),"CHYBA"))</f>
        <v/>
      </c>
      <c r="Q1412" s="14">
        <f>IF(OR(V1412=0,B1412="",K1412=""),"",IFERROR(IF(X1412=0,IF(AND(COUNTIFS('Vozidlá'!$A$6:$A$6,B1412&amp;"",'Vozidlá'!$L$6:$L$6,"&lt;&gt;")=1,ROUND(K1412,1)=ROUND(INDEX('Vozidlá'!$L$6:$L$6,MATCH(B1412,'Vozidlá'!$A$6:$A$6,0)),1)),"","CHYBA"),IF(AND(INDEX($L$1:$L$1505,X1412)&lt;&gt;"",ROUND(K1412,1)=ROUND(INDEX($L$1:$L$1505,X1412),1)),"","CHYBA")),"CHYBA"))</f>
        <v/>
      </c>
      <c r="R1412" s="14">
        <f>IF(V1412=0,"",IF(OR(NOT(ISNUMBER(A1412)),B1412="",C1412="",NOT(ISNUMBER(D1412)),NOT(ISNUMBER(E1412)),NOT(ISNUMBER(F1412)),NOT(ISNUMBER(G1412)),I1412="",J1412="",NOT(ISNUMBER(K1412)),NOT(ISNUMBER(L1412)),AND(N1412&lt;&gt;"Podnikateľská",N1412&lt;&gt;"Súkromná"),AND(N1412="Podnikateľská",H1412=""),COUNTIFS('Vodiči'!$C$6:$C$8,C1412&amp;"")&lt;&gt;1,COUNTIFS('Vozidlá'!$A$6:$A$6,B1412&amp;"",'Vozidlá'!$B$6:$B$6,"&lt;&gt;")&lt;&gt;1,COUNTIFS('Vozidlá'!$A$6:$A$6,B1412&amp;"",'Vozidlá'!$C$6:$C$6,"&lt;&gt;")&lt;&gt;1,COUNTIFS('Vozidlá'!$A$6:$A$6,B1412&amp;"",'Vozidlá'!$D$6:$D$6,"&lt;&gt;")&lt;&gt;1,COUNTIFS('Vozidlá'!$A$6:$A$6,B1412&amp;"",'Vozidlá'!$E$6:$E$6,"&lt;&gt;")&lt;&gt;1,COUNTIFS('Vozidlá'!$A$6:$A$6,B1412&amp;"",'Vozidlá'!$K$6:$K$6,"&lt;&gt;")&lt;&gt;1,COUNTIFS('Vozidlá'!$A$6:$A$6,B1412&amp;"",'Vozidlá'!$L$6:$L$6,"&lt;&gt;")&lt;&gt;1),"CHYBA",""))</f>
        <v/>
      </c>
      <c r="S1412" s="14">
        <f>IF(V1412=0,"",IF(N1412="Podnikateľská",IF(H1412="","",IF(OR(LEN(TRIM(SUBSTITUTE(SUBSTITUTE(H1412,".",""),",","")))&lt;12,ISNUMBER(MATCH(TRIM(SUBSTITUTE(SUBSTITUTE(H1412,".",""),",","")),'Zoznamy'!$G$2:$G$41,0))),"PREVERIŤ","")),IF(AND(N1412="Súkromná",IFERROR(INDEX('Vozidlá'!$O$6:$O$6,MATCH(B1412,'Vozidlá'!$A$6:$A$6,0))="áno",FALSE)),"PREVERIŤ","")))</f>
        <v/>
      </c>
      <c r="T1412" s="14">
        <f>IF(OR(D1412="",E1412="",F1412="",G1412=""),"",IFERROR(IF(OR(F1412+G1412&lt;D1412+E1412,D1412&lt;DATE(2027,1,1),D1412&gt;=DATE(2028,1,1)),"CHYBA",""),"CHYBA"))</f>
        <v/>
      </c>
      <c r="U1412" s="14">
        <f>IF(OR(V1412=0,A1412=""),"",IF(COUNTIFS($A$6:$A$1505,A1412&amp;"",$B$6:$B$1505,B1412&amp;"")&gt;1,"CHYBA",IF(X1412="","",IF(X1412=0,"",IFERROR(IF(INDEX($A$1:$A$1505,X1412)="","",IF(A1412=INDEX($A$1:$A$1505,X1412)+1,"","PREVERIŤ")),"PREVERIŤ")))))</f>
        <v/>
      </c>
      <c r="V1412" s="14">
        <f>IF(OR(A1412&lt;&gt;"",B1412&lt;&gt;"",C1412&lt;&gt;"",D1412&lt;&gt;"",E1412&lt;&gt;"",F1412&lt;&gt;"",G1412&lt;&gt;"",H1412&lt;&gt;"",I1412&lt;&gt;"",J1412&lt;&gt;"",K1412&lt;&gt;"",L1412&lt;&gt;"",N1412&lt;&gt;"",O1412&lt;&gt;""),1,0)</f>
        <v/>
      </c>
      <c r="W1412" s="14">
        <f>IF(OR(V1412=0,B1412=""),"",COUNTIFS($B$6:B1412,B1412&amp;""))</f>
        <v/>
      </c>
      <c r="X1412" s="14">
        <f>IF(OR(V1412=0,B1412=""),"",IF(W1412=1,0,SUMIFS($Y$5:Y1411,$B$5:B1411,B1412&amp;"",$W$5:W1411,W1412-1)))</f>
        <v/>
      </c>
      <c r="Y1412" s="14">
        <f>IF(V1412=0,"",ROW($A1412))</f>
        <v/>
      </c>
    </row>
    <row r="1413">
      <c r="A1413" s="10" t="n"/>
      <c r="B1413" s="10" t="n"/>
      <c r="C1413" s="10" t="n"/>
      <c r="D1413" s="12" t="n"/>
      <c r="E1413" s="18" t="n"/>
      <c r="F1413" s="12" t="n"/>
      <c r="G1413" s="18" t="n"/>
      <c r="H1413" s="10" t="n"/>
      <c r="I1413" s="10" t="n"/>
      <c r="J1413" s="10" t="n"/>
      <c r="K1413" s="13" t="n"/>
      <c r="L1413" s="13" t="n"/>
      <c r="M1413" s="19">
        <f>IF(OR(K1413="",L1413=""),"",IF(AND(ISNUMBER(K1413),ISNUMBER(L1413)),L1413-K1413,"CHYBA"))</f>
        <v/>
      </c>
      <c r="N1413" s="10" t="n"/>
      <c r="O1413" s="10" t="n"/>
      <c r="P1413" s="14">
        <f>IF(M1413="","",IF(ISNUMBER(M1413),IF(M1413&lt;=0,"CHYBA",""),"CHYBA"))</f>
        <v/>
      </c>
      <c r="Q1413" s="14">
        <f>IF(OR(V1413=0,B1413="",K1413=""),"",IFERROR(IF(X1413=0,IF(AND(COUNTIFS('Vozidlá'!$A$6:$A$6,B1413&amp;"",'Vozidlá'!$L$6:$L$6,"&lt;&gt;")=1,ROUND(K1413,1)=ROUND(INDEX('Vozidlá'!$L$6:$L$6,MATCH(B1413,'Vozidlá'!$A$6:$A$6,0)),1)),"","CHYBA"),IF(AND(INDEX($L$1:$L$1505,X1413)&lt;&gt;"",ROUND(K1413,1)=ROUND(INDEX($L$1:$L$1505,X1413),1)),"","CHYBA")),"CHYBA"))</f>
        <v/>
      </c>
      <c r="R1413" s="14">
        <f>IF(V1413=0,"",IF(OR(NOT(ISNUMBER(A1413)),B1413="",C1413="",NOT(ISNUMBER(D1413)),NOT(ISNUMBER(E1413)),NOT(ISNUMBER(F1413)),NOT(ISNUMBER(G1413)),I1413="",J1413="",NOT(ISNUMBER(K1413)),NOT(ISNUMBER(L1413)),AND(N1413&lt;&gt;"Podnikateľská",N1413&lt;&gt;"Súkromná"),AND(N1413="Podnikateľská",H1413=""),COUNTIFS('Vodiči'!$C$6:$C$8,C1413&amp;"")&lt;&gt;1,COUNTIFS('Vozidlá'!$A$6:$A$6,B1413&amp;"",'Vozidlá'!$B$6:$B$6,"&lt;&gt;")&lt;&gt;1,COUNTIFS('Vozidlá'!$A$6:$A$6,B1413&amp;"",'Vozidlá'!$C$6:$C$6,"&lt;&gt;")&lt;&gt;1,COUNTIFS('Vozidlá'!$A$6:$A$6,B1413&amp;"",'Vozidlá'!$D$6:$D$6,"&lt;&gt;")&lt;&gt;1,COUNTIFS('Vozidlá'!$A$6:$A$6,B1413&amp;"",'Vozidlá'!$E$6:$E$6,"&lt;&gt;")&lt;&gt;1,COUNTIFS('Vozidlá'!$A$6:$A$6,B1413&amp;"",'Vozidlá'!$K$6:$K$6,"&lt;&gt;")&lt;&gt;1,COUNTIFS('Vozidlá'!$A$6:$A$6,B1413&amp;"",'Vozidlá'!$L$6:$L$6,"&lt;&gt;")&lt;&gt;1),"CHYBA",""))</f>
        <v/>
      </c>
      <c r="S1413" s="14">
        <f>IF(V1413=0,"",IF(N1413="Podnikateľská",IF(H1413="","",IF(OR(LEN(TRIM(SUBSTITUTE(SUBSTITUTE(H1413,".",""),",","")))&lt;12,ISNUMBER(MATCH(TRIM(SUBSTITUTE(SUBSTITUTE(H1413,".",""),",","")),'Zoznamy'!$G$2:$G$41,0))),"PREVERIŤ","")),IF(AND(N1413="Súkromná",IFERROR(INDEX('Vozidlá'!$O$6:$O$6,MATCH(B1413,'Vozidlá'!$A$6:$A$6,0))="áno",FALSE)),"PREVERIŤ","")))</f>
        <v/>
      </c>
      <c r="T1413" s="14">
        <f>IF(OR(D1413="",E1413="",F1413="",G1413=""),"",IFERROR(IF(OR(F1413+G1413&lt;D1413+E1413,D1413&lt;DATE(2027,1,1),D1413&gt;=DATE(2028,1,1)),"CHYBA",""),"CHYBA"))</f>
        <v/>
      </c>
      <c r="U1413" s="14">
        <f>IF(OR(V1413=0,A1413=""),"",IF(COUNTIFS($A$6:$A$1505,A1413&amp;"",$B$6:$B$1505,B1413&amp;"")&gt;1,"CHYBA",IF(X1413="","",IF(X1413=0,"",IFERROR(IF(INDEX($A$1:$A$1505,X1413)="","",IF(A1413=INDEX($A$1:$A$1505,X1413)+1,"","PREVERIŤ")),"PREVERIŤ")))))</f>
        <v/>
      </c>
      <c r="V1413" s="14">
        <f>IF(OR(A1413&lt;&gt;"",B1413&lt;&gt;"",C1413&lt;&gt;"",D1413&lt;&gt;"",E1413&lt;&gt;"",F1413&lt;&gt;"",G1413&lt;&gt;"",H1413&lt;&gt;"",I1413&lt;&gt;"",J1413&lt;&gt;"",K1413&lt;&gt;"",L1413&lt;&gt;"",N1413&lt;&gt;"",O1413&lt;&gt;""),1,0)</f>
        <v/>
      </c>
      <c r="W1413" s="14">
        <f>IF(OR(V1413=0,B1413=""),"",COUNTIFS($B$6:B1413,B1413&amp;""))</f>
        <v/>
      </c>
      <c r="X1413" s="14">
        <f>IF(OR(V1413=0,B1413=""),"",IF(W1413=1,0,SUMIFS($Y$5:Y1412,$B$5:B1412,B1413&amp;"",$W$5:W1412,W1413-1)))</f>
        <v/>
      </c>
      <c r="Y1413" s="14">
        <f>IF(V1413=0,"",ROW($A1413))</f>
        <v/>
      </c>
    </row>
    <row r="1414">
      <c r="A1414" s="10" t="n"/>
      <c r="B1414" s="10" t="n"/>
      <c r="C1414" s="10" t="n"/>
      <c r="D1414" s="12" t="n"/>
      <c r="E1414" s="18" t="n"/>
      <c r="F1414" s="12" t="n"/>
      <c r="G1414" s="18" t="n"/>
      <c r="H1414" s="10" t="n"/>
      <c r="I1414" s="10" t="n"/>
      <c r="J1414" s="10" t="n"/>
      <c r="K1414" s="13" t="n"/>
      <c r="L1414" s="13" t="n"/>
      <c r="M1414" s="19">
        <f>IF(OR(K1414="",L1414=""),"",IF(AND(ISNUMBER(K1414),ISNUMBER(L1414)),L1414-K1414,"CHYBA"))</f>
        <v/>
      </c>
      <c r="N1414" s="10" t="n"/>
      <c r="O1414" s="10" t="n"/>
      <c r="P1414" s="14">
        <f>IF(M1414="","",IF(ISNUMBER(M1414),IF(M1414&lt;=0,"CHYBA",""),"CHYBA"))</f>
        <v/>
      </c>
      <c r="Q1414" s="14">
        <f>IF(OR(V1414=0,B1414="",K1414=""),"",IFERROR(IF(X1414=0,IF(AND(COUNTIFS('Vozidlá'!$A$6:$A$6,B1414&amp;"",'Vozidlá'!$L$6:$L$6,"&lt;&gt;")=1,ROUND(K1414,1)=ROUND(INDEX('Vozidlá'!$L$6:$L$6,MATCH(B1414,'Vozidlá'!$A$6:$A$6,0)),1)),"","CHYBA"),IF(AND(INDEX($L$1:$L$1505,X1414)&lt;&gt;"",ROUND(K1414,1)=ROUND(INDEX($L$1:$L$1505,X1414),1)),"","CHYBA")),"CHYBA"))</f>
        <v/>
      </c>
      <c r="R1414" s="14">
        <f>IF(V1414=0,"",IF(OR(NOT(ISNUMBER(A1414)),B1414="",C1414="",NOT(ISNUMBER(D1414)),NOT(ISNUMBER(E1414)),NOT(ISNUMBER(F1414)),NOT(ISNUMBER(G1414)),I1414="",J1414="",NOT(ISNUMBER(K1414)),NOT(ISNUMBER(L1414)),AND(N1414&lt;&gt;"Podnikateľská",N1414&lt;&gt;"Súkromná"),AND(N1414="Podnikateľská",H1414=""),COUNTIFS('Vodiči'!$C$6:$C$8,C1414&amp;"")&lt;&gt;1,COUNTIFS('Vozidlá'!$A$6:$A$6,B1414&amp;"",'Vozidlá'!$B$6:$B$6,"&lt;&gt;")&lt;&gt;1,COUNTIFS('Vozidlá'!$A$6:$A$6,B1414&amp;"",'Vozidlá'!$C$6:$C$6,"&lt;&gt;")&lt;&gt;1,COUNTIFS('Vozidlá'!$A$6:$A$6,B1414&amp;"",'Vozidlá'!$D$6:$D$6,"&lt;&gt;")&lt;&gt;1,COUNTIFS('Vozidlá'!$A$6:$A$6,B1414&amp;"",'Vozidlá'!$E$6:$E$6,"&lt;&gt;")&lt;&gt;1,COUNTIFS('Vozidlá'!$A$6:$A$6,B1414&amp;"",'Vozidlá'!$K$6:$K$6,"&lt;&gt;")&lt;&gt;1,COUNTIFS('Vozidlá'!$A$6:$A$6,B1414&amp;"",'Vozidlá'!$L$6:$L$6,"&lt;&gt;")&lt;&gt;1),"CHYBA",""))</f>
        <v/>
      </c>
      <c r="S1414" s="14">
        <f>IF(V1414=0,"",IF(N1414="Podnikateľská",IF(H1414="","",IF(OR(LEN(TRIM(SUBSTITUTE(SUBSTITUTE(H1414,".",""),",","")))&lt;12,ISNUMBER(MATCH(TRIM(SUBSTITUTE(SUBSTITUTE(H1414,".",""),",","")),'Zoznamy'!$G$2:$G$41,0))),"PREVERIŤ","")),IF(AND(N1414="Súkromná",IFERROR(INDEX('Vozidlá'!$O$6:$O$6,MATCH(B1414,'Vozidlá'!$A$6:$A$6,0))="áno",FALSE)),"PREVERIŤ","")))</f>
        <v/>
      </c>
      <c r="T1414" s="14">
        <f>IF(OR(D1414="",E1414="",F1414="",G1414=""),"",IFERROR(IF(OR(F1414+G1414&lt;D1414+E1414,D1414&lt;DATE(2027,1,1),D1414&gt;=DATE(2028,1,1)),"CHYBA",""),"CHYBA"))</f>
        <v/>
      </c>
      <c r="U1414" s="14">
        <f>IF(OR(V1414=0,A1414=""),"",IF(COUNTIFS($A$6:$A$1505,A1414&amp;"",$B$6:$B$1505,B1414&amp;"")&gt;1,"CHYBA",IF(X1414="","",IF(X1414=0,"",IFERROR(IF(INDEX($A$1:$A$1505,X1414)="","",IF(A1414=INDEX($A$1:$A$1505,X1414)+1,"","PREVERIŤ")),"PREVERIŤ")))))</f>
        <v/>
      </c>
      <c r="V1414" s="14">
        <f>IF(OR(A1414&lt;&gt;"",B1414&lt;&gt;"",C1414&lt;&gt;"",D1414&lt;&gt;"",E1414&lt;&gt;"",F1414&lt;&gt;"",G1414&lt;&gt;"",H1414&lt;&gt;"",I1414&lt;&gt;"",J1414&lt;&gt;"",K1414&lt;&gt;"",L1414&lt;&gt;"",N1414&lt;&gt;"",O1414&lt;&gt;""),1,0)</f>
        <v/>
      </c>
      <c r="W1414" s="14">
        <f>IF(OR(V1414=0,B1414=""),"",COUNTIFS($B$6:B1414,B1414&amp;""))</f>
        <v/>
      </c>
      <c r="X1414" s="14">
        <f>IF(OR(V1414=0,B1414=""),"",IF(W1414=1,0,SUMIFS($Y$5:Y1413,$B$5:B1413,B1414&amp;"",$W$5:W1413,W1414-1)))</f>
        <v/>
      </c>
      <c r="Y1414" s="14">
        <f>IF(V1414=0,"",ROW($A1414))</f>
        <v/>
      </c>
    </row>
    <row r="1415">
      <c r="A1415" s="10" t="n"/>
      <c r="B1415" s="10" t="n"/>
      <c r="C1415" s="10" t="n"/>
      <c r="D1415" s="12" t="n"/>
      <c r="E1415" s="18" t="n"/>
      <c r="F1415" s="12" t="n"/>
      <c r="G1415" s="18" t="n"/>
      <c r="H1415" s="10" t="n"/>
      <c r="I1415" s="10" t="n"/>
      <c r="J1415" s="10" t="n"/>
      <c r="K1415" s="13" t="n"/>
      <c r="L1415" s="13" t="n"/>
      <c r="M1415" s="19">
        <f>IF(OR(K1415="",L1415=""),"",IF(AND(ISNUMBER(K1415),ISNUMBER(L1415)),L1415-K1415,"CHYBA"))</f>
        <v/>
      </c>
      <c r="N1415" s="10" t="n"/>
      <c r="O1415" s="10" t="n"/>
      <c r="P1415" s="14">
        <f>IF(M1415="","",IF(ISNUMBER(M1415),IF(M1415&lt;=0,"CHYBA",""),"CHYBA"))</f>
        <v/>
      </c>
      <c r="Q1415" s="14">
        <f>IF(OR(V1415=0,B1415="",K1415=""),"",IFERROR(IF(X1415=0,IF(AND(COUNTIFS('Vozidlá'!$A$6:$A$6,B1415&amp;"",'Vozidlá'!$L$6:$L$6,"&lt;&gt;")=1,ROUND(K1415,1)=ROUND(INDEX('Vozidlá'!$L$6:$L$6,MATCH(B1415,'Vozidlá'!$A$6:$A$6,0)),1)),"","CHYBA"),IF(AND(INDEX($L$1:$L$1505,X1415)&lt;&gt;"",ROUND(K1415,1)=ROUND(INDEX($L$1:$L$1505,X1415),1)),"","CHYBA")),"CHYBA"))</f>
        <v/>
      </c>
      <c r="R1415" s="14">
        <f>IF(V1415=0,"",IF(OR(NOT(ISNUMBER(A1415)),B1415="",C1415="",NOT(ISNUMBER(D1415)),NOT(ISNUMBER(E1415)),NOT(ISNUMBER(F1415)),NOT(ISNUMBER(G1415)),I1415="",J1415="",NOT(ISNUMBER(K1415)),NOT(ISNUMBER(L1415)),AND(N1415&lt;&gt;"Podnikateľská",N1415&lt;&gt;"Súkromná"),AND(N1415="Podnikateľská",H1415=""),COUNTIFS('Vodiči'!$C$6:$C$8,C1415&amp;"")&lt;&gt;1,COUNTIFS('Vozidlá'!$A$6:$A$6,B1415&amp;"",'Vozidlá'!$B$6:$B$6,"&lt;&gt;")&lt;&gt;1,COUNTIFS('Vozidlá'!$A$6:$A$6,B1415&amp;"",'Vozidlá'!$C$6:$C$6,"&lt;&gt;")&lt;&gt;1,COUNTIFS('Vozidlá'!$A$6:$A$6,B1415&amp;"",'Vozidlá'!$D$6:$D$6,"&lt;&gt;")&lt;&gt;1,COUNTIFS('Vozidlá'!$A$6:$A$6,B1415&amp;"",'Vozidlá'!$E$6:$E$6,"&lt;&gt;")&lt;&gt;1,COUNTIFS('Vozidlá'!$A$6:$A$6,B1415&amp;"",'Vozidlá'!$K$6:$K$6,"&lt;&gt;")&lt;&gt;1,COUNTIFS('Vozidlá'!$A$6:$A$6,B1415&amp;"",'Vozidlá'!$L$6:$L$6,"&lt;&gt;")&lt;&gt;1),"CHYBA",""))</f>
        <v/>
      </c>
      <c r="S1415" s="14">
        <f>IF(V1415=0,"",IF(N1415="Podnikateľská",IF(H1415="","",IF(OR(LEN(TRIM(SUBSTITUTE(SUBSTITUTE(H1415,".",""),",","")))&lt;12,ISNUMBER(MATCH(TRIM(SUBSTITUTE(SUBSTITUTE(H1415,".",""),",","")),'Zoznamy'!$G$2:$G$41,0))),"PREVERIŤ","")),IF(AND(N1415="Súkromná",IFERROR(INDEX('Vozidlá'!$O$6:$O$6,MATCH(B1415,'Vozidlá'!$A$6:$A$6,0))="áno",FALSE)),"PREVERIŤ","")))</f>
        <v/>
      </c>
      <c r="T1415" s="14">
        <f>IF(OR(D1415="",E1415="",F1415="",G1415=""),"",IFERROR(IF(OR(F1415+G1415&lt;D1415+E1415,D1415&lt;DATE(2027,1,1),D1415&gt;=DATE(2028,1,1)),"CHYBA",""),"CHYBA"))</f>
        <v/>
      </c>
      <c r="U1415" s="14">
        <f>IF(OR(V1415=0,A1415=""),"",IF(COUNTIFS($A$6:$A$1505,A1415&amp;"",$B$6:$B$1505,B1415&amp;"")&gt;1,"CHYBA",IF(X1415="","",IF(X1415=0,"",IFERROR(IF(INDEX($A$1:$A$1505,X1415)="","",IF(A1415=INDEX($A$1:$A$1505,X1415)+1,"","PREVERIŤ")),"PREVERIŤ")))))</f>
        <v/>
      </c>
      <c r="V1415" s="14">
        <f>IF(OR(A1415&lt;&gt;"",B1415&lt;&gt;"",C1415&lt;&gt;"",D1415&lt;&gt;"",E1415&lt;&gt;"",F1415&lt;&gt;"",G1415&lt;&gt;"",H1415&lt;&gt;"",I1415&lt;&gt;"",J1415&lt;&gt;"",K1415&lt;&gt;"",L1415&lt;&gt;"",N1415&lt;&gt;"",O1415&lt;&gt;""),1,0)</f>
        <v/>
      </c>
      <c r="W1415" s="14">
        <f>IF(OR(V1415=0,B1415=""),"",COUNTIFS($B$6:B1415,B1415&amp;""))</f>
        <v/>
      </c>
      <c r="X1415" s="14">
        <f>IF(OR(V1415=0,B1415=""),"",IF(W1415=1,0,SUMIFS($Y$5:Y1414,$B$5:B1414,B1415&amp;"",$W$5:W1414,W1415-1)))</f>
        <v/>
      </c>
      <c r="Y1415" s="14">
        <f>IF(V1415=0,"",ROW($A1415))</f>
        <v/>
      </c>
    </row>
    <row r="1416">
      <c r="A1416" s="10" t="n"/>
      <c r="B1416" s="10" t="n"/>
      <c r="C1416" s="10" t="n"/>
      <c r="D1416" s="12" t="n"/>
      <c r="E1416" s="18" t="n"/>
      <c r="F1416" s="12" t="n"/>
      <c r="G1416" s="18" t="n"/>
      <c r="H1416" s="10" t="n"/>
      <c r="I1416" s="10" t="n"/>
      <c r="J1416" s="10" t="n"/>
      <c r="K1416" s="13" t="n"/>
      <c r="L1416" s="13" t="n"/>
      <c r="M1416" s="19">
        <f>IF(OR(K1416="",L1416=""),"",IF(AND(ISNUMBER(K1416),ISNUMBER(L1416)),L1416-K1416,"CHYBA"))</f>
        <v/>
      </c>
      <c r="N1416" s="10" t="n"/>
      <c r="O1416" s="10" t="n"/>
      <c r="P1416" s="14">
        <f>IF(M1416="","",IF(ISNUMBER(M1416),IF(M1416&lt;=0,"CHYBA",""),"CHYBA"))</f>
        <v/>
      </c>
      <c r="Q1416" s="14">
        <f>IF(OR(V1416=0,B1416="",K1416=""),"",IFERROR(IF(X1416=0,IF(AND(COUNTIFS('Vozidlá'!$A$6:$A$6,B1416&amp;"",'Vozidlá'!$L$6:$L$6,"&lt;&gt;")=1,ROUND(K1416,1)=ROUND(INDEX('Vozidlá'!$L$6:$L$6,MATCH(B1416,'Vozidlá'!$A$6:$A$6,0)),1)),"","CHYBA"),IF(AND(INDEX($L$1:$L$1505,X1416)&lt;&gt;"",ROUND(K1416,1)=ROUND(INDEX($L$1:$L$1505,X1416),1)),"","CHYBA")),"CHYBA"))</f>
        <v/>
      </c>
      <c r="R1416" s="14">
        <f>IF(V1416=0,"",IF(OR(NOT(ISNUMBER(A1416)),B1416="",C1416="",NOT(ISNUMBER(D1416)),NOT(ISNUMBER(E1416)),NOT(ISNUMBER(F1416)),NOT(ISNUMBER(G1416)),I1416="",J1416="",NOT(ISNUMBER(K1416)),NOT(ISNUMBER(L1416)),AND(N1416&lt;&gt;"Podnikateľská",N1416&lt;&gt;"Súkromná"),AND(N1416="Podnikateľská",H1416=""),COUNTIFS('Vodiči'!$C$6:$C$8,C1416&amp;"")&lt;&gt;1,COUNTIFS('Vozidlá'!$A$6:$A$6,B1416&amp;"",'Vozidlá'!$B$6:$B$6,"&lt;&gt;")&lt;&gt;1,COUNTIFS('Vozidlá'!$A$6:$A$6,B1416&amp;"",'Vozidlá'!$C$6:$C$6,"&lt;&gt;")&lt;&gt;1,COUNTIFS('Vozidlá'!$A$6:$A$6,B1416&amp;"",'Vozidlá'!$D$6:$D$6,"&lt;&gt;")&lt;&gt;1,COUNTIFS('Vozidlá'!$A$6:$A$6,B1416&amp;"",'Vozidlá'!$E$6:$E$6,"&lt;&gt;")&lt;&gt;1,COUNTIFS('Vozidlá'!$A$6:$A$6,B1416&amp;"",'Vozidlá'!$K$6:$K$6,"&lt;&gt;")&lt;&gt;1,COUNTIFS('Vozidlá'!$A$6:$A$6,B1416&amp;"",'Vozidlá'!$L$6:$L$6,"&lt;&gt;")&lt;&gt;1),"CHYBA",""))</f>
        <v/>
      </c>
      <c r="S1416" s="14">
        <f>IF(V1416=0,"",IF(N1416="Podnikateľská",IF(H1416="","",IF(OR(LEN(TRIM(SUBSTITUTE(SUBSTITUTE(H1416,".",""),",","")))&lt;12,ISNUMBER(MATCH(TRIM(SUBSTITUTE(SUBSTITUTE(H1416,".",""),",","")),'Zoznamy'!$G$2:$G$41,0))),"PREVERIŤ","")),IF(AND(N1416="Súkromná",IFERROR(INDEX('Vozidlá'!$O$6:$O$6,MATCH(B1416,'Vozidlá'!$A$6:$A$6,0))="áno",FALSE)),"PREVERIŤ","")))</f>
        <v/>
      </c>
      <c r="T1416" s="14">
        <f>IF(OR(D1416="",E1416="",F1416="",G1416=""),"",IFERROR(IF(OR(F1416+G1416&lt;D1416+E1416,D1416&lt;DATE(2027,1,1),D1416&gt;=DATE(2028,1,1)),"CHYBA",""),"CHYBA"))</f>
        <v/>
      </c>
      <c r="U1416" s="14">
        <f>IF(OR(V1416=0,A1416=""),"",IF(COUNTIFS($A$6:$A$1505,A1416&amp;"",$B$6:$B$1505,B1416&amp;"")&gt;1,"CHYBA",IF(X1416="","",IF(X1416=0,"",IFERROR(IF(INDEX($A$1:$A$1505,X1416)="","",IF(A1416=INDEX($A$1:$A$1505,X1416)+1,"","PREVERIŤ")),"PREVERIŤ")))))</f>
        <v/>
      </c>
      <c r="V1416" s="14">
        <f>IF(OR(A1416&lt;&gt;"",B1416&lt;&gt;"",C1416&lt;&gt;"",D1416&lt;&gt;"",E1416&lt;&gt;"",F1416&lt;&gt;"",G1416&lt;&gt;"",H1416&lt;&gt;"",I1416&lt;&gt;"",J1416&lt;&gt;"",K1416&lt;&gt;"",L1416&lt;&gt;"",N1416&lt;&gt;"",O1416&lt;&gt;""),1,0)</f>
        <v/>
      </c>
      <c r="W1416" s="14">
        <f>IF(OR(V1416=0,B1416=""),"",COUNTIFS($B$6:B1416,B1416&amp;""))</f>
        <v/>
      </c>
      <c r="X1416" s="14">
        <f>IF(OR(V1416=0,B1416=""),"",IF(W1416=1,0,SUMIFS($Y$5:Y1415,$B$5:B1415,B1416&amp;"",$W$5:W1415,W1416-1)))</f>
        <v/>
      </c>
      <c r="Y1416" s="14">
        <f>IF(V1416=0,"",ROW($A1416))</f>
        <v/>
      </c>
    </row>
    <row r="1417">
      <c r="A1417" s="10" t="n"/>
      <c r="B1417" s="10" t="n"/>
      <c r="C1417" s="10" t="n"/>
      <c r="D1417" s="12" t="n"/>
      <c r="E1417" s="18" t="n"/>
      <c r="F1417" s="12" t="n"/>
      <c r="G1417" s="18" t="n"/>
      <c r="H1417" s="10" t="n"/>
      <c r="I1417" s="10" t="n"/>
      <c r="J1417" s="10" t="n"/>
      <c r="K1417" s="13" t="n"/>
      <c r="L1417" s="13" t="n"/>
      <c r="M1417" s="19">
        <f>IF(OR(K1417="",L1417=""),"",IF(AND(ISNUMBER(K1417),ISNUMBER(L1417)),L1417-K1417,"CHYBA"))</f>
        <v/>
      </c>
      <c r="N1417" s="10" t="n"/>
      <c r="O1417" s="10" t="n"/>
      <c r="P1417" s="14">
        <f>IF(M1417="","",IF(ISNUMBER(M1417),IF(M1417&lt;=0,"CHYBA",""),"CHYBA"))</f>
        <v/>
      </c>
      <c r="Q1417" s="14">
        <f>IF(OR(V1417=0,B1417="",K1417=""),"",IFERROR(IF(X1417=0,IF(AND(COUNTIFS('Vozidlá'!$A$6:$A$6,B1417&amp;"",'Vozidlá'!$L$6:$L$6,"&lt;&gt;")=1,ROUND(K1417,1)=ROUND(INDEX('Vozidlá'!$L$6:$L$6,MATCH(B1417,'Vozidlá'!$A$6:$A$6,0)),1)),"","CHYBA"),IF(AND(INDEX($L$1:$L$1505,X1417)&lt;&gt;"",ROUND(K1417,1)=ROUND(INDEX($L$1:$L$1505,X1417),1)),"","CHYBA")),"CHYBA"))</f>
        <v/>
      </c>
      <c r="R1417" s="14">
        <f>IF(V1417=0,"",IF(OR(NOT(ISNUMBER(A1417)),B1417="",C1417="",NOT(ISNUMBER(D1417)),NOT(ISNUMBER(E1417)),NOT(ISNUMBER(F1417)),NOT(ISNUMBER(G1417)),I1417="",J1417="",NOT(ISNUMBER(K1417)),NOT(ISNUMBER(L1417)),AND(N1417&lt;&gt;"Podnikateľská",N1417&lt;&gt;"Súkromná"),AND(N1417="Podnikateľská",H1417=""),COUNTIFS('Vodiči'!$C$6:$C$8,C1417&amp;"")&lt;&gt;1,COUNTIFS('Vozidlá'!$A$6:$A$6,B1417&amp;"",'Vozidlá'!$B$6:$B$6,"&lt;&gt;")&lt;&gt;1,COUNTIFS('Vozidlá'!$A$6:$A$6,B1417&amp;"",'Vozidlá'!$C$6:$C$6,"&lt;&gt;")&lt;&gt;1,COUNTIFS('Vozidlá'!$A$6:$A$6,B1417&amp;"",'Vozidlá'!$D$6:$D$6,"&lt;&gt;")&lt;&gt;1,COUNTIFS('Vozidlá'!$A$6:$A$6,B1417&amp;"",'Vozidlá'!$E$6:$E$6,"&lt;&gt;")&lt;&gt;1,COUNTIFS('Vozidlá'!$A$6:$A$6,B1417&amp;"",'Vozidlá'!$K$6:$K$6,"&lt;&gt;")&lt;&gt;1,COUNTIFS('Vozidlá'!$A$6:$A$6,B1417&amp;"",'Vozidlá'!$L$6:$L$6,"&lt;&gt;")&lt;&gt;1),"CHYBA",""))</f>
        <v/>
      </c>
      <c r="S1417" s="14">
        <f>IF(V1417=0,"",IF(N1417="Podnikateľská",IF(H1417="","",IF(OR(LEN(TRIM(SUBSTITUTE(SUBSTITUTE(H1417,".",""),",","")))&lt;12,ISNUMBER(MATCH(TRIM(SUBSTITUTE(SUBSTITUTE(H1417,".",""),",","")),'Zoznamy'!$G$2:$G$41,0))),"PREVERIŤ","")),IF(AND(N1417="Súkromná",IFERROR(INDEX('Vozidlá'!$O$6:$O$6,MATCH(B1417,'Vozidlá'!$A$6:$A$6,0))="áno",FALSE)),"PREVERIŤ","")))</f>
        <v/>
      </c>
      <c r="T1417" s="14">
        <f>IF(OR(D1417="",E1417="",F1417="",G1417=""),"",IFERROR(IF(OR(F1417+G1417&lt;D1417+E1417,D1417&lt;DATE(2027,1,1),D1417&gt;=DATE(2028,1,1)),"CHYBA",""),"CHYBA"))</f>
        <v/>
      </c>
      <c r="U1417" s="14">
        <f>IF(OR(V1417=0,A1417=""),"",IF(COUNTIFS($A$6:$A$1505,A1417&amp;"",$B$6:$B$1505,B1417&amp;"")&gt;1,"CHYBA",IF(X1417="","",IF(X1417=0,"",IFERROR(IF(INDEX($A$1:$A$1505,X1417)="","",IF(A1417=INDEX($A$1:$A$1505,X1417)+1,"","PREVERIŤ")),"PREVERIŤ")))))</f>
        <v/>
      </c>
      <c r="V1417" s="14">
        <f>IF(OR(A1417&lt;&gt;"",B1417&lt;&gt;"",C1417&lt;&gt;"",D1417&lt;&gt;"",E1417&lt;&gt;"",F1417&lt;&gt;"",G1417&lt;&gt;"",H1417&lt;&gt;"",I1417&lt;&gt;"",J1417&lt;&gt;"",K1417&lt;&gt;"",L1417&lt;&gt;"",N1417&lt;&gt;"",O1417&lt;&gt;""),1,0)</f>
        <v/>
      </c>
      <c r="W1417" s="14">
        <f>IF(OR(V1417=0,B1417=""),"",COUNTIFS($B$6:B1417,B1417&amp;""))</f>
        <v/>
      </c>
      <c r="X1417" s="14">
        <f>IF(OR(V1417=0,B1417=""),"",IF(W1417=1,0,SUMIFS($Y$5:Y1416,$B$5:B1416,B1417&amp;"",$W$5:W1416,W1417-1)))</f>
        <v/>
      </c>
      <c r="Y1417" s="14">
        <f>IF(V1417=0,"",ROW($A1417))</f>
        <v/>
      </c>
    </row>
    <row r="1418">
      <c r="A1418" s="10" t="n"/>
      <c r="B1418" s="10" t="n"/>
      <c r="C1418" s="10" t="n"/>
      <c r="D1418" s="12" t="n"/>
      <c r="E1418" s="18" t="n"/>
      <c r="F1418" s="12" t="n"/>
      <c r="G1418" s="18" t="n"/>
      <c r="H1418" s="10" t="n"/>
      <c r="I1418" s="10" t="n"/>
      <c r="J1418" s="10" t="n"/>
      <c r="K1418" s="13" t="n"/>
      <c r="L1418" s="13" t="n"/>
      <c r="M1418" s="19">
        <f>IF(OR(K1418="",L1418=""),"",IF(AND(ISNUMBER(K1418),ISNUMBER(L1418)),L1418-K1418,"CHYBA"))</f>
        <v/>
      </c>
      <c r="N1418" s="10" t="n"/>
      <c r="O1418" s="10" t="n"/>
      <c r="P1418" s="14">
        <f>IF(M1418="","",IF(ISNUMBER(M1418),IF(M1418&lt;=0,"CHYBA",""),"CHYBA"))</f>
        <v/>
      </c>
      <c r="Q1418" s="14">
        <f>IF(OR(V1418=0,B1418="",K1418=""),"",IFERROR(IF(X1418=0,IF(AND(COUNTIFS('Vozidlá'!$A$6:$A$6,B1418&amp;"",'Vozidlá'!$L$6:$L$6,"&lt;&gt;")=1,ROUND(K1418,1)=ROUND(INDEX('Vozidlá'!$L$6:$L$6,MATCH(B1418,'Vozidlá'!$A$6:$A$6,0)),1)),"","CHYBA"),IF(AND(INDEX($L$1:$L$1505,X1418)&lt;&gt;"",ROUND(K1418,1)=ROUND(INDEX($L$1:$L$1505,X1418),1)),"","CHYBA")),"CHYBA"))</f>
        <v/>
      </c>
      <c r="R1418" s="14">
        <f>IF(V1418=0,"",IF(OR(NOT(ISNUMBER(A1418)),B1418="",C1418="",NOT(ISNUMBER(D1418)),NOT(ISNUMBER(E1418)),NOT(ISNUMBER(F1418)),NOT(ISNUMBER(G1418)),I1418="",J1418="",NOT(ISNUMBER(K1418)),NOT(ISNUMBER(L1418)),AND(N1418&lt;&gt;"Podnikateľská",N1418&lt;&gt;"Súkromná"),AND(N1418="Podnikateľská",H1418=""),COUNTIFS('Vodiči'!$C$6:$C$8,C1418&amp;"")&lt;&gt;1,COUNTIFS('Vozidlá'!$A$6:$A$6,B1418&amp;"",'Vozidlá'!$B$6:$B$6,"&lt;&gt;")&lt;&gt;1,COUNTIFS('Vozidlá'!$A$6:$A$6,B1418&amp;"",'Vozidlá'!$C$6:$C$6,"&lt;&gt;")&lt;&gt;1,COUNTIFS('Vozidlá'!$A$6:$A$6,B1418&amp;"",'Vozidlá'!$D$6:$D$6,"&lt;&gt;")&lt;&gt;1,COUNTIFS('Vozidlá'!$A$6:$A$6,B1418&amp;"",'Vozidlá'!$E$6:$E$6,"&lt;&gt;")&lt;&gt;1,COUNTIFS('Vozidlá'!$A$6:$A$6,B1418&amp;"",'Vozidlá'!$K$6:$K$6,"&lt;&gt;")&lt;&gt;1,COUNTIFS('Vozidlá'!$A$6:$A$6,B1418&amp;"",'Vozidlá'!$L$6:$L$6,"&lt;&gt;")&lt;&gt;1),"CHYBA",""))</f>
        <v/>
      </c>
      <c r="S1418" s="14">
        <f>IF(V1418=0,"",IF(N1418="Podnikateľská",IF(H1418="","",IF(OR(LEN(TRIM(SUBSTITUTE(SUBSTITUTE(H1418,".",""),",","")))&lt;12,ISNUMBER(MATCH(TRIM(SUBSTITUTE(SUBSTITUTE(H1418,".",""),",","")),'Zoznamy'!$G$2:$G$41,0))),"PREVERIŤ","")),IF(AND(N1418="Súkromná",IFERROR(INDEX('Vozidlá'!$O$6:$O$6,MATCH(B1418,'Vozidlá'!$A$6:$A$6,0))="áno",FALSE)),"PREVERIŤ","")))</f>
        <v/>
      </c>
      <c r="T1418" s="14">
        <f>IF(OR(D1418="",E1418="",F1418="",G1418=""),"",IFERROR(IF(OR(F1418+G1418&lt;D1418+E1418,D1418&lt;DATE(2027,1,1),D1418&gt;=DATE(2028,1,1)),"CHYBA",""),"CHYBA"))</f>
        <v/>
      </c>
      <c r="U1418" s="14">
        <f>IF(OR(V1418=0,A1418=""),"",IF(COUNTIFS($A$6:$A$1505,A1418&amp;"",$B$6:$B$1505,B1418&amp;"")&gt;1,"CHYBA",IF(X1418="","",IF(X1418=0,"",IFERROR(IF(INDEX($A$1:$A$1505,X1418)="","",IF(A1418=INDEX($A$1:$A$1505,X1418)+1,"","PREVERIŤ")),"PREVERIŤ")))))</f>
        <v/>
      </c>
      <c r="V1418" s="14">
        <f>IF(OR(A1418&lt;&gt;"",B1418&lt;&gt;"",C1418&lt;&gt;"",D1418&lt;&gt;"",E1418&lt;&gt;"",F1418&lt;&gt;"",G1418&lt;&gt;"",H1418&lt;&gt;"",I1418&lt;&gt;"",J1418&lt;&gt;"",K1418&lt;&gt;"",L1418&lt;&gt;"",N1418&lt;&gt;"",O1418&lt;&gt;""),1,0)</f>
        <v/>
      </c>
      <c r="W1418" s="14">
        <f>IF(OR(V1418=0,B1418=""),"",COUNTIFS($B$6:B1418,B1418&amp;""))</f>
        <v/>
      </c>
      <c r="X1418" s="14">
        <f>IF(OR(V1418=0,B1418=""),"",IF(W1418=1,0,SUMIFS($Y$5:Y1417,$B$5:B1417,B1418&amp;"",$W$5:W1417,W1418-1)))</f>
        <v/>
      </c>
      <c r="Y1418" s="14">
        <f>IF(V1418=0,"",ROW($A1418))</f>
        <v/>
      </c>
    </row>
    <row r="1419">
      <c r="A1419" s="10" t="n"/>
      <c r="B1419" s="10" t="n"/>
      <c r="C1419" s="10" t="n"/>
      <c r="D1419" s="12" t="n"/>
      <c r="E1419" s="18" t="n"/>
      <c r="F1419" s="12" t="n"/>
      <c r="G1419" s="18" t="n"/>
      <c r="H1419" s="10" t="n"/>
      <c r="I1419" s="10" t="n"/>
      <c r="J1419" s="10" t="n"/>
      <c r="K1419" s="13" t="n"/>
      <c r="L1419" s="13" t="n"/>
      <c r="M1419" s="19">
        <f>IF(OR(K1419="",L1419=""),"",IF(AND(ISNUMBER(K1419),ISNUMBER(L1419)),L1419-K1419,"CHYBA"))</f>
        <v/>
      </c>
      <c r="N1419" s="10" t="n"/>
      <c r="O1419" s="10" t="n"/>
      <c r="P1419" s="14">
        <f>IF(M1419="","",IF(ISNUMBER(M1419),IF(M1419&lt;=0,"CHYBA",""),"CHYBA"))</f>
        <v/>
      </c>
      <c r="Q1419" s="14">
        <f>IF(OR(V1419=0,B1419="",K1419=""),"",IFERROR(IF(X1419=0,IF(AND(COUNTIFS('Vozidlá'!$A$6:$A$6,B1419&amp;"",'Vozidlá'!$L$6:$L$6,"&lt;&gt;")=1,ROUND(K1419,1)=ROUND(INDEX('Vozidlá'!$L$6:$L$6,MATCH(B1419,'Vozidlá'!$A$6:$A$6,0)),1)),"","CHYBA"),IF(AND(INDEX($L$1:$L$1505,X1419)&lt;&gt;"",ROUND(K1419,1)=ROUND(INDEX($L$1:$L$1505,X1419),1)),"","CHYBA")),"CHYBA"))</f>
        <v/>
      </c>
      <c r="R1419" s="14">
        <f>IF(V1419=0,"",IF(OR(NOT(ISNUMBER(A1419)),B1419="",C1419="",NOT(ISNUMBER(D1419)),NOT(ISNUMBER(E1419)),NOT(ISNUMBER(F1419)),NOT(ISNUMBER(G1419)),I1419="",J1419="",NOT(ISNUMBER(K1419)),NOT(ISNUMBER(L1419)),AND(N1419&lt;&gt;"Podnikateľská",N1419&lt;&gt;"Súkromná"),AND(N1419="Podnikateľská",H1419=""),COUNTIFS('Vodiči'!$C$6:$C$8,C1419&amp;"")&lt;&gt;1,COUNTIFS('Vozidlá'!$A$6:$A$6,B1419&amp;"",'Vozidlá'!$B$6:$B$6,"&lt;&gt;")&lt;&gt;1,COUNTIFS('Vozidlá'!$A$6:$A$6,B1419&amp;"",'Vozidlá'!$C$6:$C$6,"&lt;&gt;")&lt;&gt;1,COUNTIFS('Vozidlá'!$A$6:$A$6,B1419&amp;"",'Vozidlá'!$D$6:$D$6,"&lt;&gt;")&lt;&gt;1,COUNTIFS('Vozidlá'!$A$6:$A$6,B1419&amp;"",'Vozidlá'!$E$6:$E$6,"&lt;&gt;")&lt;&gt;1,COUNTIFS('Vozidlá'!$A$6:$A$6,B1419&amp;"",'Vozidlá'!$K$6:$K$6,"&lt;&gt;")&lt;&gt;1,COUNTIFS('Vozidlá'!$A$6:$A$6,B1419&amp;"",'Vozidlá'!$L$6:$L$6,"&lt;&gt;")&lt;&gt;1),"CHYBA",""))</f>
        <v/>
      </c>
      <c r="S1419" s="14">
        <f>IF(V1419=0,"",IF(N1419="Podnikateľská",IF(H1419="","",IF(OR(LEN(TRIM(SUBSTITUTE(SUBSTITUTE(H1419,".",""),",","")))&lt;12,ISNUMBER(MATCH(TRIM(SUBSTITUTE(SUBSTITUTE(H1419,".",""),",","")),'Zoznamy'!$G$2:$G$41,0))),"PREVERIŤ","")),IF(AND(N1419="Súkromná",IFERROR(INDEX('Vozidlá'!$O$6:$O$6,MATCH(B1419,'Vozidlá'!$A$6:$A$6,0))="áno",FALSE)),"PREVERIŤ","")))</f>
        <v/>
      </c>
      <c r="T1419" s="14">
        <f>IF(OR(D1419="",E1419="",F1419="",G1419=""),"",IFERROR(IF(OR(F1419+G1419&lt;D1419+E1419,D1419&lt;DATE(2027,1,1),D1419&gt;=DATE(2028,1,1)),"CHYBA",""),"CHYBA"))</f>
        <v/>
      </c>
      <c r="U1419" s="14">
        <f>IF(OR(V1419=0,A1419=""),"",IF(COUNTIFS($A$6:$A$1505,A1419&amp;"",$B$6:$B$1505,B1419&amp;"")&gt;1,"CHYBA",IF(X1419="","",IF(X1419=0,"",IFERROR(IF(INDEX($A$1:$A$1505,X1419)="","",IF(A1419=INDEX($A$1:$A$1505,X1419)+1,"","PREVERIŤ")),"PREVERIŤ")))))</f>
        <v/>
      </c>
      <c r="V1419" s="14">
        <f>IF(OR(A1419&lt;&gt;"",B1419&lt;&gt;"",C1419&lt;&gt;"",D1419&lt;&gt;"",E1419&lt;&gt;"",F1419&lt;&gt;"",G1419&lt;&gt;"",H1419&lt;&gt;"",I1419&lt;&gt;"",J1419&lt;&gt;"",K1419&lt;&gt;"",L1419&lt;&gt;"",N1419&lt;&gt;"",O1419&lt;&gt;""),1,0)</f>
        <v/>
      </c>
      <c r="W1419" s="14">
        <f>IF(OR(V1419=0,B1419=""),"",COUNTIFS($B$6:B1419,B1419&amp;""))</f>
        <v/>
      </c>
      <c r="X1419" s="14">
        <f>IF(OR(V1419=0,B1419=""),"",IF(W1419=1,0,SUMIFS($Y$5:Y1418,$B$5:B1418,B1419&amp;"",$W$5:W1418,W1419-1)))</f>
        <v/>
      </c>
      <c r="Y1419" s="14">
        <f>IF(V1419=0,"",ROW($A1419))</f>
        <v/>
      </c>
    </row>
    <row r="1420">
      <c r="A1420" s="10" t="n"/>
      <c r="B1420" s="10" t="n"/>
      <c r="C1420" s="10" t="n"/>
      <c r="D1420" s="12" t="n"/>
      <c r="E1420" s="18" t="n"/>
      <c r="F1420" s="12" t="n"/>
      <c r="G1420" s="18" t="n"/>
      <c r="H1420" s="10" t="n"/>
      <c r="I1420" s="10" t="n"/>
      <c r="J1420" s="10" t="n"/>
      <c r="K1420" s="13" t="n"/>
      <c r="L1420" s="13" t="n"/>
      <c r="M1420" s="19">
        <f>IF(OR(K1420="",L1420=""),"",IF(AND(ISNUMBER(K1420),ISNUMBER(L1420)),L1420-K1420,"CHYBA"))</f>
        <v/>
      </c>
      <c r="N1420" s="10" t="n"/>
      <c r="O1420" s="10" t="n"/>
      <c r="P1420" s="14">
        <f>IF(M1420="","",IF(ISNUMBER(M1420),IF(M1420&lt;=0,"CHYBA",""),"CHYBA"))</f>
        <v/>
      </c>
      <c r="Q1420" s="14">
        <f>IF(OR(V1420=0,B1420="",K1420=""),"",IFERROR(IF(X1420=0,IF(AND(COUNTIFS('Vozidlá'!$A$6:$A$6,B1420&amp;"",'Vozidlá'!$L$6:$L$6,"&lt;&gt;")=1,ROUND(K1420,1)=ROUND(INDEX('Vozidlá'!$L$6:$L$6,MATCH(B1420,'Vozidlá'!$A$6:$A$6,0)),1)),"","CHYBA"),IF(AND(INDEX($L$1:$L$1505,X1420)&lt;&gt;"",ROUND(K1420,1)=ROUND(INDEX($L$1:$L$1505,X1420),1)),"","CHYBA")),"CHYBA"))</f>
        <v/>
      </c>
      <c r="R1420" s="14">
        <f>IF(V1420=0,"",IF(OR(NOT(ISNUMBER(A1420)),B1420="",C1420="",NOT(ISNUMBER(D1420)),NOT(ISNUMBER(E1420)),NOT(ISNUMBER(F1420)),NOT(ISNUMBER(G1420)),I1420="",J1420="",NOT(ISNUMBER(K1420)),NOT(ISNUMBER(L1420)),AND(N1420&lt;&gt;"Podnikateľská",N1420&lt;&gt;"Súkromná"),AND(N1420="Podnikateľská",H1420=""),COUNTIFS('Vodiči'!$C$6:$C$8,C1420&amp;"")&lt;&gt;1,COUNTIFS('Vozidlá'!$A$6:$A$6,B1420&amp;"",'Vozidlá'!$B$6:$B$6,"&lt;&gt;")&lt;&gt;1,COUNTIFS('Vozidlá'!$A$6:$A$6,B1420&amp;"",'Vozidlá'!$C$6:$C$6,"&lt;&gt;")&lt;&gt;1,COUNTIFS('Vozidlá'!$A$6:$A$6,B1420&amp;"",'Vozidlá'!$D$6:$D$6,"&lt;&gt;")&lt;&gt;1,COUNTIFS('Vozidlá'!$A$6:$A$6,B1420&amp;"",'Vozidlá'!$E$6:$E$6,"&lt;&gt;")&lt;&gt;1,COUNTIFS('Vozidlá'!$A$6:$A$6,B1420&amp;"",'Vozidlá'!$K$6:$K$6,"&lt;&gt;")&lt;&gt;1,COUNTIFS('Vozidlá'!$A$6:$A$6,B1420&amp;"",'Vozidlá'!$L$6:$L$6,"&lt;&gt;")&lt;&gt;1),"CHYBA",""))</f>
        <v/>
      </c>
      <c r="S1420" s="14">
        <f>IF(V1420=0,"",IF(N1420="Podnikateľská",IF(H1420="","",IF(OR(LEN(TRIM(SUBSTITUTE(SUBSTITUTE(H1420,".",""),",","")))&lt;12,ISNUMBER(MATCH(TRIM(SUBSTITUTE(SUBSTITUTE(H1420,".",""),",","")),'Zoznamy'!$G$2:$G$41,0))),"PREVERIŤ","")),IF(AND(N1420="Súkromná",IFERROR(INDEX('Vozidlá'!$O$6:$O$6,MATCH(B1420,'Vozidlá'!$A$6:$A$6,0))="áno",FALSE)),"PREVERIŤ","")))</f>
        <v/>
      </c>
      <c r="T1420" s="14">
        <f>IF(OR(D1420="",E1420="",F1420="",G1420=""),"",IFERROR(IF(OR(F1420+G1420&lt;D1420+E1420,D1420&lt;DATE(2027,1,1),D1420&gt;=DATE(2028,1,1)),"CHYBA",""),"CHYBA"))</f>
        <v/>
      </c>
      <c r="U1420" s="14">
        <f>IF(OR(V1420=0,A1420=""),"",IF(COUNTIFS($A$6:$A$1505,A1420&amp;"",$B$6:$B$1505,B1420&amp;"")&gt;1,"CHYBA",IF(X1420="","",IF(X1420=0,"",IFERROR(IF(INDEX($A$1:$A$1505,X1420)="","",IF(A1420=INDEX($A$1:$A$1505,X1420)+1,"","PREVERIŤ")),"PREVERIŤ")))))</f>
        <v/>
      </c>
      <c r="V1420" s="14">
        <f>IF(OR(A1420&lt;&gt;"",B1420&lt;&gt;"",C1420&lt;&gt;"",D1420&lt;&gt;"",E1420&lt;&gt;"",F1420&lt;&gt;"",G1420&lt;&gt;"",H1420&lt;&gt;"",I1420&lt;&gt;"",J1420&lt;&gt;"",K1420&lt;&gt;"",L1420&lt;&gt;"",N1420&lt;&gt;"",O1420&lt;&gt;""),1,0)</f>
        <v/>
      </c>
      <c r="W1420" s="14">
        <f>IF(OR(V1420=0,B1420=""),"",COUNTIFS($B$6:B1420,B1420&amp;""))</f>
        <v/>
      </c>
      <c r="X1420" s="14">
        <f>IF(OR(V1420=0,B1420=""),"",IF(W1420=1,0,SUMIFS($Y$5:Y1419,$B$5:B1419,B1420&amp;"",$W$5:W1419,W1420-1)))</f>
        <v/>
      </c>
      <c r="Y1420" s="14">
        <f>IF(V1420=0,"",ROW($A1420))</f>
        <v/>
      </c>
    </row>
    <row r="1421">
      <c r="A1421" s="10" t="n"/>
      <c r="B1421" s="10" t="n"/>
      <c r="C1421" s="10" t="n"/>
      <c r="D1421" s="12" t="n"/>
      <c r="E1421" s="18" t="n"/>
      <c r="F1421" s="12" t="n"/>
      <c r="G1421" s="18" t="n"/>
      <c r="H1421" s="10" t="n"/>
      <c r="I1421" s="10" t="n"/>
      <c r="J1421" s="10" t="n"/>
      <c r="K1421" s="13" t="n"/>
      <c r="L1421" s="13" t="n"/>
      <c r="M1421" s="19">
        <f>IF(OR(K1421="",L1421=""),"",IF(AND(ISNUMBER(K1421),ISNUMBER(L1421)),L1421-K1421,"CHYBA"))</f>
        <v/>
      </c>
      <c r="N1421" s="10" t="n"/>
      <c r="O1421" s="10" t="n"/>
      <c r="P1421" s="14">
        <f>IF(M1421="","",IF(ISNUMBER(M1421),IF(M1421&lt;=0,"CHYBA",""),"CHYBA"))</f>
        <v/>
      </c>
      <c r="Q1421" s="14">
        <f>IF(OR(V1421=0,B1421="",K1421=""),"",IFERROR(IF(X1421=0,IF(AND(COUNTIFS('Vozidlá'!$A$6:$A$6,B1421&amp;"",'Vozidlá'!$L$6:$L$6,"&lt;&gt;")=1,ROUND(K1421,1)=ROUND(INDEX('Vozidlá'!$L$6:$L$6,MATCH(B1421,'Vozidlá'!$A$6:$A$6,0)),1)),"","CHYBA"),IF(AND(INDEX($L$1:$L$1505,X1421)&lt;&gt;"",ROUND(K1421,1)=ROUND(INDEX($L$1:$L$1505,X1421),1)),"","CHYBA")),"CHYBA"))</f>
        <v/>
      </c>
      <c r="R1421" s="14">
        <f>IF(V1421=0,"",IF(OR(NOT(ISNUMBER(A1421)),B1421="",C1421="",NOT(ISNUMBER(D1421)),NOT(ISNUMBER(E1421)),NOT(ISNUMBER(F1421)),NOT(ISNUMBER(G1421)),I1421="",J1421="",NOT(ISNUMBER(K1421)),NOT(ISNUMBER(L1421)),AND(N1421&lt;&gt;"Podnikateľská",N1421&lt;&gt;"Súkromná"),AND(N1421="Podnikateľská",H1421=""),COUNTIFS('Vodiči'!$C$6:$C$8,C1421&amp;"")&lt;&gt;1,COUNTIFS('Vozidlá'!$A$6:$A$6,B1421&amp;"",'Vozidlá'!$B$6:$B$6,"&lt;&gt;")&lt;&gt;1,COUNTIFS('Vozidlá'!$A$6:$A$6,B1421&amp;"",'Vozidlá'!$C$6:$C$6,"&lt;&gt;")&lt;&gt;1,COUNTIFS('Vozidlá'!$A$6:$A$6,B1421&amp;"",'Vozidlá'!$D$6:$D$6,"&lt;&gt;")&lt;&gt;1,COUNTIFS('Vozidlá'!$A$6:$A$6,B1421&amp;"",'Vozidlá'!$E$6:$E$6,"&lt;&gt;")&lt;&gt;1,COUNTIFS('Vozidlá'!$A$6:$A$6,B1421&amp;"",'Vozidlá'!$K$6:$K$6,"&lt;&gt;")&lt;&gt;1,COUNTIFS('Vozidlá'!$A$6:$A$6,B1421&amp;"",'Vozidlá'!$L$6:$L$6,"&lt;&gt;")&lt;&gt;1),"CHYBA",""))</f>
        <v/>
      </c>
      <c r="S1421" s="14">
        <f>IF(V1421=0,"",IF(N1421="Podnikateľská",IF(H1421="","",IF(OR(LEN(TRIM(SUBSTITUTE(SUBSTITUTE(H1421,".",""),",","")))&lt;12,ISNUMBER(MATCH(TRIM(SUBSTITUTE(SUBSTITUTE(H1421,".",""),",","")),'Zoznamy'!$G$2:$G$41,0))),"PREVERIŤ","")),IF(AND(N1421="Súkromná",IFERROR(INDEX('Vozidlá'!$O$6:$O$6,MATCH(B1421,'Vozidlá'!$A$6:$A$6,0))="áno",FALSE)),"PREVERIŤ","")))</f>
        <v/>
      </c>
      <c r="T1421" s="14">
        <f>IF(OR(D1421="",E1421="",F1421="",G1421=""),"",IFERROR(IF(OR(F1421+G1421&lt;D1421+E1421,D1421&lt;DATE(2027,1,1),D1421&gt;=DATE(2028,1,1)),"CHYBA",""),"CHYBA"))</f>
        <v/>
      </c>
      <c r="U1421" s="14">
        <f>IF(OR(V1421=0,A1421=""),"",IF(COUNTIFS($A$6:$A$1505,A1421&amp;"",$B$6:$B$1505,B1421&amp;"")&gt;1,"CHYBA",IF(X1421="","",IF(X1421=0,"",IFERROR(IF(INDEX($A$1:$A$1505,X1421)="","",IF(A1421=INDEX($A$1:$A$1505,X1421)+1,"","PREVERIŤ")),"PREVERIŤ")))))</f>
        <v/>
      </c>
      <c r="V1421" s="14">
        <f>IF(OR(A1421&lt;&gt;"",B1421&lt;&gt;"",C1421&lt;&gt;"",D1421&lt;&gt;"",E1421&lt;&gt;"",F1421&lt;&gt;"",G1421&lt;&gt;"",H1421&lt;&gt;"",I1421&lt;&gt;"",J1421&lt;&gt;"",K1421&lt;&gt;"",L1421&lt;&gt;"",N1421&lt;&gt;"",O1421&lt;&gt;""),1,0)</f>
        <v/>
      </c>
      <c r="W1421" s="14">
        <f>IF(OR(V1421=0,B1421=""),"",COUNTIFS($B$6:B1421,B1421&amp;""))</f>
        <v/>
      </c>
      <c r="X1421" s="14">
        <f>IF(OR(V1421=0,B1421=""),"",IF(W1421=1,0,SUMIFS($Y$5:Y1420,$B$5:B1420,B1421&amp;"",$W$5:W1420,W1421-1)))</f>
        <v/>
      </c>
      <c r="Y1421" s="14">
        <f>IF(V1421=0,"",ROW($A1421))</f>
        <v/>
      </c>
    </row>
    <row r="1422">
      <c r="A1422" s="10" t="n"/>
      <c r="B1422" s="10" t="n"/>
      <c r="C1422" s="10" t="n"/>
      <c r="D1422" s="12" t="n"/>
      <c r="E1422" s="18" t="n"/>
      <c r="F1422" s="12" t="n"/>
      <c r="G1422" s="18" t="n"/>
      <c r="H1422" s="10" t="n"/>
      <c r="I1422" s="10" t="n"/>
      <c r="J1422" s="10" t="n"/>
      <c r="K1422" s="13" t="n"/>
      <c r="L1422" s="13" t="n"/>
      <c r="M1422" s="19">
        <f>IF(OR(K1422="",L1422=""),"",IF(AND(ISNUMBER(K1422),ISNUMBER(L1422)),L1422-K1422,"CHYBA"))</f>
        <v/>
      </c>
      <c r="N1422" s="10" t="n"/>
      <c r="O1422" s="10" t="n"/>
      <c r="P1422" s="14">
        <f>IF(M1422="","",IF(ISNUMBER(M1422),IF(M1422&lt;=0,"CHYBA",""),"CHYBA"))</f>
        <v/>
      </c>
      <c r="Q1422" s="14">
        <f>IF(OR(V1422=0,B1422="",K1422=""),"",IFERROR(IF(X1422=0,IF(AND(COUNTIFS('Vozidlá'!$A$6:$A$6,B1422&amp;"",'Vozidlá'!$L$6:$L$6,"&lt;&gt;")=1,ROUND(K1422,1)=ROUND(INDEX('Vozidlá'!$L$6:$L$6,MATCH(B1422,'Vozidlá'!$A$6:$A$6,0)),1)),"","CHYBA"),IF(AND(INDEX($L$1:$L$1505,X1422)&lt;&gt;"",ROUND(K1422,1)=ROUND(INDEX($L$1:$L$1505,X1422),1)),"","CHYBA")),"CHYBA"))</f>
        <v/>
      </c>
      <c r="R1422" s="14">
        <f>IF(V1422=0,"",IF(OR(NOT(ISNUMBER(A1422)),B1422="",C1422="",NOT(ISNUMBER(D1422)),NOT(ISNUMBER(E1422)),NOT(ISNUMBER(F1422)),NOT(ISNUMBER(G1422)),I1422="",J1422="",NOT(ISNUMBER(K1422)),NOT(ISNUMBER(L1422)),AND(N1422&lt;&gt;"Podnikateľská",N1422&lt;&gt;"Súkromná"),AND(N1422="Podnikateľská",H1422=""),COUNTIFS('Vodiči'!$C$6:$C$8,C1422&amp;"")&lt;&gt;1,COUNTIFS('Vozidlá'!$A$6:$A$6,B1422&amp;"",'Vozidlá'!$B$6:$B$6,"&lt;&gt;")&lt;&gt;1,COUNTIFS('Vozidlá'!$A$6:$A$6,B1422&amp;"",'Vozidlá'!$C$6:$C$6,"&lt;&gt;")&lt;&gt;1,COUNTIFS('Vozidlá'!$A$6:$A$6,B1422&amp;"",'Vozidlá'!$D$6:$D$6,"&lt;&gt;")&lt;&gt;1,COUNTIFS('Vozidlá'!$A$6:$A$6,B1422&amp;"",'Vozidlá'!$E$6:$E$6,"&lt;&gt;")&lt;&gt;1,COUNTIFS('Vozidlá'!$A$6:$A$6,B1422&amp;"",'Vozidlá'!$K$6:$K$6,"&lt;&gt;")&lt;&gt;1,COUNTIFS('Vozidlá'!$A$6:$A$6,B1422&amp;"",'Vozidlá'!$L$6:$L$6,"&lt;&gt;")&lt;&gt;1),"CHYBA",""))</f>
        <v/>
      </c>
      <c r="S1422" s="14">
        <f>IF(V1422=0,"",IF(N1422="Podnikateľská",IF(H1422="","",IF(OR(LEN(TRIM(SUBSTITUTE(SUBSTITUTE(H1422,".",""),",","")))&lt;12,ISNUMBER(MATCH(TRIM(SUBSTITUTE(SUBSTITUTE(H1422,".",""),",","")),'Zoznamy'!$G$2:$G$41,0))),"PREVERIŤ","")),IF(AND(N1422="Súkromná",IFERROR(INDEX('Vozidlá'!$O$6:$O$6,MATCH(B1422,'Vozidlá'!$A$6:$A$6,0))="áno",FALSE)),"PREVERIŤ","")))</f>
        <v/>
      </c>
      <c r="T1422" s="14">
        <f>IF(OR(D1422="",E1422="",F1422="",G1422=""),"",IFERROR(IF(OR(F1422+G1422&lt;D1422+E1422,D1422&lt;DATE(2027,1,1),D1422&gt;=DATE(2028,1,1)),"CHYBA",""),"CHYBA"))</f>
        <v/>
      </c>
      <c r="U1422" s="14">
        <f>IF(OR(V1422=0,A1422=""),"",IF(COUNTIFS($A$6:$A$1505,A1422&amp;"",$B$6:$B$1505,B1422&amp;"")&gt;1,"CHYBA",IF(X1422="","",IF(X1422=0,"",IFERROR(IF(INDEX($A$1:$A$1505,X1422)="","",IF(A1422=INDEX($A$1:$A$1505,X1422)+1,"","PREVERIŤ")),"PREVERIŤ")))))</f>
        <v/>
      </c>
      <c r="V1422" s="14">
        <f>IF(OR(A1422&lt;&gt;"",B1422&lt;&gt;"",C1422&lt;&gt;"",D1422&lt;&gt;"",E1422&lt;&gt;"",F1422&lt;&gt;"",G1422&lt;&gt;"",H1422&lt;&gt;"",I1422&lt;&gt;"",J1422&lt;&gt;"",K1422&lt;&gt;"",L1422&lt;&gt;"",N1422&lt;&gt;"",O1422&lt;&gt;""),1,0)</f>
        <v/>
      </c>
      <c r="W1422" s="14">
        <f>IF(OR(V1422=0,B1422=""),"",COUNTIFS($B$6:B1422,B1422&amp;""))</f>
        <v/>
      </c>
      <c r="X1422" s="14">
        <f>IF(OR(V1422=0,B1422=""),"",IF(W1422=1,0,SUMIFS($Y$5:Y1421,$B$5:B1421,B1422&amp;"",$W$5:W1421,W1422-1)))</f>
        <v/>
      </c>
      <c r="Y1422" s="14">
        <f>IF(V1422=0,"",ROW($A1422))</f>
        <v/>
      </c>
    </row>
    <row r="1423">
      <c r="A1423" s="10" t="n"/>
      <c r="B1423" s="10" t="n"/>
      <c r="C1423" s="10" t="n"/>
      <c r="D1423" s="12" t="n"/>
      <c r="E1423" s="18" t="n"/>
      <c r="F1423" s="12" t="n"/>
      <c r="G1423" s="18" t="n"/>
      <c r="H1423" s="10" t="n"/>
      <c r="I1423" s="10" t="n"/>
      <c r="J1423" s="10" t="n"/>
      <c r="K1423" s="13" t="n"/>
      <c r="L1423" s="13" t="n"/>
      <c r="M1423" s="19">
        <f>IF(OR(K1423="",L1423=""),"",IF(AND(ISNUMBER(K1423),ISNUMBER(L1423)),L1423-K1423,"CHYBA"))</f>
        <v/>
      </c>
      <c r="N1423" s="10" t="n"/>
      <c r="O1423" s="10" t="n"/>
      <c r="P1423" s="14">
        <f>IF(M1423="","",IF(ISNUMBER(M1423),IF(M1423&lt;=0,"CHYBA",""),"CHYBA"))</f>
        <v/>
      </c>
      <c r="Q1423" s="14">
        <f>IF(OR(V1423=0,B1423="",K1423=""),"",IFERROR(IF(X1423=0,IF(AND(COUNTIFS('Vozidlá'!$A$6:$A$6,B1423&amp;"",'Vozidlá'!$L$6:$L$6,"&lt;&gt;")=1,ROUND(K1423,1)=ROUND(INDEX('Vozidlá'!$L$6:$L$6,MATCH(B1423,'Vozidlá'!$A$6:$A$6,0)),1)),"","CHYBA"),IF(AND(INDEX($L$1:$L$1505,X1423)&lt;&gt;"",ROUND(K1423,1)=ROUND(INDEX($L$1:$L$1505,X1423),1)),"","CHYBA")),"CHYBA"))</f>
        <v/>
      </c>
      <c r="R1423" s="14">
        <f>IF(V1423=0,"",IF(OR(NOT(ISNUMBER(A1423)),B1423="",C1423="",NOT(ISNUMBER(D1423)),NOT(ISNUMBER(E1423)),NOT(ISNUMBER(F1423)),NOT(ISNUMBER(G1423)),I1423="",J1423="",NOT(ISNUMBER(K1423)),NOT(ISNUMBER(L1423)),AND(N1423&lt;&gt;"Podnikateľská",N1423&lt;&gt;"Súkromná"),AND(N1423="Podnikateľská",H1423=""),COUNTIFS('Vodiči'!$C$6:$C$8,C1423&amp;"")&lt;&gt;1,COUNTIFS('Vozidlá'!$A$6:$A$6,B1423&amp;"",'Vozidlá'!$B$6:$B$6,"&lt;&gt;")&lt;&gt;1,COUNTIFS('Vozidlá'!$A$6:$A$6,B1423&amp;"",'Vozidlá'!$C$6:$C$6,"&lt;&gt;")&lt;&gt;1,COUNTIFS('Vozidlá'!$A$6:$A$6,B1423&amp;"",'Vozidlá'!$D$6:$D$6,"&lt;&gt;")&lt;&gt;1,COUNTIFS('Vozidlá'!$A$6:$A$6,B1423&amp;"",'Vozidlá'!$E$6:$E$6,"&lt;&gt;")&lt;&gt;1,COUNTIFS('Vozidlá'!$A$6:$A$6,B1423&amp;"",'Vozidlá'!$K$6:$K$6,"&lt;&gt;")&lt;&gt;1,COUNTIFS('Vozidlá'!$A$6:$A$6,B1423&amp;"",'Vozidlá'!$L$6:$L$6,"&lt;&gt;")&lt;&gt;1),"CHYBA",""))</f>
        <v/>
      </c>
      <c r="S1423" s="14">
        <f>IF(V1423=0,"",IF(N1423="Podnikateľská",IF(H1423="","",IF(OR(LEN(TRIM(SUBSTITUTE(SUBSTITUTE(H1423,".",""),",","")))&lt;12,ISNUMBER(MATCH(TRIM(SUBSTITUTE(SUBSTITUTE(H1423,".",""),",","")),'Zoznamy'!$G$2:$G$41,0))),"PREVERIŤ","")),IF(AND(N1423="Súkromná",IFERROR(INDEX('Vozidlá'!$O$6:$O$6,MATCH(B1423,'Vozidlá'!$A$6:$A$6,0))="áno",FALSE)),"PREVERIŤ","")))</f>
        <v/>
      </c>
      <c r="T1423" s="14">
        <f>IF(OR(D1423="",E1423="",F1423="",G1423=""),"",IFERROR(IF(OR(F1423+G1423&lt;D1423+E1423,D1423&lt;DATE(2027,1,1),D1423&gt;=DATE(2028,1,1)),"CHYBA",""),"CHYBA"))</f>
        <v/>
      </c>
      <c r="U1423" s="14">
        <f>IF(OR(V1423=0,A1423=""),"",IF(COUNTIFS($A$6:$A$1505,A1423&amp;"",$B$6:$B$1505,B1423&amp;"")&gt;1,"CHYBA",IF(X1423="","",IF(X1423=0,"",IFERROR(IF(INDEX($A$1:$A$1505,X1423)="","",IF(A1423=INDEX($A$1:$A$1505,X1423)+1,"","PREVERIŤ")),"PREVERIŤ")))))</f>
        <v/>
      </c>
      <c r="V1423" s="14">
        <f>IF(OR(A1423&lt;&gt;"",B1423&lt;&gt;"",C1423&lt;&gt;"",D1423&lt;&gt;"",E1423&lt;&gt;"",F1423&lt;&gt;"",G1423&lt;&gt;"",H1423&lt;&gt;"",I1423&lt;&gt;"",J1423&lt;&gt;"",K1423&lt;&gt;"",L1423&lt;&gt;"",N1423&lt;&gt;"",O1423&lt;&gt;""),1,0)</f>
        <v/>
      </c>
      <c r="W1423" s="14">
        <f>IF(OR(V1423=0,B1423=""),"",COUNTIFS($B$6:B1423,B1423&amp;""))</f>
        <v/>
      </c>
      <c r="X1423" s="14">
        <f>IF(OR(V1423=0,B1423=""),"",IF(W1423=1,0,SUMIFS($Y$5:Y1422,$B$5:B1422,B1423&amp;"",$W$5:W1422,W1423-1)))</f>
        <v/>
      </c>
      <c r="Y1423" s="14">
        <f>IF(V1423=0,"",ROW($A1423))</f>
        <v/>
      </c>
    </row>
    <row r="1424">
      <c r="A1424" s="10" t="n"/>
      <c r="B1424" s="10" t="n"/>
      <c r="C1424" s="10" t="n"/>
      <c r="D1424" s="12" t="n"/>
      <c r="E1424" s="18" t="n"/>
      <c r="F1424" s="12" t="n"/>
      <c r="G1424" s="18" t="n"/>
      <c r="H1424" s="10" t="n"/>
      <c r="I1424" s="10" t="n"/>
      <c r="J1424" s="10" t="n"/>
      <c r="K1424" s="13" t="n"/>
      <c r="L1424" s="13" t="n"/>
      <c r="M1424" s="19">
        <f>IF(OR(K1424="",L1424=""),"",IF(AND(ISNUMBER(K1424),ISNUMBER(L1424)),L1424-K1424,"CHYBA"))</f>
        <v/>
      </c>
      <c r="N1424" s="10" t="n"/>
      <c r="O1424" s="10" t="n"/>
      <c r="P1424" s="14">
        <f>IF(M1424="","",IF(ISNUMBER(M1424),IF(M1424&lt;=0,"CHYBA",""),"CHYBA"))</f>
        <v/>
      </c>
      <c r="Q1424" s="14">
        <f>IF(OR(V1424=0,B1424="",K1424=""),"",IFERROR(IF(X1424=0,IF(AND(COUNTIFS('Vozidlá'!$A$6:$A$6,B1424&amp;"",'Vozidlá'!$L$6:$L$6,"&lt;&gt;")=1,ROUND(K1424,1)=ROUND(INDEX('Vozidlá'!$L$6:$L$6,MATCH(B1424,'Vozidlá'!$A$6:$A$6,0)),1)),"","CHYBA"),IF(AND(INDEX($L$1:$L$1505,X1424)&lt;&gt;"",ROUND(K1424,1)=ROUND(INDEX($L$1:$L$1505,X1424),1)),"","CHYBA")),"CHYBA"))</f>
        <v/>
      </c>
      <c r="R1424" s="14">
        <f>IF(V1424=0,"",IF(OR(NOT(ISNUMBER(A1424)),B1424="",C1424="",NOT(ISNUMBER(D1424)),NOT(ISNUMBER(E1424)),NOT(ISNUMBER(F1424)),NOT(ISNUMBER(G1424)),I1424="",J1424="",NOT(ISNUMBER(K1424)),NOT(ISNUMBER(L1424)),AND(N1424&lt;&gt;"Podnikateľská",N1424&lt;&gt;"Súkromná"),AND(N1424="Podnikateľská",H1424=""),COUNTIFS('Vodiči'!$C$6:$C$8,C1424&amp;"")&lt;&gt;1,COUNTIFS('Vozidlá'!$A$6:$A$6,B1424&amp;"",'Vozidlá'!$B$6:$B$6,"&lt;&gt;")&lt;&gt;1,COUNTIFS('Vozidlá'!$A$6:$A$6,B1424&amp;"",'Vozidlá'!$C$6:$C$6,"&lt;&gt;")&lt;&gt;1,COUNTIFS('Vozidlá'!$A$6:$A$6,B1424&amp;"",'Vozidlá'!$D$6:$D$6,"&lt;&gt;")&lt;&gt;1,COUNTIFS('Vozidlá'!$A$6:$A$6,B1424&amp;"",'Vozidlá'!$E$6:$E$6,"&lt;&gt;")&lt;&gt;1,COUNTIFS('Vozidlá'!$A$6:$A$6,B1424&amp;"",'Vozidlá'!$K$6:$K$6,"&lt;&gt;")&lt;&gt;1,COUNTIFS('Vozidlá'!$A$6:$A$6,B1424&amp;"",'Vozidlá'!$L$6:$L$6,"&lt;&gt;")&lt;&gt;1),"CHYBA",""))</f>
        <v/>
      </c>
      <c r="S1424" s="14">
        <f>IF(V1424=0,"",IF(N1424="Podnikateľská",IF(H1424="","",IF(OR(LEN(TRIM(SUBSTITUTE(SUBSTITUTE(H1424,".",""),",","")))&lt;12,ISNUMBER(MATCH(TRIM(SUBSTITUTE(SUBSTITUTE(H1424,".",""),",","")),'Zoznamy'!$G$2:$G$41,0))),"PREVERIŤ","")),IF(AND(N1424="Súkromná",IFERROR(INDEX('Vozidlá'!$O$6:$O$6,MATCH(B1424,'Vozidlá'!$A$6:$A$6,0))="áno",FALSE)),"PREVERIŤ","")))</f>
        <v/>
      </c>
      <c r="T1424" s="14">
        <f>IF(OR(D1424="",E1424="",F1424="",G1424=""),"",IFERROR(IF(OR(F1424+G1424&lt;D1424+E1424,D1424&lt;DATE(2027,1,1),D1424&gt;=DATE(2028,1,1)),"CHYBA",""),"CHYBA"))</f>
        <v/>
      </c>
      <c r="U1424" s="14">
        <f>IF(OR(V1424=0,A1424=""),"",IF(COUNTIFS($A$6:$A$1505,A1424&amp;"",$B$6:$B$1505,B1424&amp;"")&gt;1,"CHYBA",IF(X1424="","",IF(X1424=0,"",IFERROR(IF(INDEX($A$1:$A$1505,X1424)="","",IF(A1424=INDEX($A$1:$A$1505,X1424)+1,"","PREVERIŤ")),"PREVERIŤ")))))</f>
        <v/>
      </c>
      <c r="V1424" s="14">
        <f>IF(OR(A1424&lt;&gt;"",B1424&lt;&gt;"",C1424&lt;&gt;"",D1424&lt;&gt;"",E1424&lt;&gt;"",F1424&lt;&gt;"",G1424&lt;&gt;"",H1424&lt;&gt;"",I1424&lt;&gt;"",J1424&lt;&gt;"",K1424&lt;&gt;"",L1424&lt;&gt;"",N1424&lt;&gt;"",O1424&lt;&gt;""),1,0)</f>
        <v/>
      </c>
      <c r="W1424" s="14">
        <f>IF(OR(V1424=0,B1424=""),"",COUNTIFS($B$6:B1424,B1424&amp;""))</f>
        <v/>
      </c>
      <c r="X1424" s="14">
        <f>IF(OR(V1424=0,B1424=""),"",IF(W1424=1,0,SUMIFS($Y$5:Y1423,$B$5:B1423,B1424&amp;"",$W$5:W1423,W1424-1)))</f>
        <v/>
      </c>
      <c r="Y1424" s="14">
        <f>IF(V1424=0,"",ROW($A1424))</f>
        <v/>
      </c>
    </row>
    <row r="1425">
      <c r="A1425" s="10" t="n"/>
      <c r="B1425" s="10" t="n"/>
      <c r="C1425" s="10" t="n"/>
      <c r="D1425" s="12" t="n"/>
      <c r="E1425" s="18" t="n"/>
      <c r="F1425" s="12" t="n"/>
      <c r="G1425" s="18" t="n"/>
      <c r="H1425" s="10" t="n"/>
      <c r="I1425" s="10" t="n"/>
      <c r="J1425" s="10" t="n"/>
      <c r="K1425" s="13" t="n"/>
      <c r="L1425" s="13" t="n"/>
      <c r="M1425" s="19">
        <f>IF(OR(K1425="",L1425=""),"",IF(AND(ISNUMBER(K1425),ISNUMBER(L1425)),L1425-K1425,"CHYBA"))</f>
        <v/>
      </c>
      <c r="N1425" s="10" t="n"/>
      <c r="O1425" s="10" t="n"/>
      <c r="P1425" s="14">
        <f>IF(M1425="","",IF(ISNUMBER(M1425),IF(M1425&lt;=0,"CHYBA",""),"CHYBA"))</f>
        <v/>
      </c>
      <c r="Q1425" s="14">
        <f>IF(OR(V1425=0,B1425="",K1425=""),"",IFERROR(IF(X1425=0,IF(AND(COUNTIFS('Vozidlá'!$A$6:$A$6,B1425&amp;"",'Vozidlá'!$L$6:$L$6,"&lt;&gt;")=1,ROUND(K1425,1)=ROUND(INDEX('Vozidlá'!$L$6:$L$6,MATCH(B1425,'Vozidlá'!$A$6:$A$6,0)),1)),"","CHYBA"),IF(AND(INDEX($L$1:$L$1505,X1425)&lt;&gt;"",ROUND(K1425,1)=ROUND(INDEX($L$1:$L$1505,X1425),1)),"","CHYBA")),"CHYBA"))</f>
        <v/>
      </c>
      <c r="R1425" s="14">
        <f>IF(V1425=0,"",IF(OR(NOT(ISNUMBER(A1425)),B1425="",C1425="",NOT(ISNUMBER(D1425)),NOT(ISNUMBER(E1425)),NOT(ISNUMBER(F1425)),NOT(ISNUMBER(G1425)),I1425="",J1425="",NOT(ISNUMBER(K1425)),NOT(ISNUMBER(L1425)),AND(N1425&lt;&gt;"Podnikateľská",N1425&lt;&gt;"Súkromná"),AND(N1425="Podnikateľská",H1425=""),COUNTIFS('Vodiči'!$C$6:$C$8,C1425&amp;"")&lt;&gt;1,COUNTIFS('Vozidlá'!$A$6:$A$6,B1425&amp;"",'Vozidlá'!$B$6:$B$6,"&lt;&gt;")&lt;&gt;1,COUNTIFS('Vozidlá'!$A$6:$A$6,B1425&amp;"",'Vozidlá'!$C$6:$C$6,"&lt;&gt;")&lt;&gt;1,COUNTIFS('Vozidlá'!$A$6:$A$6,B1425&amp;"",'Vozidlá'!$D$6:$D$6,"&lt;&gt;")&lt;&gt;1,COUNTIFS('Vozidlá'!$A$6:$A$6,B1425&amp;"",'Vozidlá'!$E$6:$E$6,"&lt;&gt;")&lt;&gt;1,COUNTIFS('Vozidlá'!$A$6:$A$6,B1425&amp;"",'Vozidlá'!$K$6:$K$6,"&lt;&gt;")&lt;&gt;1,COUNTIFS('Vozidlá'!$A$6:$A$6,B1425&amp;"",'Vozidlá'!$L$6:$L$6,"&lt;&gt;")&lt;&gt;1),"CHYBA",""))</f>
        <v/>
      </c>
      <c r="S1425" s="14">
        <f>IF(V1425=0,"",IF(N1425="Podnikateľská",IF(H1425="","",IF(OR(LEN(TRIM(SUBSTITUTE(SUBSTITUTE(H1425,".",""),",","")))&lt;12,ISNUMBER(MATCH(TRIM(SUBSTITUTE(SUBSTITUTE(H1425,".",""),",","")),'Zoznamy'!$G$2:$G$41,0))),"PREVERIŤ","")),IF(AND(N1425="Súkromná",IFERROR(INDEX('Vozidlá'!$O$6:$O$6,MATCH(B1425,'Vozidlá'!$A$6:$A$6,0))="áno",FALSE)),"PREVERIŤ","")))</f>
        <v/>
      </c>
      <c r="T1425" s="14">
        <f>IF(OR(D1425="",E1425="",F1425="",G1425=""),"",IFERROR(IF(OR(F1425+G1425&lt;D1425+E1425,D1425&lt;DATE(2027,1,1),D1425&gt;=DATE(2028,1,1)),"CHYBA",""),"CHYBA"))</f>
        <v/>
      </c>
      <c r="U1425" s="14">
        <f>IF(OR(V1425=0,A1425=""),"",IF(COUNTIFS($A$6:$A$1505,A1425&amp;"",$B$6:$B$1505,B1425&amp;"")&gt;1,"CHYBA",IF(X1425="","",IF(X1425=0,"",IFERROR(IF(INDEX($A$1:$A$1505,X1425)="","",IF(A1425=INDEX($A$1:$A$1505,X1425)+1,"","PREVERIŤ")),"PREVERIŤ")))))</f>
        <v/>
      </c>
      <c r="V1425" s="14">
        <f>IF(OR(A1425&lt;&gt;"",B1425&lt;&gt;"",C1425&lt;&gt;"",D1425&lt;&gt;"",E1425&lt;&gt;"",F1425&lt;&gt;"",G1425&lt;&gt;"",H1425&lt;&gt;"",I1425&lt;&gt;"",J1425&lt;&gt;"",K1425&lt;&gt;"",L1425&lt;&gt;"",N1425&lt;&gt;"",O1425&lt;&gt;""),1,0)</f>
        <v/>
      </c>
      <c r="W1425" s="14">
        <f>IF(OR(V1425=0,B1425=""),"",COUNTIFS($B$6:B1425,B1425&amp;""))</f>
        <v/>
      </c>
      <c r="X1425" s="14">
        <f>IF(OR(V1425=0,B1425=""),"",IF(W1425=1,0,SUMIFS($Y$5:Y1424,$B$5:B1424,B1425&amp;"",$W$5:W1424,W1425-1)))</f>
        <v/>
      </c>
      <c r="Y1425" s="14">
        <f>IF(V1425=0,"",ROW($A1425))</f>
        <v/>
      </c>
    </row>
    <row r="1426">
      <c r="A1426" s="10" t="n"/>
      <c r="B1426" s="10" t="n"/>
      <c r="C1426" s="10" t="n"/>
      <c r="D1426" s="12" t="n"/>
      <c r="E1426" s="18" t="n"/>
      <c r="F1426" s="12" t="n"/>
      <c r="G1426" s="18" t="n"/>
      <c r="H1426" s="10" t="n"/>
      <c r="I1426" s="10" t="n"/>
      <c r="J1426" s="10" t="n"/>
      <c r="K1426" s="13" t="n"/>
      <c r="L1426" s="13" t="n"/>
      <c r="M1426" s="19">
        <f>IF(OR(K1426="",L1426=""),"",IF(AND(ISNUMBER(K1426),ISNUMBER(L1426)),L1426-K1426,"CHYBA"))</f>
        <v/>
      </c>
      <c r="N1426" s="10" t="n"/>
      <c r="O1426" s="10" t="n"/>
      <c r="P1426" s="14">
        <f>IF(M1426="","",IF(ISNUMBER(M1426),IF(M1426&lt;=0,"CHYBA",""),"CHYBA"))</f>
        <v/>
      </c>
      <c r="Q1426" s="14">
        <f>IF(OR(V1426=0,B1426="",K1426=""),"",IFERROR(IF(X1426=0,IF(AND(COUNTIFS('Vozidlá'!$A$6:$A$6,B1426&amp;"",'Vozidlá'!$L$6:$L$6,"&lt;&gt;")=1,ROUND(K1426,1)=ROUND(INDEX('Vozidlá'!$L$6:$L$6,MATCH(B1426,'Vozidlá'!$A$6:$A$6,0)),1)),"","CHYBA"),IF(AND(INDEX($L$1:$L$1505,X1426)&lt;&gt;"",ROUND(K1426,1)=ROUND(INDEX($L$1:$L$1505,X1426),1)),"","CHYBA")),"CHYBA"))</f>
        <v/>
      </c>
      <c r="R1426" s="14">
        <f>IF(V1426=0,"",IF(OR(NOT(ISNUMBER(A1426)),B1426="",C1426="",NOT(ISNUMBER(D1426)),NOT(ISNUMBER(E1426)),NOT(ISNUMBER(F1426)),NOT(ISNUMBER(G1426)),I1426="",J1426="",NOT(ISNUMBER(K1426)),NOT(ISNUMBER(L1426)),AND(N1426&lt;&gt;"Podnikateľská",N1426&lt;&gt;"Súkromná"),AND(N1426="Podnikateľská",H1426=""),COUNTIFS('Vodiči'!$C$6:$C$8,C1426&amp;"")&lt;&gt;1,COUNTIFS('Vozidlá'!$A$6:$A$6,B1426&amp;"",'Vozidlá'!$B$6:$B$6,"&lt;&gt;")&lt;&gt;1,COUNTIFS('Vozidlá'!$A$6:$A$6,B1426&amp;"",'Vozidlá'!$C$6:$C$6,"&lt;&gt;")&lt;&gt;1,COUNTIFS('Vozidlá'!$A$6:$A$6,B1426&amp;"",'Vozidlá'!$D$6:$D$6,"&lt;&gt;")&lt;&gt;1,COUNTIFS('Vozidlá'!$A$6:$A$6,B1426&amp;"",'Vozidlá'!$E$6:$E$6,"&lt;&gt;")&lt;&gt;1,COUNTIFS('Vozidlá'!$A$6:$A$6,B1426&amp;"",'Vozidlá'!$K$6:$K$6,"&lt;&gt;")&lt;&gt;1,COUNTIFS('Vozidlá'!$A$6:$A$6,B1426&amp;"",'Vozidlá'!$L$6:$L$6,"&lt;&gt;")&lt;&gt;1),"CHYBA",""))</f>
        <v/>
      </c>
      <c r="S1426" s="14">
        <f>IF(V1426=0,"",IF(N1426="Podnikateľská",IF(H1426="","",IF(OR(LEN(TRIM(SUBSTITUTE(SUBSTITUTE(H1426,".",""),",","")))&lt;12,ISNUMBER(MATCH(TRIM(SUBSTITUTE(SUBSTITUTE(H1426,".",""),",","")),'Zoznamy'!$G$2:$G$41,0))),"PREVERIŤ","")),IF(AND(N1426="Súkromná",IFERROR(INDEX('Vozidlá'!$O$6:$O$6,MATCH(B1426,'Vozidlá'!$A$6:$A$6,0))="áno",FALSE)),"PREVERIŤ","")))</f>
        <v/>
      </c>
      <c r="T1426" s="14">
        <f>IF(OR(D1426="",E1426="",F1426="",G1426=""),"",IFERROR(IF(OR(F1426+G1426&lt;D1426+E1426,D1426&lt;DATE(2027,1,1),D1426&gt;=DATE(2028,1,1)),"CHYBA",""),"CHYBA"))</f>
        <v/>
      </c>
      <c r="U1426" s="14">
        <f>IF(OR(V1426=0,A1426=""),"",IF(COUNTIFS($A$6:$A$1505,A1426&amp;"",$B$6:$B$1505,B1426&amp;"")&gt;1,"CHYBA",IF(X1426="","",IF(X1426=0,"",IFERROR(IF(INDEX($A$1:$A$1505,X1426)="","",IF(A1426=INDEX($A$1:$A$1505,X1426)+1,"","PREVERIŤ")),"PREVERIŤ")))))</f>
        <v/>
      </c>
      <c r="V1426" s="14">
        <f>IF(OR(A1426&lt;&gt;"",B1426&lt;&gt;"",C1426&lt;&gt;"",D1426&lt;&gt;"",E1426&lt;&gt;"",F1426&lt;&gt;"",G1426&lt;&gt;"",H1426&lt;&gt;"",I1426&lt;&gt;"",J1426&lt;&gt;"",K1426&lt;&gt;"",L1426&lt;&gt;"",N1426&lt;&gt;"",O1426&lt;&gt;""),1,0)</f>
        <v/>
      </c>
      <c r="W1426" s="14">
        <f>IF(OR(V1426=0,B1426=""),"",COUNTIFS($B$6:B1426,B1426&amp;""))</f>
        <v/>
      </c>
      <c r="X1426" s="14">
        <f>IF(OR(V1426=0,B1426=""),"",IF(W1426=1,0,SUMIFS($Y$5:Y1425,$B$5:B1425,B1426&amp;"",$W$5:W1425,W1426-1)))</f>
        <v/>
      </c>
      <c r="Y1426" s="14">
        <f>IF(V1426=0,"",ROW($A1426))</f>
        <v/>
      </c>
    </row>
    <row r="1427">
      <c r="A1427" s="10" t="n"/>
      <c r="B1427" s="10" t="n"/>
      <c r="C1427" s="10" t="n"/>
      <c r="D1427" s="12" t="n"/>
      <c r="E1427" s="18" t="n"/>
      <c r="F1427" s="12" t="n"/>
      <c r="G1427" s="18" t="n"/>
      <c r="H1427" s="10" t="n"/>
      <c r="I1427" s="10" t="n"/>
      <c r="J1427" s="10" t="n"/>
      <c r="K1427" s="13" t="n"/>
      <c r="L1427" s="13" t="n"/>
      <c r="M1427" s="19">
        <f>IF(OR(K1427="",L1427=""),"",IF(AND(ISNUMBER(K1427),ISNUMBER(L1427)),L1427-K1427,"CHYBA"))</f>
        <v/>
      </c>
      <c r="N1427" s="10" t="n"/>
      <c r="O1427" s="10" t="n"/>
      <c r="P1427" s="14">
        <f>IF(M1427="","",IF(ISNUMBER(M1427),IF(M1427&lt;=0,"CHYBA",""),"CHYBA"))</f>
        <v/>
      </c>
      <c r="Q1427" s="14">
        <f>IF(OR(V1427=0,B1427="",K1427=""),"",IFERROR(IF(X1427=0,IF(AND(COUNTIFS('Vozidlá'!$A$6:$A$6,B1427&amp;"",'Vozidlá'!$L$6:$L$6,"&lt;&gt;")=1,ROUND(K1427,1)=ROUND(INDEX('Vozidlá'!$L$6:$L$6,MATCH(B1427,'Vozidlá'!$A$6:$A$6,0)),1)),"","CHYBA"),IF(AND(INDEX($L$1:$L$1505,X1427)&lt;&gt;"",ROUND(K1427,1)=ROUND(INDEX($L$1:$L$1505,X1427),1)),"","CHYBA")),"CHYBA"))</f>
        <v/>
      </c>
      <c r="R1427" s="14">
        <f>IF(V1427=0,"",IF(OR(NOT(ISNUMBER(A1427)),B1427="",C1427="",NOT(ISNUMBER(D1427)),NOT(ISNUMBER(E1427)),NOT(ISNUMBER(F1427)),NOT(ISNUMBER(G1427)),I1427="",J1427="",NOT(ISNUMBER(K1427)),NOT(ISNUMBER(L1427)),AND(N1427&lt;&gt;"Podnikateľská",N1427&lt;&gt;"Súkromná"),AND(N1427="Podnikateľská",H1427=""),COUNTIFS('Vodiči'!$C$6:$C$8,C1427&amp;"")&lt;&gt;1,COUNTIFS('Vozidlá'!$A$6:$A$6,B1427&amp;"",'Vozidlá'!$B$6:$B$6,"&lt;&gt;")&lt;&gt;1,COUNTIFS('Vozidlá'!$A$6:$A$6,B1427&amp;"",'Vozidlá'!$C$6:$C$6,"&lt;&gt;")&lt;&gt;1,COUNTIFS('Vozidlá'!$A$6:$A$6,B1427&amp;"",'Vozidlá'!$D$6:$D$6,"&lt;&gt;")&lt;&gt;1,COUNTIFS('Vozidlá'!$A$6:$A$6,B1427&amp;"",'Vozidlá'!$E$6:$E$6,"&lt;&gt;")&lt;&gt;1,COUNTIFS('Vozidlá'!$A$6:$A$6,B1427&amp;"",'Vozidlá'!$K$6:$K$6,"&lt;&gt;")&lt;&gt;1,COUNTIFS('Vozidlá'!$A$6:$A$6,B1427&amp;"",'Vozidlá'!$L$6:$L$6,"&lt;&gt;")&lt;&gt;1),"CHYBA",""))</f>
        <v/>
      </c>
      <c r="S1427" s="14">
        <f>IF(V1427=0,"",IF(N1427="Podnikateľská",IF(H1427="","",IF(OR(LEN(TRIM(SUBSTITUTE(SUBSTITUTE(H1427,".",""),",","")))&lt;12,ISNUMBER(MATCH(TRIM(SUBSTITUTE(SUBSTITUTE(H1427,".",""),",","")),'Zoznamy'!$G$2:$G$41,0))),"PREVERIŤ","")),IF(AND(N1427="Súkromná",IFERROR(INDEX('Vozidlá'!$O$6:$O$6,MATCH(B1427,'Vozidlá'!$A$6:$A$6,0))="áno",FALSE)),"PREVERIŤ","")))</f>
        <v/>
      </c>
      <c r="T1427" s="14">
        <f>IF(OR(D1427="",E1427="",F1427="",G1427=""),"",IFERROR(IF(OR(F1427+G1427&lt;D1427+E1427,D1427&lt;DATE(2027,1,1),D1427&gt;=DATE(2028,1,1)),"CHYBA",""),"CHYBA"))</f>
        <v/>
      </c>
      <c r="U1427" s="14">
        <f>IF(OR(V1427=0,A1427=""),"",IF(COUNTIFS($A$6:$A$1505,A1427&amp;"",$B$6:$B$1505,B1427&amp;"")&gt;1,"CHYBA",IF(X1427="","",IF(X1427=0,"",IFERROR(IF(INDEX($A$1:$A$1505,X1427)="","",IF(A1427=INDEX($A$1:$A$1505,X1427)+1,"","PREVERIŤ")),"PREVERIŤ")))))</f>
        <v/>
      </c>
      <c r="V1427" s="14">
        <f>IF(OR(A1427&lt;&gt;"",B1427&lt;&gt;"",C1427&lt;&gt;"",D1427&lt;&gt;"",E1427&lt;&gt;"",F1427&lt;&gt;"",G1427&lt;&gt;"",H1427&lt;&gt;"",I1427&lt;&gt;"",J1427&lt;&gt;"",K1427&lt;&gt;"",L1427&lt;&gt;"",N1427&lt;&gt;"",O1427&lt;&gt;""),1,0)</f>
        <v/>
      </c>
      <c r="W1427" s="14">
        <f>IF(OR(V1427=0,B1427=""),"",COUNTIFS($B$6:B1427,B1427&amp;""))</f>
        <v/>
      </c>
      <c r="X1427" s="14">
        <f>IF(OR(V1427=0,B1427=""),"",IF(W1427=1,0,SUMIFS($Y$5:Y1426,$B$5:B1426,B1427&amp;"",$W$5:W1426,W1427-1)))</f>
        <v/>
      </c>
      <c r="Y1427" s="14">
        <f>IF(V1427=0,"",ROW($A1427))</f>
        <v/>
      </c>
    </row>
    <row r="1428">
      <c r="A1428" s="10" t="n"/>
      <c r="B1428" s="10" t="n"/>
      <c r="C1428" s="10" t="n"/>
      <c r="D1428" s="12" t="n"/>
      <c r="E1428" s="18" t="n"/>
      <c r="F1428" s="12" t="n"/>
      <c r="G1428" s="18" t="n"/>
      <c r="H1428" s="10" t="n"/>
      <c r="I1428" s="10" t="n"/>
      <c r="J1428" s="10" t="n"/>
      <c r="K1428" s="13" t="n"/>
      <c r="L1428" s="13" t="n"/>
      <c r="M1428" s="19">
        <f>IF(OR(K1428="",L1428=""),"",IF(AND(ISNUMBER(K1428),ISNUMBER(L1428)),L1428-K1428,"CHYBA"))</f>
        <v/>
      </c>
      <c r="N1428" s="10" t="n"/>
      <c r="O1428" s="10" t="n"/>
      <c r="P1428" s="14">
        <f>IF(M1428="","",IF(ISNUMBER(M1428),IF(M1428&lt;=0,"CHYBA",""),"CHYBA"))</f>
        <v/>
      </c>
      <c r="Q1428" s="14">
        <f>IF(OR(V1428=0,B1428="",K1428=""),"",IFERROR(IF(X1428=0,IF(AND(COUNTIFS('Vozidlá'!$A$6:$A$6,B1428&amp;"",'Vozidlá'!$L$6:$L$6,"&lt;&gt;")=1,ROUND(K1428,1)=ROUND(INDEX('Vozidlá'!$L$6:$L$6,MATCH(B1428,'Vozidlá'!$A$6:$A$6,0)),1)),"","CHYBA"),IF(AND(INDEX($L$1:$L$1505,X1428)&lt;&gt;"",ROUND(K1428,1)=ROUND(INDEX($L$1:$L$1505,X1428),1)),"","CHYBA")),"CHYBA"))</f>
        <v/>
      </c>
      <c r="R1428" s="14">
        <f>IF(V1428=0,"",IF(OR(NOT(ISNUMBER(A1428)),B1428="",C1428="",NOT(ISNUMBER(D1428)),NOT(ISNUMBER(E1428)),NOT(ISNUMBER(F1428)),NOT(ISNUMBER(G1428)),I1428="",J1428="",NOT(ISNUMBER(K1428)),NOT(ISNUMBER(L1428)),AND(N1428&lt;&gt;"Podnikateľská",N1428&lt;&gt;"Súkromná"),AND(N1428="Podnikateľská",H1428=""),COUNTIFS('Vodiči'!$C$6:$C$8,C1428&amp;"")&lt;&gt;1,COUNTIFS('Vozidlá'!$A$6:$A$6,B1428&amp;"",'Vozidlá'!$B$6:$B$6,"&lt;&gt;")&lt;&gt;1,COUNTIFS('Vozidlá'!$A$6:$A$6,B1428&amp;"",'Vozidlá'!$C$6:$C$6,"&lt;&gt;")&lt;&gt;1,COUNTIFS('Vozidlá'!$A$6:$A$6,B1428&amp;"",'Vozidlá'!$D$6:$D$6,"&lt;&gt;")&lt;&gt;1,COUNTIFS('Vozidlá'!$A$6:$A$6,B1428&amp;"",'Vozidlá'!$E$6:$E$6,"&lt;&gt;")&lt;&gt;1,COUNTIFS('Vozidlá'!$A$6:$A$6,B1428&amp;"",'Vozidlá'!$K$6:$K$6,"&lt;&gt;")&lt;&gt;1,COUNTIFS('Vozidlá'!$A$6:$A$6,B1428&amp;"",'Vozidlá'!$L$6:$L$6,"&lt;&gt;")&lt;&gt;1),"CHYBA",""))</f>
        <v/>
      </c>
      <c r="S1428" s="14">
        <f>IF(V1428=0,"",IF(N1428="Podnikateľská",IF(H1428="","",IF(OR(LEN(TRIM(SUBSTITUTE(SUBSTITUTE(H1428,".",""),",","")))&lt;12,ISNUMBER(MATCH(TRIM(SUBSTITUTE(SUBSTITUTE(H1428,".",""),",","")),'Zoznamy'!$G$2:$G$41,0))),"PREVERIŤ","")),IF(AND(N1428="Súkromná",IFERROR(INDEX('Vozidlá'!$O$6:$O$6,MATCH(B1428,'Vozidlá'!$A$6:$A$6,0))="áno",FALSE)),"PREVERIŤ","")))</f>
        <v/>
      </c>
      <c r="T1428" s="14">
        <f>IF(OR(D1428="",E1428="",F1428="",G1428=""),"",IFERROR(IF(OR(F1428+G1428&lt;D1428+E1428,D1428&lt;DATE(2027,1,1),D1428&gt;=DATE(2028,1,1)),"CHYBA",""),"CHYBA"))</f>
        <v/>
      </c>
      <c r="U1428" s="14">
        <f>IF(OR(V1428=0,A1428=""),"",IF(COUNTIFS($A$6:$A$1505,A1428&amp;"",$B$6:$B$1505,B1428&amp;"")&gt;1,"CHYBA",IF(X1428="","",IF(X1428=0,"",IFERROR(IF(INDEX($A$1:$A$1505,X1428)="","",IF(A1428=INDEX($A$1:$A$1505,X1428)+1,"","PREVERIŤ")),"PREVERIŤ")))))</f>
        <v/>
      </c>
      <c r="V1428" s="14">
        <f>IF(OR(A1428&lt;&gt;"",B1428&lt;&gt;"",C1428&lt;&gt;"",D1428&lt;&gt;"",E1428&lt;&gt;"",F1428&lt;&gt;"",G1428&lt;&gt;"",H1428&lt;&gt;"",I1428&lt;&gt;"",J1428&lt;&gt;"",K1428&lt;&gt;"",L1428&lt;&gt;"",N1428&lt;&gt;"",O1428&lt;&gt;""),1,0)</f>
        <v/>
      </c>
      <c r="W1428" s="14">
        <f>IF(OR(V1428=0,B1428=""),"",COUNTIFS($B$6:B1428,B1428&amp;""))</f>
        <v/>
      </c>
      <c r="X1428" s="14">
        <f>IF(OR(V1428=0,B1428=""),"",IF(W1428=1,0,SUMIFS($Y$5:Y1427,$B$5:B1427,B1428&amp;"",$W$5:W1427,W1428-1)))</f>
        <v/>
      </c>
      <c r="Y1428" s="14">
        <f>IF(V1428=0,"",ROW($A1428))</f>
        <v/>
      </c>
    </row>
    <row r="1429">
      <c r="A1429" s="10" t="n"/>
      <c r="B1429" s="10" t="n"/>
      <c r="C1429" s="10" t="n"/>
      <c r="D1429" s="12" t="n"/>
      <c r="E1429" s="18" t="n"/>
      <c r="F1429" s="12" t="n"/>
      <c r="G1429" s="18" t="n"/>
      <c r="H1429" s="10" t="n"/>
      <c r="I1429" s="10" t="n"/>
      <c r="J1429" s="10" t="n"/>
      <c r="K1429" s="13" t="n"/>
      <c r="L1429" s="13" t="n"/>
      <c r="M1429" s="19">
        <f>IF(OR(K1429="",L1429=""),"",IF(AND(ISNUMBER(K1429),ISNUMBER(L1429)),L1429-K1429,"CHYBA"))</f>
        <v/>
      </c>
      <c r="N1429" s="10" t="n"/>
      <c r="O1429" s="10" t="n"/>
      <c r="P1429" s="14">
        <f>IF(M1429="","",IF(ISNUMBER(M1429),IF(M1429&lt;=0,"CHYBA",""),"CHYBA"))</f>
        <v/>
      </c>
      <c r="Q1429" s="14">
        <f>IF(OR(V1429=0,B1429="",K1429=""),"",IFERROR(IF(X1429=0,IF(AND(COUNTIFS('Vozidlá'!$A$6:$A$6,B1429&amp;"",'Vozidlá'!$L$6:$L$6,"&lt;&gt;")=1,ROUND(K1429,1)=ROUND(INDEX('Vozidlá'!$L$6:$L$6,MATCH(B1429,'Vozidlá'!$A$6:$A$6,0)),1)),"","CHYBA"),IF(AND(INDEX($L$1:$L$1505,X1429)&lt;&gt;"",ROUND(K1429,1)=ROUND(INDEX($L$1:$L$1505,X1429),1)),"","CHYBA")),"CHYBA"))</f>
        <v/>
      </c>
      <c r="R1429" s="14">
        <f>IF(V1429=0,"",IF(OR(NOT(ISNUMBER(A1429)),B1429="",C1429="",NOT(ISNUMBER(D1429)),NOT(ISNUMBER(E1429)),NOT(ISNUMBER(F1429)),NOT(ISNUMBER(G1429)),I1429="",J1429="",NOT(ISNUMBER(K1429)),NOT(ISNUMBER(L1429)),AND(N1429&lt;&gt;"Podnikateľská",N1429&lt;&gt;"Súkromná"),AND(N1429="Podnikateľská",H1429=""),COUNTIFS('Vodiči'!$C$6:$C$8,C1429&amp;"")&lt;&gt;1,COUNTIFS('Vozidlá'!$A$6:$A$6,B1429&amp;"",'Vozidlá'!$B$6:$B$6,"&lt;&gt;")&lt;&gt;1,COUNTIFS('Vozidlá'!$A$6:$A$6,B1429&amp;"",'Vozidlá'!$C$6:$C$6,"&lt;&gt;")&lt;&gt;1,COUNTIFS('Vozidlá'!$A$6:$A$6,B1429&amp;"",'Vozidlá'!$D$6:$D$6,"&lt;&gt;")&lt;&gt;1,COUNTIFS('Vozidlá'!$A$6:$A$6,B1429&amp;"",'Vozidlá'!$E$6:$E$6,"&lt;&gt;")&lt;&gt;1,COUNTIFS('Vozidlá'!$A$6:$A$6,B1429&amp;"",'Vozidlá'!$K$6:$K$6,"&lt;&gt;")&lt;&gt;1,COUNTIFS('Vozidlá'!$A$6:$A$6,B1429&amp;"",'Vozidlá'!$L$6:$L$6,"&lt;&gt;")&lt;&gt;1),"CHYBA",""))</f>
        <v/>
      </c>
      <c r="S1429" s="14">
        <f>IF(V1429=0,"",IF(N1429="Podnikateľská",IF(H1429="","",IF(OR(LEN(TRIM(SUBSTITUTE(SUBSTITUTE(H1429,".",""),",","")))&lt;12,ISNUMBER(MATCH(TRIM(SUBSTITUTE(SUBSTITUTE(H1429,".",""),",","")),'Zoznamy'!$G$2:$G$41,0))),"PREVERIŤ","")),IF(AND(N1429="Súkromná",IFERROR(INDEX('Vozidlá'!$O$6:$O$6,MATCH(B1429,'Vozidlá'!$A$6:$A$6,0))="áno",FALSE)),"PREVERIŤ","")))</f>
        <v/>
      </c>
      <c r="T1429" s="14">
        <f>IF(OR(D1429="",E1429="",F1429="",G1429=""),"",IFERROR(IF(OR(F1429+G1429&lt;D1429+E1429,D1429&lt;DATE(2027,1,1),D1429&gt;=DATE(2028,1,1)),"CHYBA",""),"CHYBA"))</f>
        <v/>
      </c>
      <c r="U1429" s="14">
        <f>IF(OR(V1429=0,A1429=""),"",IF(COUNTIFS($A$6:$A$1505,A1429&amp;"",$B$6:$B$1505,B1429&amp;"")&gt;1,"CHYBA",IF(X1429="","",IF(X1429=0,"",IFERROR(IF(INDEX($A$1:$A$1505,X1429)="","",IF(A1429=INDEX($A$1:$A$1505,X1429)+1,"","PREVERIŤ")),"PREVERIŤ")))))</f>
        <v/>
      </c>
      <c r="V1429" s="14">
        <f>IF(OR(A1429&lt;&gt;"",B1429&lt;&gt;"",C1429&lt;&gt;"",D1429&lt;&gt;"",E1429&lt;&gt;"",F1429&lt;&gt;"",G1429&lt;&gt;"",H1429&lt;&gt;"",I1429&lt;&gt;"",J1429&lt;&gt;"",K1429&lt;&gt;"",L1429&lt;&gt;"",N1429&lt;&gt;"",O1429&lt;&gt;""),1,0)</f>
        <v/>
      </c>
      <c r="W1429" s="14">
        <f>IF(OR(V1429=0,B1429=""),"",COUNTIFS($B$6:B1429,B1429&amp;""))</f>
        <v/>
      </c>
      <c r="X1429" s="14">
        <f>IF(OR(V1429=0,B1429=""),"",IF(W1429=1,0,SUMIFS($Y$5:Y1428,$B$5:B1428,B1429&amp;"",$W$5:W1428,W1429-1)))</f>
        <v/>
      </c>
      <c r="Y1429" s="14">
        <f>IF(V1429=0,"",ROW($A1429))</f>
        <v/>
      </c>
    </row>
    <row r="1430">
      <c r="A1430" s="10" t="n"/>
      <c r="B1430" s="10" t="n"/>
      <c r="C1430" s="10" t="n"/>
      <c r="D1430" s="12" t="n"/>
      <c r="E1430" s="18" t="n"/>
      <c r="F1430" s="12" t="n"/>
      <c r="G1430" s="18" t="n"/>
      <c r="H1430" s="10" t="n"/>
      <c r="I1430" s="10" t="n"/>
      <c r="J1430" s="10" t="n"/>
      <c r="K1430" s="13" t="n"/>
      <c r="L1430" s="13" t="n"/>
      <c r="M1430" s="19">
        <f>IF(OR(K1430="",L1430=""),"",IF(AND(ISNUMBER(K1430),ISNUMBER(L1430)),L1430-K1430,"CHYBA"))</f>
        <v/>
      </c>
      <c r="N1430" s="10" t="n"/>
      <c r="O1430" s="10" t="n"/>
      <c r="P1430" s="14">
        <f>IF(M1430="","",IF(ISNUMBER(M1430),IF(M1430&lt;=0,"CHYBA",""),"CHYBA"))</f>
        <v/>
      </c>
      <c r="Q1430" s="14">
        <f>IF(OR(V1430=0,B1430="",K1430=""),"",IFERROR(IF(X1430=0,IF(AND(COUNTIFS('Vozidlá'!$A$6:$A$6,B1430&amp;"",'Vozidlá'!$L$6:$L$6,"&lt;&gt;")=1,ROUND(K1430,1)=ROUND(INDEX('Vozidlá'!$L$6:$L$6,MATCH(B1430,'Vozidlá'!$A$6:$A$6,0)),1)),"","CHYBA"),IF(AND(INDEX($L$1:$L$1505,X1430)&lt;&gt;"",ROUND(K1430,1)=ROUND(INDEX($L$1:$L$1505,X1430),1)),"","CHYBA")),"CHYBA"))</f>
        <v/>
      </c>
      <c r="R1430" s="14">
        <f>IF(V1430=0,"",IF(OR(NOT(ISNUMBER(A1430)),B1430="",C1430="",NOT(ISNUMBER(D1430)),NOT(ISNUMBER(E1430)),NOT(ISNUMBER(F1430)),NOT(ISNUMBER(G1430)),I1430="",J1430="",NOT(ISNUMBER(K1430)),NOT(ISNUMBER(L1430)),AND(N1430&lt;&gt;"Podnikateľská",N1430&lt;&gt;"Súkromná"),AND(N1430="Podnikateľská",H1430=""),COUNTIFS('Vodiči'!$C$6:$C$8,C1430&amp;"")&lt;&gt;1,COUNTIFS('Vozidlá'!$A$6:$A$6,B1430&amp;"",'Vozidlá'!$B$6:$B$6,"&lt;&gt;")&lt;&gt;1,COUNTIFS('Vozidlá'!$A$6:$A$6,B1430&amp;"",'Vozidlá'!$C$6:$C$6,"&lt;&gt;")&lt;&gt;1,COUNTIFS('Vozidlá'!$A$6:$A$6,B1430&amp;"",'Vozidlá'!$D$6:$D$6,"&lt;&gt;")&lt;&gt;1,COUNTIFS('Vozidlá'!$A$6:$A$6,B1430&amp;"",'Vozidlá'!$E$6:$E$6,"&lt;&gt;")&lt;&gt;1,COUNTIFS('Vozidlá'!$A$6:$A$6,B1430&amp;"",'Vozidlá'!$K$6:$K$6,"&lt;&gt;")&lt;&gt;1,COUNTIFS('Vozidlá'!$A$6:$A$6,B1430&amp;"",'Vozidlá'!$L$6:$L$6,"&lt;&gt;")&lt;&gt;1),"CHYBA",""))</f>
        <v/>
      </c>
      <c r="S1430" s="14">
        <f>IF(V1430=0,"",IF(N1430="Podnikateľská",IF(H1430="","",IF(OR(LEN(TRIM(SUBSTITUTE(SUBSTITUTE(H1430,".",""),",","")))&lt;12,ISNUMBER(MATCH(TRIM(SUBSTITUTE(SUBSTITUTE(H1430,".",""),",","")),'Zoznamy'!$G$2:$G$41,0))),"PREVERIŤ","")),IF(AND(N1430="Súkromná",IFERROR(INDEX('Vozidlá'!$O$6:$O$6,MATCH(B1430,'Vozidlá'!$A$6:$A$6,0))="áno",FALSE)),"PREVERIŤ","")))</f>
        <v/>
      </c>
      <c r="T1430" s="14">
        <f>IF(OR(D1430="",E1430="",F1430="",G1430=""),"",IFERROR(IF(OR(F1430+G1430&lt;D1430+E1430,D1430&lt;DATE(2027,1,1),D1430&gt;=DATE(2028,1,1)),"CHYBA",""),"CHYBA"))</f>
        <v/>
      </c>
      <c r="U1430" s="14">
        <f>IF(OR(V1430=0,A1430=""),"",IF(COUNTIFS($A$6:$A$1505,A1430&amp;"",$B$6:$B$1505,B1430&amp;"")&gt;1,"CHYBA",IF(X1430="","",IF(X1430=0,"",IFERROR(IF(INDEX($A$1:$A$1505,X1430)="","",IF(A1430=INDEX($A$1:$A$1505,X1430)+1,"","PREVERIŤ")),"PREVERIŤ")))))</f>
        <v/>
      </c>
      <c r="V1430" s="14">
        <f>IF(OR(A1430&lt;&gt;"",B1430&lt;&gt;"",C1430&lt;&gt;"",D1430&lt;&gt;"",E1430&lt;&gt;"",F1430&lt;&gt;"",G1430&lt;&gt;"",H1430&lt;&gt;"",I1430&lt;&gt;"",J1430&lt;&gt;"",K1430&lt;&gt;"",L1430&lt;&gt;"",N1430&lt;&gt;"",O1430&lt;&gt;""),1,0)</f>
        <v/>
      </c>
      <c r="W1430" s="14">
        <f>IF(OR(V1430=0,B1430=""),"",COUNTIFS($B$6:B1430,B1430&amp;""))</f>
        <v/>
      </c>
      <c r="X1430" s="14">
        <f>IF(OR(V1430=0,B1430=""),"",IF(W1430=1,0,SUMIFS($Y$5:Y1429,$B$5:B1429,B1430&amp;"",$W$5:W1429,W1430-1)))</f>
        <v/>
      </c>
      <c r="Y1430" s="14">
        <f>IF(V1430=0,"",ROW($A1430))</f>
        <v/>
      </c>
    </row>
    <row r="1431">
      <c r="A1431" s="10" t="n"/>
      <c r="B1431" s="10" t="n"/>
      <c r="C1431" s="10" t="n"/>
      <c r="D1431" s="12" t="n"/>
      <c r="E1431" s="18" t="n"/>
      <c r="F1431" s="12" t="n"/>
      <c r="G1431" s="18" t="n"/>
      <c r="H1431" s="10" t="n"/>
      <c r="I1431" s="10" t="n"/>
      <c r="J1431" s="10" t="n"/>
      <c r="K1431" s="13" t="n"/>
      <c r="L1431" s="13" t="n"/>
      <c r="M1431" s="19">
        <f>IF(OR(K1431="",L1431=""),"",IF(AND(ISNUMBER(K1431),ISNUMBER(L1431)),L1431-K1431,"CHYBA"))</f>
        <v/>
      </c>
      <c r="N1431" s="10" t="n"/>
      <c r="O1431" s="10" t="n"/>
      <c r="P1431" s="14">
        <f>IF(M1431="","",IF(ISNUMBER(M1431),IF(M1431&lt;=0,"CHYBA",""),"CHYBA"))</f>
        <v/>
      </c>
      <c r="Q1431" s="14">
        <f>IF(OR(V1431=0,B1431="",K1431=""),"",IFERROR(IF(X1431=0,IF(AND(COUNTIFS('Vozidlá'!$A$6:$A$6,B1431&amp;"",'Vozidlá'!$L$6:$L$6,"&lt;&gt;")=1,ROUND(K1431,1)=ROUND(INDEX('Vozidlá'!$L$6:$L$6,MATCH(B1431,'Vozidlá'!$A$6:$A$6,0)),1)),"","CHYBA"),IF(AND(INDEX($L$1:$L$1505,X1431)&lt;&gt;"",ROUND(K1431,1)=ROUND(INDEX($L$1:$L$1505,X1431),1)),"","CHYBA")),"CHYBA"))</f>
        <v/>
      </c>
      <c r="R1431" s="14">
        <f>IF(V1431=0,"",IF(OR(NOT(ISNUMBER(A1431)),B1431="",C1431="",NOT(ISNUMBER(D1431)),NOT(ISNUMBER(E1431)),NOT(ISNUMBER(F1431)),NOT(ISNUMBER(G1431)),I1431="",J1431="",NOT(ISNUMBER(K1431)),NOT(ISNUMBER(L1431)),AND(N1431&lt;&gt;"Podnikateľská",N1431&lt;&gt;"Súkromná"),AND(N1431="Podnikateľská",H1431=""),COUNTIFS('Vodiči'!$C$6:$C$8,C1431&amp;"")&lt;&gt;1,COUNTIFS('Vozidlá'!$A$6:$A$6,B1431&amp;"",'Vozidlá'!$B$6:$B$6,"&lt;&gt;")&lt;&gt;1,COUNTIFS('Vozidlá'!$A$6:$A$6,B1431&amp;"",'Vozidlá'!$C$6:$C$6,"&lt;&gt;")&lt;&gt;1,COUNTIFS('Vozidlá'!$A$6:$A$6,B1431&amp;"",'Vozidlá'!$D$6:$D$6,"&lt;&gt;")&lt;&gt;1,COUNTIFS('Vozidlá'!$A$6:$A$6,B1431&amp;"",'Vozidlá'!$E$6:$E$6,"&lt;&gt;")&lt;&gt;1,COUNTIFS('Vozidlá'!$A$6:$A$6,B1431&amp;"",'Vozidlá'!$K$6:$K$6,"&lt;&gt;")&lt;&gt;1,COUNTIFS('Vozidlá'!$A$6:$A$6,B1431&amp;"",'Vozidlá'!$L$6:$L$6,"&lt;&gt;")&lt;&gt;1),"CHYBA",""))</f>
        <v/>
      </c>
      <c r="S1431" s="14">
        <f>IF(V1431=0,"",IF(N1431="Podnikateľská",IF(H1431="","",IF(OR(LEN(TRIM(SUBSTITUTE(SUBSTITUTE(H1431,".",""),",","")))&lt;12,ISNUMBER(MATCH(TRIM(SUBSTITUTE(SUBSTITUTE(H1431,".",""),",","")),'Zoznamy'!$G$2:$G$41,0))),"PREVERIŤ","")),IF(AND(N1431="Súkromná",IFERROR(INDEX('Vozidlá'!$O$6:$O$6,MATCH(B1431,'Vozidlá'!$A$6:$A$6,0))="áno",FALSE)),"PREVERIŤ","")))</f>
        <v/>
      </c>
      <c r="T1431" s="14">
        <f>IF(OR(D1431="",E1431="",F1431="",G1431=""),"",IFERROR(IF(OR(F1431+G1431&lt;D1431+E1431,D1431&lt;DATE(2027,1,1),D1431&gt;=DATE(2028,1,1)),"CHYBA",""),"CHYBA"))</f>
        <v/>
      </c>
      <c r="U1431" s="14">
        <f>IF(OR(V1431=0,A1431=""),"",IF(COUNTIFS($A$6:$A$1505,A1431&amp;"",$B$6:$B$1505,B1431&amp;"")&gt;1,"CHYBA",IF(X1431="","",IF(X1431=0,"",IFERROR(IF(INDEX($A$1:$A$1505,X1431)="","",IF(A1431=INDEX($A$1:$A$1505,X1431)+1,"","PREVERIŤ")),"PREVERIŤ")))))</f>
        <v/>
      </c>
      <c r="V1431" s="14">
        <f>IF(OR(A1431&lt;&gt;"",B1431&lt;&gt;"",C1431&lt;&gt;"",D1431&lt;&gt;"",E1431&lt;&gt;"",F1431&lt;&gt;"",G1431&lt;&gt;"",H1431&lt;&gt;"",I1431&lt;&gt;"",J1431&lt;&gt;"",K1431&lt;&gt;"",L1431&lt;&gt;"",N1431&lt;&gt;"",O1431&lt;&gt;""),1,0)</f>
        <v/>
      </c>
      <c r="W1431" s="14">
        <f>IF(OR(V1431=0,B1431=""),"",COUNTIFS($B$6:B1431,B1431&amp;""))</f>
        <v/>
      </c>
      <c r="X1431" s="14">
        <f>IF(OR(V1431=0,B1431=""),"",IF(W1431=1,0,SUMIFS($Y$5:Y1430,$B$5:B1430,B1431&amp;"",$W$5:W1430,W1431-1)))</f>
        <v/>
      </c>
      <c r="Y1431" s="14">
        <f>IF(V1431=0,"",ROW($A1431))</f>
        <v/>
      </c>
    </row>
    <row r="1432">
      <c r="A1432" s="10" t="n"/>
      <c r="B1432" s="10" t="n"/>
      <c r="C1432" s="10" t="n"/>
      <c r="D1432" s="12" t="n"/>
      <c r="E1432" s="18" t="n"/>
      <c r="F1432" s="12" t="n"/>
      <c r="G1432" s="18" t="n"/>
      <c r="H1432" s="10" t="n"/>
      <c r="I1432" s="10" t="n"/>
      <c r="J1432" s="10" t="n"/>
      <c r="K1432" s="13" t="n"/>
      <c r="L1432" s="13" t="n"/>
      <c r="M1432" s="19">
        <f>IF(OR(K1432="",L1432=""),"",IF(AND(ISNUMBER(K1432),ISNUMBER(L1432)),L1432-K1432,"CHYBA"))</f>
        <v/>
      </c>
      <c r="N1432" s="10" t="n"/>
      <c r="O1432" s="10" t="n"/>
      <c r="P1432" s="14">
        <f>IF(M1432="","",IF(ISNUMBER(M1432),IF(M1432&lt;=0,"CHYBA",""),"CHYBA"))</f>
        <v/>
      </c>
      <c r="Q1432" s="14">
        <f>IF(OR(V1432=0,B1432="",K1432=""),"",IFERROR(IF(X1432=0,IF(AND(COUNTIFS('Vozidlá'!$A$6:$A$6,B1432&amp;"",'Vozidlá'!$L$6:$L$6,"&lt;&gt;")=1,ROUND(K1432,1)=ROUND(INDEX('Vozidlá'!$L$6:$L$6,MATCH(B1432,'Vozidlá'!$A$6:$A$6,0)),1)),"","CHYBA"),IF(AND(INDEX($L$1:$L$1505,X1432)&lt;&gt;"",ROUND(K1432,1)=ROUND(INDEX($L$1:$L$1505,X1432),1)),"","CHYBA")),"CHYBA"))</f>
        <v/>
      </c>
      <c r="R1432" s="14">
        <f>IF(V1432=0,"",IF(OR(NOT(ISNUMBER(A1432)),B1432="",C1432="",NOT(ISNUMBER(D1432)),NOT(ISNUMBER(E1432)),NOT(ISNUMBER(F1432)),NOT(ISNUMBER(G1432)),I1432="",J1432="",NOT(ISNUMBER(K1432)),NOT(ISNUMBER(L1432)),AND(N1432&lt;&gt;"Podnikateľská",N1432&lt;&gt;"Súkromná"),AND(N1432="Podnikateľská",H1432=""),COUNTIFS('Vodiči'!$C$6:$C$8,C1432&amp;"")&lt;&gt;1,COUNTIFS('Vozidlá'!$A$6:$A$6,B1432&amp;"",'Vozidlá'!$B$6:$B$6,"&lt;&gt;")&lt;&gt;1,COUNTIFS('Vozidlá'!$A$6:$A$6,B1432&amp;"",'Vozidlá'!$C$6:$C$6,"&lt;&gt;")&lt;&gt;1,COUNTIFS('Vozidlá'!$A$6:$A$6,B1432&amp;"",'Vozidlá'!$D$6:$D$6,"&lt;&gt;")&lt;&gt;1,COUNTIFS('Vozidlá'!$A$6:$A$6,B1432&amp;"",'Vozidlá'!$E$6:$E$6,"&lt;&gt;")&lt;&gt;1,COUNTIFS('Vozidlá'!$A$6:$A$6,B1432&amp;"",'Vozidlá'!$K$6:$K$6,"&lt;&gt;")&lt;&gt;1,COUNTIFS('Vozidlá'!$A$6:$A$6,B1432&amp;"",'Vozidlá'!$L$6:$L$6,"&lt;&gt;")&lt;&gt;1),"CHYBA",""))</f>
        <v/>
      </c>
      <c r="S1432" s="14">
        <f>IF(V1432=0,"",IF(N1432="Podnikateľská",IF(H1432="","",IF(OR(LEN(TRIM(SUBSTITUTE(SUBSTITUTE(H1432,".",""),",","")))&lt;12,ISNUMBER(MATCH(TRIM(SUBSTITUTE(SUBSTITUTE(H1432,".",""),",","")),'Zoznamy'!$G$2:$G$41,0))),"PREVERIŤ","")),IF(AND(N1432="Súkromná",IFERROR(INDEX('Vozidlá'!$O$6:$O$6,MATCH(B1432,'Vozidlá'!$A$6:$A$6,0))="áno",FALSE)),"PREVERIŤ","")))</f>
        <v/>
      </c>
      <c r="T1432" s="14">
        <f>IF(OR(D1432="",E1432="",F1432="",G1432=""),"",IFERROR(IF(OR(F1432+G1432&lt;D1432+E1432,D1432&lt;DATE(2027,1,1),D1432&gt;=DATE(2028,1,1)),"CHYBA",""),"CHYBA"))</f>
        <v/>
      </c>
      <c r="U1432" s="14">
        <f>IF(OR(V1432=0,A1432=""),"",IF(COUNTIFS($A$6:$A$1505,A1432&amp;"",$B$6:$B$1505,B1432&amp;"")&gt;1,"CHYBA",IF(X1432="","",IF(X1432=0,"",IFERROR(IF(INDEX($A$1:$A$1505,X1432)="","",IF(A1432=INDEX($A$1:$A$1505,X1432)+1,"","PREVERIŤ")),"PREVERIŤ")))))</f>
        <v/>
      </c>
      <c r="V1432" s="14">
        <f>IF(OR(A1432&lt;&gt;"",B1432&lt;&gt;"",C1432&lt;&gt;"",D1432&lt;&gt;"",E1432&lt;&gt;"",F1432&lt;&gt;"",G1432&lt;&gt;"",H1432&lt;&gt;"",I1432&lt;&gt;"",J1432&lt;&gt;"",K1432&lt;&gt;"",L1432&lt;&gt;"",N1432&lt;&gt;"",O1432&lt;&gt;""),1,0)</f>
        <v/>
      </c>
      <c r="W1432" s="14">
        <f>IF(OR(V1432=0,B1432=""),"",COUNTIFS($B$6:B1432,B1432&amp;""))</f>
        <v/>
      </c>
      <c r="X1432" s="14">
        <f>IF(OR(V1432=0,B1432=""),"",IF(W1432=1,0,SUMIFS($Y$5:Y1431,$B$5:B1431,B1432&amp;"",$W$5:W1431,W1432-1)))</f>
        <v/>
      </c>
      <c r="Y1432" s="14">
        <f>IF(V1432=0,"",ROW($A1432))</f>
        <v/>
      </c>
    </row>
    <row r="1433">
      <c r="A1433" s="10" t="n"/>
      <c r="B1433" s="10" t="n"/>
      <c r="C1433" s="10" t="n"/>
      <c r="D1433" s="12" t="n"/>
      <c r="E1433" s="18" t="n"/>
      <c r="F1433" s="12" t="n"/>
      <c r="G1433" s="18" t="n"/>
      <c r="H1433" s="10" t="n"/>
      <c r="I1433" s="10" t="n"/>
      <c r="J1433" s="10" t="n"/>
      <c r="K1433" s="13" t="n"/>
      <c r="L1433" s="13" t="n"/>
      <c r="M1433" s="19">
        <f>IF(OR(K1433="",L1433=""),"",IF(AND(ISNUMBER(K1433),ISNUMBER(L1433)),L1433-K1433,"CHYBA"))</f>
        <v/>
      </c>
      <c r="N1433" s="10" t="n"/>
      <c r="O1433" s="10" t="n"/>
      <c r="P1433" s="14">
        <f>IF(M1433="","",IF(ISNUMBER(M1433),IF(M1433&lt;=0,"CHYBA",""),"CHYBA"))</f>
        <v/>
      </c>
      <c r="Q1433" s="14">
        <f>IF(OR(V1433=0,B1433="",K1433=""),"",IFERROR(IF(X1433=0,IF(AND(COUNTIFS('Vozidlá'!$A$6:$A$6,B1433&amp;"",'Vozidlá'!$L$6:$L$6,"&lt;&gt;")=1,ROUND(K1433,1)=ROUND(INDEX('Vozidlá'!$L$6:$L$6,MATCH(B1433,'Vozidlá'!$A$6:$A$6,0)),1)),"","CHYBA"),IF(AND(INDEX($L$1:$L$1505,X1433)&lt;&gt;"",ROUND(K1433,1)=ROUND(INDEX($L$1:$L$1505,X1433),1)),"","CHYBA")),"CHYBA"))</f>
        <v/>
      </c>
      <c r="R1433" s="14">
        <f>IF(V1433=0,"",IF(OR(NOT(ISNUMBER(A1433)),B1433="",C1433="",NOT(ISNUMBER(D1433)),NOT(ISNUMBER(E1433)),NOT(ISNUMBER(F1433)),NOT(ISNUMBER(G1433)),I1433="",J1433="",NOT(ISNUMBER(K1433)),NOT(ISNUMBER(L1433)),AND(N1433&lt;&gt;"Podnikateľská",N1433&lt;&gt;"Súkromná"),AND(N1433="Podnikateľská",H1433=""),COUNTIFS('Vodiči'!$C$6:$C$8,C1433&amp;"")&lt;&gt;1,COUNTIFS('Vozidlá'!$A$6:$A$6,B1433&amp;"",'Vozidlá'!$B$6:$B$6,"&lt;&gt;")&lt;&gt;1,COUNTIFS('Vozidlá'!$A$6:$A$6,B1433&amp;"",'Vozidlá'!$C$6:$C$6,"&lt;&gt;")&lt;&gt;1,COUNTIFS('Vozidlá'!$A$6:$A$6,B1433&amp;"",'Vozidlá'!$D$6:$D$6,"&lt;&gt;")&lt;&gt;1,COUNTIFS('Vozidlá'!$A$6:$A$6,B1433&amp;"",'Vozidlá'!$E$6:$E$6,"&lt;&gt;")&lt;&gt;1,COUNTIFS('Vozidlá'!$A$6:$A$6,B1433&amp;"",'Vozidlá'!$K$6:$K$6,"&lt;&gt;")&lt;&gt;1,COUNTIFS('Vozidlá'!$A$6:$A$6,B1433&amp;"",'Vozidlá'!$L$6:$L$6,"&lt;&gt;")&lt;&gt;1),"CHYBA",""))</f>
        <v/>
      </c>
      <c r="S1433" s="14">
        <f>IF(V1433=0,"",IF(N1433="Podnikateľská",IF(H1433="","",IF(OR(LEN(TRIM(SUBSTITUTE(SUBSTITUTE(H1433,".",""),",","")))&lt;12,ISNUMBER(MATCH(TRIM(SUBSTITUTE(SUBSTITUTE(H1433,".",""),",","")),'Zoznamy'!$G$2:$G$41,0))),"PREVERIŤ","")),IF(AND(N1433="Súkromná",IFERROR(INDEX('Vozidlá'!$O$6:$O$6,MATCH(B1433,'Vozidlá'!$A$6:$A$6,0))="áno",FALSE)),"PREVERIŤ","")))</f>
        <v/>
      </c>
      <c r="T1433" s="14">
        <f>IF(OR(D1433="",E1433="",F1433="",G1433=""),"",IFERROR(IF(OR(F1433+G1433&lt;D1433+E1433,D1433&lt;DATE(2027,1,1),D1433&gt;=DATE(2028,1,1)),"CHYBA",""),"CHYBA"))</f>
        <v/>
      </c>
      <c r="U1433" s="14">
        <f>IF(OR(V1433=0,A1433=""),"",IF(COUNTIFS($A$6:$A$1505,A1433&amp;"",$B$6:$B$1505,B1433&amp;"")&gt;1,"CHYBA",IF(X1433="","",IF(X1433=0,"",IFERROR(IF(INDEX($A$1:$A$1505,X1433)="","",IF(A1433=INDEX($A$1:$A$1505,X1433)+1,"","PREVERIŤ")),"PREVERIŤ")))))</f>
        <v/>
      </c>
      <c r="V1433" s="14">
        <f>IF(OR(A1433&lt;&gt;"",B1433&lt;&gt;"",C1433&lt;&gt;"",D1433&lt;&gt;"",E1433&lt;&gt;"",F1433&lt;&gt;"",G1433&lt;&gt;"",H1433&lt;&gt;"",I1433&lt;&gt;"",J1433&lt;&gt;"",K1433&lt;&gt;"",L1433&lt;&gt;"",N1433&lt;&gt;"",O1433&lt;&gt;""),1,0)</f>
        <v/>
      </c>
      <c r="W1433" s="14">
        <f>IF(OR(V1433=0,B1433=""),"",COUNTIFS($B$6:B1433,B1433&amp;""))</f>
        <v/>
      </c>
      <c r="X1433" s="14">
        <f>IF(OR(V1433=0,B1433=""),"",IF(W1433=1,0,SUMIFS($Y$5:Y1432,$B$5:B1432,B1433&amp;"",$W$5:W1432,W1433-1)))</f>
        <v/>
      </c>
      <c r="Y1433" s="14">
        <f>IF(V1433=0,"",ROW($A1433))</f>
        <v/>
      </c>
    </row>
    <row r="1434">
      <c r="A1434" s="10" t="n"/>
      <c r="B1434" s="10" t="n"/>
      <c r="C1434" s="10" t="n"/>
      <c r="D1434" s="12" t="n"/>
      <c r="E1434" s="18" t="n"/>
      <c r="F1434" s="12" t="n"/>
      <c r="G1434" s="18" t="n"/>
      <c r="H1434" s="10" t="n"/>
      <c r="I1434" s="10" t="n"/>
      <c r="J1434" s="10" t="n"/>
      <c r="K1434" s="13" t="n"/>
      <c r="L1434" s="13" t="n"/>
      <c r="M1434" s="19">
        <f>IF(OR(K1434="",L1434=""),"",IF(AND(ISNUMBER(K1434),ISNUMBER(L1434)),L1434-K1434,"CHYBA"))</f>
        <v/>
      </c>
      <c r="N1434" s="10" t="n"/>
      <c r="O1434" s="10" t="n"/>
      <c r="P1434" s="14">
        <f>IF(M1434="","",IF(ISNUMBER(M1434),IF(M1434&lt;=0,"CHYBA",""),"CHYBA"))</f>
        <v/>
      </c>
      <c r="Q1434" s="14">
        <f>IF(OR(V1434=0,B1434="",K1434=""),"",IFERROR(IF(X1434=0,IF(AND(COUNTIFS('Vozidlá'!$A$6:$A$6,B1434&amp;"",'Vozidlá'!$L$6:$L$6,"&lt;&gt;")=1,ROUND(K1434,1)=ROUND(INDEX('Vozidlá'!$L$6:$L$6,MATCH(B1434,'Vozidlá'!$A$6:$A$6,0)),1)),"","CHYBA"),IF(AND(INDEX($L$1:$L$1505,X1434)&lt;&gt;"",ROUND(K1434,1)=ROUND(INDEX($L$1:$L$1505,X1434),1)),"","CHYBA")),"CHYBA"))</f>
        <v/>
      </c>
      <c r="R1434" s="14">
        <f>IF(V1434=0,"",IF(OR(NOT(ISNUMBER(A1434)),B1434="",C1434="",NOT(ISNUMBER(D1434)),NOT(ISNUMBER(E1434)),NOT(ISNUMBER(F1434)),NOT(ISNUMBER(G1434)),I1434="",J1434="",NOT(ISNUMBER(K1434)),NOT(ISNUMBER(L1434)),AND(N1434&lt;&gt;"Podnikateľská",N1434&lt;&gt;"Súkromná"),AND(N1434="Podnikateľská",H1434=""),COUNTIFS('Vodiči'!$C$6:$C$8,C1434&amp;"")&lt;&gt;1,COUNTIFS('Vozidlá'!$A$6:$A$6,B1434&amp;"",'Vozidlá'!$B$6:$B$6,"&lt;&gt;")&lt;&gt;1,COUNTIFS('Vozidlá'!$A$6:$A$6,B1434&amp;"",'Vozidlá'!$C$6:$C$6,"&lt;&gt;")&lt;&gt;1,COUNTIFS('Vozidlá'!$A$6:$A$6,B1434&amp;"",'Vozidlá'!$D$6:$D$6,"&lt;&gt;")&lt;&gt;1,COUNTIFS('Vozidlá'!$A$6:$A$6,B1434&amp;"",'Vozidlá'!$E$6:$E$6,"&lt;&gt;")&lt;&gt;1,COUNTIFS('Vozidlá'!$A$6:$A$6,B1434&amp;"",'Vozidlá'!$K$6:$K$6,"&lt;&gt;")&lt;&gt;1,COUNTIFS('Vozidlá'!$A$6:$A$6,B1434&amp;"",'Vozidlá'!$L$6:$L$6,"&lt;&gt;")&lt;&gt;1),"CHYBA",""))</f>
        <v/>
      </c>
      <c r="S1434" s="14">
        <f>IF(V1434=0,"",IF(N1434="Podnikateľská",IF(H1434="","",IF(OR(LEN(TRIM(SUBSTITUTE(SUBSTITUTE(H1434,".",""),",","")))&lt;12,ISNUMBER(MATCH(TRIM(SUBSTITUTE(SUBSTITUTE(H1434,".",""),",","")),'Zoznamy'!$G$2:$G$41,0))),"PREVERIŤ","")),IF(AND(N1434="Súkromná",IFERROR(INDEX('Vozidlá'!$O$6:$O$6,MATCH(B1434,'Vozidlá'!$A$6:$A$6,0))="áno",FALSE)),"PREVERIŤ","")))</f>
        <v/>
      </c>
      <c r="T1434" s="14">
        <f>IF(OR(D1434="",E1434="",F1434="",G1434=""),"",IFERROR(IF(OR(F1434+G1434&lt;D1434+E1434,D1434&lt;DATE(2027,1,1),D1434&gt;=DATE(2028,1,1)),"CHYBA",""),"CHYBA"))</f>
        <v/>
      </c>
      <c r="U1434" s="14">
        <f>IF(OR(V1434=0,A1434=""),"",IF(COUNTIFS($A$6:$A$1505,A1434&amp;"",$B$6:$B$1505,B1434&amp;"")&gt;1,"CHYBA",IF(X1434="","",IF(X1434=0,"",IFERROR(IF(INDEX($A$1:$A$1505,X1434)="","",IF(A1434=INDEX($A$1:$A$1505,X1434)+1,"","PREVERIŤ")),"PREVERIŤ")))))</f>
        <v/>
      </c>
      <c r="V1434" s="14">
        <f>IF(OR(A1434&lt;&gt;"",B1434&lt;&gt;"",C1434&lt;&gt;"",D1434&lt;&gt;"",E1434&lt;&gt;"",F1434&lt;&gt;"",G1434&lt;&gt;"",H1434&lt;&gt;"",I1434&lt;&gt;"",J1434&lt;&gt;"",K1434&lt;&gt;"",L1434&lt;&gt;"",N1434&lt;&gt;"",O1434&lt;&gt;""),1,0)</f>
        <v/>
      </c>
      <c r="W1434" s="14">
        <f>IF(OR(V1434=0,B1434=""),"",COUNTIFS($B$6:B1434,B1434&amp;""))</f>
        <v/>
      </c>
      <c r="X1434" s="14">
        <f>IF(OR(V1434=0,B1434=""),"",IF(W1434=1,0,SUMIFS($Y$5:Y1433,$B$5:B1433,B1434&amp;"",$W$5:W1433,W1434-1)))</f>
        <v/>
      </c>
      <c r="Y1434" s="14">
        <f>IF(V1434=0,"",ROW($A1434))</f>
        <v/>
      </c>
    </row>
    <row r="1435">
      <c r="A1435" s="10" t="n"/>
      <c r="B1435" s="10" t="n"/>
      <c r="C1435" s="10" t="n"/>
      <c r="D1435" s="12" t="n"/>
      <c r="E1435" s="18" t="n"/>
      <c r="F1435" s="12" t="n"/>
      <c r="G1435" s="18" t="n"/>
      <c r="H1435" s="10" t="n"/>
      <c r="I1435" s="10" t="n"/>
      <c r="J1435" s="10" t="n"/>
      <c r="K1435" s="13" t="n"/>
      <c r="L1435" s="13" t="n"/>
      <c r="M1435" s="19">
        <f>IF(OR(K1435="",L1435=""),"",IF(AND(ISNUMBER(K1435),ISNUMBER(L1435)),L1435-K1435,"CHYBA"))</f>
        <v/>
      </c>
      <c r="N1435" s="10" t="n"/>
      <c r="O1435" s="10" t="n"/>
      <c r="P1435" s="14">
        <f>IF(M1435="","",IF(ISNUMBER(M1435),IF(M1435&lt;=0,"CHYBA",""),"CHYBA"))</f>
        <v/>
      </c>
      <c r="Q1435" s="14">
        <f>IF(OR(V1435=0,B1435="",K1435=""),"",IFERROR(IF(X1435=0,IF(AND(COUNTIFS('Vozidlá'!$A$6:$A$6,B1435&amp;"",'Vozidlá'!$L$6:$L$6,"&lt;&gt;")=1,ROUND(K1435,1)=ROUND(INDEX('Vozidlá'!$L$6:$L$6,MATCH(B1435,'Vozidlá'!$A$6:$A$6,0)),1)),"","CHYBA"),IF(AND(INDEX($L$1:$L$1505,X1435)&lt;&gt;"",ROUND(K1435,1)=ROUND(INDEX($L$1:$L$1505,X1435),1)),"","CHYBA")),"CHYBA"))</f>
        <v/>
      </c>
      <c r="R1435" s="14">
        <f>IF(V1435=0,"",IF(OR(NOT(ISNUMBER(A1435)),B1435="",C1435="",NOT(ISNUMBER(D1435)),NOT(ISNUMBER(E1435)),NOT(ISNUMBER(F1435)),NOT(ISNUMBER(G1435)),I1435="",J1435="",NOT(ISNUMBER(K1435)),NOT(ISNUMBER(L1435)),AND(N1435&lt;&gt;"Podnikateľská",N1435&lt;&gt;"Súkromná"),AND(N1435="Podnikateľská",H1435=""),COUNTIFS('Vodiči'!$C$6:$C$8,C1435&amp;"")&lt;&gt;1,COUNTIFS('Vozidlá'!$A$6:$A$6,B1435&amp;"",'Vozidlá'!$B$6:$B$6,"&lt;&gt;")&lt;&gt;1,COUNTIFS('Vozidlá'!$A$6:$A$6,B1435&amp;"",'Vozidlá'!$C$6:$C$6,"&lt;&gt;")&lt;&gt;1,COUNTIFS('Vozidlá'!$A$6:$A$6,B1435&amp;"",'Vozidlá'!$D$6:$D$6,"&lt;&gt;")&lt;&gt;1,COUNTIFS('Vozidlá'!$A$6:$A$6,B1435&amp;"",'Vozidlá'!$E$6:$E$6,"&lt;&gt;")&lt;&gt;1,COUNTIFS('Vozidlá'!$A$6:$A$6,B1435&amp;"",'Vozidlá'!$K$6:$K$6,"&lt;&gt;")&lt;&gt;1,COUNTIFS('Vozidlá'!$A$6:$A$6,B1435&amp;"",'Vozidlá'!$L$6:$L$6,"&lt;&gt;")&lt;&gt;1),"CHYBA",""))</f>
        <v/>
      </c>
      <c r="S1435" s="14">
        <f>IF(V1435=0,"",IF(N1435="Podnikateľská",IF(H1435="","",IF(OR(LEN(TRIM(SUBSTITUTE(SUBSTITUTE(H1435,".",""),",","")))&lt;12,ISNUMBER(MATCH(TRIM(SUBSTITUTE(SUBSTITUTE(H1435,".",""),",","")),'Zoznamy'!$G$2:$G$41,0))),"PREVERIŤ","")),IF(AND(N1435="Súkromná",IFERROR(INDEX('Vozidlá'!$O$6:$O$6,MATCH(B1435,'Vozidlá'!$A$6:$A$6,0))="áno",FALSE)),"PREVERIŤ","")))</f>
        <v/>
      </c>
      <c r="T1435" s="14">
        <f>IF(OR(D1435="",E1435="",F1435="",G1435=""),"",IFERROR(IF(OR(F1435+G1435&lt;D1435+E1435,D1435&lt;DATE(2027,1,1),D1435&gt;=DATE(2028,1,1)),"CHYBA",""),"CHYBA"))</f>
        <v/>
      </c>
      <c r="U1435" s="14">
        <f>IF(OR(V1435=0,A1435=""),"",IF(COUNTIFS($A$6:$A$1505,A1435&amp;"",$B$6:$B$1505,B1435&amp;"")&gt;1,"CHYBA",IF(X1435="","",IF(X1435=0,"",IFERROR(IF(INDEX($A$1:$A$1505,X1435)="","",IF(A1435=INDEX($A$1:$A$1505,X1435)+1,"","PREVERIŤ")),"PREVERIŤ")))))</f>
        <v/>
      </c>
      <c r="V1435" s="14">
        <f>IF(OR(A1435&lt;&gt;"",B1435&lt;&gt;"",C1435&lt;&gt;"",D1435&lt;&gt;"",E1435&lt;&gt;"",F1435&lt;&gt;"",G1435&lt;&gt;"",H1435&lt;&gt;"",I1435&lt;&gt;"",J1435&lt;&gt;"",K1435&lt;&gt;"",L1435&lt;&gt;"",N1435&lt;&gt;"",O1435&lt;&gt;""),1,0)</f>
        <v/>
      </c>
      <c r="W1435" s="14">
        <f>IF(OR(V1435=0,B1435=""),"",COUNTIFS($B$6:B1435,B1435&amp;""))</f>
        <v/>
      </c>
      <c r="X1435" s="14">
        <f>IF(OR(V1435=0,B1435=""),"",IF(W1435=1,0,SUMIFS($Y$5:Y1434,$B$5:B1434,B1435&amp;"",$W$5:W1434,W1435-1)))</f>
        <v/>
      </c>
      <c r="Y1435" s="14">
        <f>IF(V1435=0,"",ROW($A1435))</f>
        <v/>
      </c>
    </row>
    <row r="1436">
      <c r="A1436" s="10" t="n"/>
      <c r="B1436" s="10" t="n"/>
      <c r="C1436" s="10" t="n"/>
      <c r="D1436" s="12" t="n"/>
      <c r="E1436" s="18" t="n"/>
      <c r="F1436" s="12" t="n"/>
      <c r="G1436" s="18" t="n"/>
      <c r="H1436" s="10" t="n"/>
      <c r="I1436" s="10" t="n"/>
      <c r="J1436" s="10" t="n"/>
      <c r="K1436" s="13" t="n"/>
      <c r="L1436" s="13" t="n"/>
      <c r="M1436" s="19">
        <f>IF(OR(K1436="",L1436=""),"",IF(AND(ISNUMBER(K1436),ISNUMBER(L1436)),L1436-K1436,"CHYBA"))</f>
        <v/>
      </c>
      <c r="N1436" s="10" t="n"/>
      <c r="O1436" s="10" t="n"/>
      <c r="P1436" s="14">
        <f>IF(M1436="","",IF(ISNUMBER(M1436),IF(M1436&lt;=0,"CHYBA",""),"CHYBA"))</f>
        <v/>
      </c>
      <c r="Q1436" s="14">
        <f>IF(OR(V1436=0,B1436="",K1436=""),"",IFERROR(IF(X1436=0,IF(AND(COUNTIFS('Vozidlá'!$A$6:$A$6,B1436&amp;"",'Vozidlá'!$L$6:$L$6,"&lt;&gt;")=1,ROUND(K1436,1)=ROUND(INDEX('Vozidlá'!$L$6:$L$6,MATCH(B1436,'Vozidlá'!$A$6:$A$6,0)),1)),"","CHYBA"),IF(AND(INDEX($L$1:$L$1505,X1436)&lt;&gt;"",ROUND(K1436,1)=ROUND(INDEX($L$1:$L$1505,X1436),1)),"","CHYBA")),"CHYBA"))</f>
        <v/>
      </c>
      <c r="R1436" s="14">
        <f>IF(V1436=0,"",IF(OR(NOT(ISNUMBER(A1436)),B1436="",C1436="",NOT(ISNUMBER(D1436)),NOT(ISNUMBER(E1436)),NOT(ISNUMBER(F1436)),NOT(ISNUMBER(G1436)),I1436="",J1436="",NOT(ISNUMBER(K1436)),NOT(ISNUMBER(L1436)),AND(N1436&lt;&gt;"Podnikateľská",N1436&lt;&gt;"Súkromná"),AND(N1436="Podnikateľská",H1436=""),COUNTIFS('Vodiči'!$C$6:$C$8,C1436&amp;"")&lt;&gt;1,COUNTIFS('Vozidlá'!$A$6:$A$6,B1436&amp;"",'Vozidlá'!$B$6:$B$6,"&lt;&gt;")&lt;&gt;1,COUNTIFS('Vozidlá'!$A$6:$A$6,B1436&amp;"",'Vozidlá'!$C$6:$C$6,"&lt;&gt;")&lt;&gt;1,COUNTIFS('Vozidlá'!$A$6:$A$6,B1436&amp;"",'Vozidlá'!$D$6:$D$6,"&lt;&gt;")&lt;&gt;1,COUNTIFS('Vozidlá'!$A$6:$A$6,B1436&amp;"",'Vozidlá'!$E$6:$E$6,"&lt;&gt;")&lt;&gt;1,COUNTIFS('Vozidlá'!$A$6:$A$6,B1436&amp;"",'Vozidlá'!$K$6:$K$6,"&lt;&gt;")&lt;&gt;1,COUNTIFS('Vozidlá'!$A$6:$A$6,B1436&amp;"",'Vozidlá'!$L$6:$L$6,"&lt;&gt;")&lt;&gt;1),"CHYBA",""))</f>
        <v/>
      </c>
      <c r="S1436" s="14">
        <f>IF(V1436=0,"",IF(N1436="Podnikateľská",IF(H1436="","",IF(OR(LEN(TRIM(SUBSTITUTE(SUBSTITUTE(H1436,".",""),",","")))&lt;12,ISNUMBER(MATCH(TRIM(SUBSTITUTE(SUBSTITUTE(H1436,".",""),",","")),'Zoznamy'!$G$2:$G$41,0))),"PREVERIŤ","")),IF(AND(N1436="Súkromná",IFERROR(INDEX('Vozidlá'!$O$6:$O$6,MATCH(B1436,'Vozidlá'!$A$6:$A$6,0))="áno",FALSE)),"PREVERIŤ","")))</f>
        <v/>
      </c>
      <c r="T1436" s="14">
        <f>IF(OR(D1436="",E1436="",F1436="",G1436=""),"",IFERROR(IF(OR(F1436+G1436&lt;D1436+E1436,D1436&lt;DATE(2027,1,1),D1436&gt;=DATE(2028,1,1)),"CHYBA",""),"CHYBA"))</f>
        <v/>
      </c>
      <c r="U1436" s="14">
        <f>IF(OR(V1436=0,A1436=""),"",IF(COUNTIFS($A$6:$A$1505,A1436&amp;"",$B$6:$B$1505,B1436&amp;"")&gt;1,"CHYBA",IF(X1436="","",IF(X1436=0,"",IFERROR(IF(INDEX($A$1:$A$1505,X1436)="","",IF(A1436=INDEX($A$1:$A$1505,X1436)+1,"","PREVERIŤ")),"PREVERIŤ")))))</f>
        <v/>
      </c>
      <c r="V1436" s="14">
        <f>IF(OR(A1436&lt;&gt;"",B1436&lt;&gt;"",C1436&lt;&gt;"",D1436&lt;&gt;"",E1436&lt;&gt;"",F1436&lt;&gt;"",G1436&lt;&gt;"",H1436&lt;&gt;"",I1436&lt;&gt;"",J1436&lt;&gt;"",K1436&lt;&gt;"",L1436&lt;&gt;"",N1436&lt;&gt;"",O1436&lt;&gt;""),1,0)</f>
        <v/>
      </c>
      <c r="W1436" s="14">
        <f>IF(OR(V1436=0,B1436=""),"",COUNTIFS($B$6:B1436,B1436&amp;""))</f>
        <v/>
      </c>
      <c r="X1436" s="14">
        <f>IF(OR(V1436=0,B1436=""),"",IF(W1436=1,0,SUMIFS($Y$5:Y1435,$B$5:B1435,B1436&amp;"",$W$5:W1435,W1436-1)))</f>
        <v/>
      </c>
      <c r="Y1436" s="14">
        <f>IF(V1436=0,"",ROW($A1436))</f>
        <v/>
      </c>
    </row>
    <row r="1437">
      <c r="A1437" s="10" t="n"/>
      <c r="B1437" s="10" t="n"/>
      <c r="C1437" s="10" t="n"/>
      <c r="D1437" s="12" t="n"/>
      <c r="E1437" s="18" t="n"/>
      <c r="F1437" s="12" t="n"/>
      <c r="G1437" s="18" t="n"/>
      <c r="H1437" s="10" t="n"/>
      <c r="I1437" s="10" t="n"/>
      <c r="J1437" s="10" t="n"/>
      <c r="K1437" s="13" t="n"/>
      <c r="L1437" s="13" t="n"/>
      <c r="M1437" s="19">
        <f>IF(OR(K1437="",L1437=""),"",IF(AND(ISNUMBER(K1437),ISNUMBER(L1437)),L1437-K1437,"CHYBA"))</f>
        <v/>
      </c>
      <c r="N1437" s="10" t="n"/>
      <c r="O1437" s="10" t="n"/>
      <c r="P1437" s="14">
        <f>IF(M1437="","",IF(ISNUMBER(M1437),IF(M1437&lt;=0,"CHYBA",""),"CHYBA"))</f>
        <v/>
      </c>
      <c r="Q1437" s="14">
        <f>IF(OR(V1437=0,B1437="",K1437=""),"",IFERROR(IF(X1437=0,IF(AND(COUNTIFS('Vozidlá'!$A$6:$A$6,B1437&amp;"",'Vozidlá'!$L$6:$L$6,"&lt;&gt;")=1,ROUND(K1437,1)=ROUND(INDEX('Vozidlá'!$L$6:$L$6,MATCH(B1437,'Vozidlá'!$A$6:$A$6,0)),1)),"","CHYBA"),IF(AND(INDEX($L$1:$L$1505,X1437)&lt;&gt;"",ROUND(K1437,1)=ROUND(INDEX($L$1:$L$1505,X1437),1)),"","CHYBA")),"CHYBA"))</f>
        <v/>
      </c>
      <c r="R1437" s="14">
        <f>IF(V1437=0,"",IF(OR(NOT(ISNUMBER(A1437)),B1437="",C1437="",NOT(ISNUMBER(D1437)),NOT(ISNUMBER(E1437)),NOT(ISNUMBER(F1437)),NOT(ISNUMBER(G1437)),I1437="",J1437="",NOT(ISNUMBER(K1437)),NOT(ISNUMBER(L1437)),AND(N1437&lt;&gt;"Podnikateľská",N1437&lt;&gt;"Súkromná"),AND(N1437="Podnikateľská",H1437=""),COUNTIFS('Vodiči'!$C$6:$C$8,C1437&amp;"")&lt;&gt;1,COUNTIFS('Vozidlá'!$A$6:$A$6,B1437&amp;"",'Vozidlá'!$B$6:$B$6,"&lt;&gt;")&lt;&gt;1,COUNTIFS('Vozidlá'!$A$6:$A$6,B1437&amp;"",'Vozidlá'!$C$6:$C$6,"&lt;&gt;")&lt;&gt;1,COUNTIFS('Vozidlá'!$A$6:$A$6,B1437&amp;"",'Vozidlá'!$D$6:$D$6,"&lt;&gt;")&lt;&gt;1,COUNTIFS('Vozidlá'!$A$6:$A$6,B1437&amp;"",'Vozidlá'!$E$6:$E$6,"&lt;&gt;")&lt;&gt;1,COUNTIFS('Vozidlá'!$A$6:$A$6,B1437&amp;"",'Vozidlá'!$K$6:$K$6,"&lt;&gt;")&lt;&gt;1,COUNTIFS('Vozidlá'!$A$6:$A$6,B1437&amp;"",'Vozidlá'!$L$6:$L$6,"&lt;&gt;")&lt;&gt;1),"CHYBA",""))</f>
        <v/>
      </c>
      <c r="S1437" s="14">
        <f>IF(V1437=0,"",IF(N1437="Podnikateľská",IF(H1437="","",IF(OR(LEN(TRIM(SUBSTITUTE(SUBSTITUTE(H1437,".",""),",","")))&lt;12,ISNUMBER(MATCH(TRIM(SUBSTITUTE(SUBSTITUTE(H1437,".",""),",","")),'Zoznamy'!$G$2:$G$41,0))),"PREVERIŤ","")),IF(AND(N1437="Súkromná",IFERROR(INDEX('Vozidlá'!$O$6:$O$6,MATCH(B1437,'Vozidlá'!$A$6:$A$6,0))="áno",FALSE)),"PREVERIŤ","")))</f>
        <v/>
      </c>
      <c r="T1437" s="14">
        <f>IF(OR(D1437="",E1437="",F1437="",G1437=""),"",IFERROR(IF(OR(F1437+G1437&lt;D1437+E1437,D1437&lt;DATE(2027,1,1),D1437&gt;=DATE(2028,1,1)),"CHYBA",""),"CHYBA"))</f>
        <v/>
      </c>
      <c r="U1437" s="14">
        <f>IF(OR(V1437=0,A1437=""),"",IF(COUNTIFS($A$6:$A$1505,A1437&amp;"",$B$6:$B$1505,B1437&amp;"")&gt;1,"CHYBA",IF(X1437="","",IF(X1437=0,"",IFERROR(IF(INDEX($A$1:$A$1505,X1437)="","",IF(A1437=INDEX($A$1:$A$1505,X1437)+1,"","PREVERIŤ")),"PREVERIŤ")))))</f>
        <v/>
      </c>
      <c r="V1437" s="14">
        <f>IF(OR(A1437&lt;&gt;"",B1437&lt;&gt;"",C1437&lt;&gt;"",D1437&lt;&gt;"",E1437&lt;&gt;"",F1437&lt;&gt;"",G1437&lt;&gt;"",H1437&lt;&gt;"",I1437&lt;&gt;"",J1437&lt;&gt;"",K1437&lt;&gt;"",L1437&lt;&gt;"",N1437&lt;&gt;"",O1437&lt;&gt;""),1,0)</f>
        <v/>
      </c>
      <c r="W1437" s="14">
        <f>IF(OR(V1437=0,B1437=""),"",COUNTIFS($B$6:B1437,B1437&amp;""))</f>
        <v/>
      </c>
      <c r="X1437" s="14">
        <f>IF(OR(V1437=0,B1437=""),"",IF(W1437=1,0,SUMIFS($Y$5:Y1436,$B$5:B1436,B1437&amp;"",$W$5:W1436,W1437-1)))</f>
        <v/>
      </c>
      <c r="Y1437" s="14">
        <f>IF(V1437=0,"",ROW($A1437))</f>
        <v/>
      </c>
    </row>
    <row r="1438">
      <c r="A1438" s="10" t="n"/>
      <c r="B1438" s="10" t="n"/>
      <c r="C1438" s="10" t="n"/>
      <c r="D1438" s="12" t="n"/>
      <c r="E1438" s="18" t="n"/>
      <c r="F1438" s="12" t="n"/>
      <c r="G1438" s="18" t="n"/>
      <c r="H1438" s="10" t="n"/>
      <c r="I1438" s="10" t="n"/>
      <c r="J1438" s="10" t="n"/>
      <c r="K1438" s="13" t="n"/>
      <c r="L1438" s="13" t="n"/>
      <c r="M1438" s="19">
        <f>IF(OR(K1438="",L1438=""),"",IF(AND(ISNUMBER(K1438),ISNUMBER(L1438)),L1438-K1438,"CHYBA"))</f>
        <v/>
      </c>
      <c r="N1438" s="10" t="n"/>
      <c r="O1438" s="10" t="n"/>
      <c r="P1438" s="14">
        <f>IF(M1438="","",IF(ISNUMBER(M1438),IF(M1438&lt;=0,"CHYBA",""),"CHYBA"))</f>
        <v/>
      </c>
      <c r="Q1438" s="14">
        <f>IF(OR(V1438=0,B1438="",K1438=""),"",IFERROR(IF(X1438=0,IF(AND(COUNTIFS('Vozidlá'!$A$6:$A$6,B1438&amp;"",'Vozidlá'!$L$6:$L$6,"&lt;&gt;")=1,ROUND(K1438,1)=ROUND(INDEX('Vozidlá'!$L$6:$L$6,MATCH(B1438,'Vozidlá'!$A$6:$A$6,0)),1)),"","CHYBA"),IF(AND(INDEX($L$1:$L$1505,X1438)&lt;&gt;"",ROUND(K1438,1)=ROUND(INDEX($L$1:$L$1505,X1438),1)),"","CHYBA")),"CHYBA"))</f>
        <v/>
      </c>
      <c r="R1438" s="14">
        <f>IF(V1438=0,"",IF(OR(NOT(ISNUMBER(A1438)),B1438="",C1438="",NOT(ISNUMBER(D1438)),NOT(ISNUMBER(E1438)),NOT(ISNUMBER(F1438)),NOT(ISNUMBER(G1438)),I1438="",J1438="",NOT(ISNUMBER(K1438)),NOT(ISNUMBER(L1438)),AND(N1438&lt;&gt;"Podnikateľská",N1438&lt;&gt;"Súkromná"),AND(N1438="Podnikateľská",H1438=""),COUNTIFS('Vodiči'!$C$6:$C$8,C1438&amp;"")&lt;&gt;1,COUNTIFS('Vozidlá'!$A$6:$A$6,B1438&amp;"",'Vozidlá'!$B$6:$B$6,"&lt;&gt;")&lt;&gt;1,COUNTIFS('Vozidlá'!$A$6:$A$6,B1438&amp;"",'Vozidlá'!$C$6:$C$6,"&lt;&gt;")&lt;&gt;1,COUNTIFS('Vozidlá'!$A$6:$A$6,B1438&amp;"",'Vozidlá'!$D$6:$D$6,"&lt;&gt;")&lt;&gt;1,COUNTIFS('Vozidlá'!$A$6:$A$6,B1438&amp;"",'Vozidlá'!$E$6:$E$6,"&lt;&gt;")&lt;&gt;1,COUNTIFS('Vozidlá'!$A$6:$A$6,B1438&amp;"",'Vozidlá'!$K$6:$K$6,"&lt;&gt;")&lt;&gt;1,COUNTIFS('Vozidlá'!$A$6:$A$6,B1438&amp;"",'Vozidlá'!$L$6:$L$6,"&lt;&gt;")&lt;&gt;1),"CHYBA",""))</f>
        <v/>
      </c>
      <c r="S1438" s="14">
        <f>IF(V1438=0,"",IF(N1438="Podnikateľská",IF(H1438="","",IF(OR(LEN(TRIM(SUBSTITUTE(SUBSTITUTE(H1438,".",""),",","")))&lt;12,ISNUMBER(MATCH(TRIM(SUBSTITUTE(SUBSTITUTE(H1438,".",""),",","")),'Zoznamy'!$G$2:$G$41,0))),"PREVERIŤ","")),IF(AND(N1438="Súkromná",IFERROR(INDEX('Vozidlá'!$O$6:$O$6,MATCH(B1438,'Vozidlá'!$A$6:$A$6,0))="áno",FALSE)),"PREVERIŤ","")))</f>
        <v/>
      </c>
      <c r="T1438" s="14">
        <f>IF(OR(D1438="",E1438="",F1438="",G1438=""),"",IFERROR(IF(OR(F1438+G1438&lt;D1438+E1438,D1438&lt;DATE(2027,1,1),D1438&gt;=DATE(2028,1,1)),"CHYBA",""),"CHYBA"))</f>
        <v/>
      </c>
      <c r="U1438" s="14">
        <f>IF(OR(V1438=0,A1438=""),"",IF(COUNTIFS($A$6:$A$1505,A1438&amp;"",$B$6:$B$1505,B1438&amp;"")&gt;1,"CHYBA",IF(X1438="","",IF(X1438=0,"",IFERROR(IF(INDEX($A$1:$A$1505,X1438)="","",IF(A1438=INDEX($A$1:$A$1505,X1438)+1,"","PREVERIŤ")),"PREVERIŤ")))))</f>
        <v/>
      </c>
      <c r="V1438" s="14">
        <f>IF(OR(A1438&lt;&gt;"",B1438&lt;&gt;"",C1438&lt;&gt;"",D1438&lt;&gt;"",E1438&lt;&gt;"",F1438&lt;&gt;"",G1438&lt;&gt;"",H1438&lt;&gt;"",I1438&lt;&gt;"",J1438&lt;&gt;"",K1438&lt;&gt;"",L1438&lt;&gt;"",N1438&lt;&gt;"",O1438&lt;&gt;""),1,0)</f>
        <v/>
      </c>
      <c r="W1438" s="14">
        <f>IF(OR(V1438=0,B1438=""),"",COUNTIFS($B$6:B1438,B1438&amp;""))</f>
        <v/>
      </c>
      <c r="X1438" s="14">
        <f>IF(OR(V1438=0,B1438=""),"",IF(W1438=1,0,SUMIFS($Y$5:Y1437,$B$5:B1437,B1438&amp;"",$W$5:W1437,W1438-1)))</f>
        <v/>
      </c>
      <c r="Y1438" s="14">
        <f>IF(V1438=0,"",ROW($A1438))</f>
        <v/>
      </c>
    </row>
    <row r="1439">
      <c r="A1439" s="10" t="n"/>
      <c r="B1439" s="10" t="n"/>
      <c r="C1439" s="10" t="n"/>
      <c r="D1439" s="12" t="n"/>
      <c r="E1439" s="18" t="n"/>
      <c r="F1439" s="12" t="n"/>
      <c r="G1439" s="18" t="n"/>
      <c r="H1439" s="10" t="n"/>
      <c r="I1439" s="10" t="n"/>
      <c r="J1439" s="10" t="n"/>
      <c r="K1439" s="13" t="n"/>
      <c r="L1439" s="13" t="n"/>
      <c r="M1439" s="19">
        <f>IF(OR(K1439="",L1439=""),"",IF(AND(ISNUMBER(K1439),ISNUMBER(L1439)),L1439-K1439,"CHYBA"))</f>
        <v/>
      </c>
      <c r="N1439" s="10" t="n"/>
      <c r="O1439" s="10" t="n"/>
      <c r="P1439" s="14">
        <f>IF(M1439="","",IF(ISNUMBER(M1439),IF(M1439&lt;=0,"CHYBA",""),"CHYBA"))</f>
        <v/>
      </c>
      <c r="Q1439" s="14">
        <f>IF(OR(V1439=0,B1439="",K1439=""),"",IFERROR(IF(X1439=0,IF(AND(COUNTIFS('Vozidlá'!$A$6:$A$6,B1439&amp;"",'Vozidlá'!$L$6:$L$6,"&lt;&gt;")=1,ROUND(K1439,1)=ROUND(INDEX('Vozidlá'!$L$6:$L$6,MATCH(B1439,'Vozidlá'!$A$6:$A$6,0)),1)),"","CHYBA"),IF(AND(INDEX($L$1:$L$1505,X1439)&lt;&gt;"",ROUND(K1439,1)=ROUND(INDEX($L$1:$L$1505,X1439),1)),"","CHYBA")),"CHYBA"))</f>
        <v/>
      </c>
      <c r="R1439" s="14">
        <f>IF(V1439=0,"",IF(OR(NOT(ISNUMBER(A1439)),B1439="",C1439="",NOT(ISNUMBER(D1439)),NOT(ISNUMBER(E1439)),NOT(ISNUMBER(F1439)),NOT(ISNUMBER(G1439)),I1439="",J1439="",NOT(ISNUMBER(K1439)),NOT(ISNUMBER(L1439)),AND(N1439&lt;&gt;"Podnikateľská",N1439&lt;&gt;"Súkromná"),AND(N1439="Podnikateľská",H1439=""),COUNTIFS('Vodiči'!$C$6:$C$8,C1439&amp;"")&lt;&gt;1,COUNTIFS('Vozidlá'!$A$6:$A$6,B1439&amp;"",'Vozidlá'!$B$6:$B$6,"&lt;&gt;")&lt;&gt;1,COUNTIFS('Vozidlá'!$A$6:$A$6,B1439&amp;"",'Vozidlá'!$C$6:$C$6,"&lt;&gt;")&lt;&gt;1,COUNTIFS('Vozidlá'!$A$6:$A$6,B1439&amp;"",'Vozidlá'!$D$6:$D$6,"&lt;&gt;")&lt;&gt;1,COUNTIFS('Vozidlá'!$A$6:$A$6,B1439&amp;"",'Vozidlá'!$E$6:$E$6,"&lt;&gt;")&lt;&gt;1,COUNTIFS('Vozidlá'!$A$6:$A$6,B1439&amp;"",'Vozidlá'!$K$6:$K$6,"&lt;&gt;")&lt;&gt;1,COUNTIFS('Vozidlá'!$A$6:$A$6,B1439&amp;"",'Vozidlá'!$L$6:$L$6,"&lt;&gt;")&lt;&gt;1),"CHYBA",""))</f>
        <v/>
      </c>
      <c r="S1439" s="14">
        <f>IF(V1439=0,"",IF(N1439="Podnikateľská",IF(H1439="","",IF(OR(LEN(TRIM(SUBSTITUTE(SUBSTITUTE(H1439,".",""),",","")))&lt;12,ISNUMBER(MATCH(TRIM(SUBSTITUTE(SUBSTITUTE(H1439,".",""),",","")),'Zoznamy'!$G$2:$G$41,0))),"PREVERIŤ","")),IF(AND(N1439="Súkromná",IFERROR(INDEX('Vozidlá'!$O$6:$O$6,MATCH(B1439,'Vozidlá'!$A$6:$A$6,0))="áno",FALSE)),"PREVERIŤ","")))</f>
        <v/>
      </c>
      <c r="T1439" s="14">
        <f>IF(OR(D1439="",E1439="",F1439="",G1439=""),"",IFERROR(IF(OR(F1439+G1439&lt;D1439+E1439,D1439&lt;DATE(2027,1,1),D1439&gt;=DATE(2028,1,1)),"CHYBA",""),"CHYBA"))</f>
        <v/>
      </c>
      <c r="U1439" s="14">
        <f>IF(OR(V1439=0,A1439=""),"",IF(COUNTIFS($A$6:$A$1505,A1439&amp;"",$B$6:$B$1505,B1439&amp;"")&gt;1,"CHYBA",IF(X1439="","",IF(X1439=0,"",IFERROR(IF(INDEX($A$1:$A$1505,X1439)="","",IF(A1439=INDEX($A$1:$A$1505,X1439)+1,"","PREVERIŤ")),"PREVERIŤ")))))</f>
        <v/>
      </c>
      <c r="V1439" s="14">
        <f>IF(OR(A1439&lt;&gt;"",B1439&lt;&gt;"",C1439&lt;&gt;"",D1439&lt;&gt;"",E1439&lt;&gt;"",F1439&lt;&gt;"",G1439&lt;&gt;"",H1439&lt;&gt;"",I1439&lt;&gt;"",J1439&lt;&gt;"",K1439&lt;&gt;"",L1439&lt;&gt;"",N1439&lt;&gt;"",O1439&lt;&gt;""),1,0)</f>
        <v/>
      </c>
      <c r="W1439" s="14">
        <f>IF(OR(V1439=0,B1439=""),"",COUNTIFS($B$6:B1439,B1439&amp;""))</f>
        <v/>
      </c>
      <c r="X1439" s="14">
        <f>IF(OR(V1439=0,B1439=""),"",IF(W1439=1,0,SUMIFS($Y$5:Y1438,$B$5:B1438,B1439&amp;"",$W$5:W1438,W1439-1)))</f>
        <v/>
      </c>
      <c r="Y1439" s="14">
        <f>IF(V1439=0,"",ROW($A1439))</f>
        <v/>
      </c>
    </row>
    <row r="1440">
      <c r="A1440" s="10" t="n"/>
      <c r="B1440" s="10" t="n"/>
      <c r="C1440" s="10" t="n"/>
      <c r="D1440" s="12" t="n"/>
      <c r="E1440" s="18" t="n"/>
      <c r="F1440" s="12" t="n"/>
      <c r="G1440" s="18" t="n"/>
      <c r="H1440" s="10" t="n"/>
      <c r="I1440" s="10" t="n"/>
      <c r="J1440" s="10" t="n"/>
      <c r="K1440" s="13" t="n"/>
      <c r="L1440" s="13" t="n"/>
      <c r="M1440" s="19">
        <f>IF(OR(K1440="",L1440=""),"",IF(AND(ISNUMBER(K1440),ISNUMBER(L1440)),L1440-K1440,"CHYBA"))</f>
        <v/>
      </c>
      <c r="N1440" s="10" t="n"/>
      <c r="O1440" s="10" t="n"/>
      <c r="P1440" s="14">
        <f>IF(M1440="","",IF(ISNUMBER(M1440),IF(M1440&lt;=0,"CHYBA",""),"CHYBA"))</f>
        <v/>
      </c>
      <c r="Q1440" s="14">
        <f>IF(OR(V1440=0,B1440="",K1440=""),"",IFERROR(IF(X1440=0,IF(AND(COUNTIFS('Vozidlá'!$A$6:$A$6,B1440&amp;"",'Vozidlá'!$L$6:$L$6,"&lt;&gt;")=1,ROUND(K1440,1)=ROUND(INDEX('Vozidlá'!$L$6:$L$6,MATCH(B1440,'Vozidlá'!$A$6:$A$6,0)),1)),"","CHYBA"),IF(AND(INDEX($L$1:$L$1505,X1440)&lt;&gt;"",ROUND(K1440,1)=ROUND(INDEX($L$1:$L$1505,X1440),1)),"","CHYBA")),"CHYBA"))</f>
        <v/>
      </c>
      <c r="R1440" s="14">
        <f>IF(V1440=0,"",IF(OR(NOT(ISNUMBER(A1440)),B1440="",C1440="",NOT(ISNUMBER(D1440)),NOT(ISNUMBER(E1440)),NOT(ISNUMBER(F1440)),NOT(ISNUMBER(G1440)),I1440="",J1440="",NOT(ISNUMBER(K1440)),NOT(ISNUMBER(L1440)),AND(N1440&lt;&gt;"Podnikateľská",N1440&lt;&gt;"Súkromná"),AND(N1440="Podnikateľská",H1440=""),COUNTIFS('Vodiči'!$C$6:$C$8,C1440&amp;"")&lt;&gt;1,COUNTIFS('Vozidlá'!$A$6:$A$6,B1440&amp;"",'Vozidlá'!$B$6:$B$6,"&lt;&gt;")&lt;&gt;1,COUNTIFS('Vozidlá'!$A$6:$A$6,B1440&amp;"",'Vozidlá'!$C$6:$C$6,"&lt;&gt;")&lt;&gt;1,COUNTIFS('Vozidlá'!$A$6:$A$6,B1440&amp;"",'Vozidlá'!$D$6:$D$6,"&lt;&gt;")&lt;&gt;1,COUNTIFS('Vozidlá'!$A$6:$A$6,B1440&amp;"",'Vozidlá'!$E$6:$E$6,"&lt;&gt;")&lt;&gt;1,COUNTIFS('Vozidlá'!$A$6:$A$6,B1440&amp;"",'Vozidlá'!$K$6:$K$6,"&lt;&gt;")&lt;&gt;1,COUNTIFS('Vozidlá'!$A$6:$A$6,B1440&amp;"",'Vozidlá'!$L$6:$L$6,"&lt;&gt;")&lt;&gt;1),"CHYBA",""))</f>
        <v/>
      </c>
      <c r="S1440" s="14">
        <f>IF(V1440=0,"",IF(N1440="Podnikateľská",IF(H1440="","",IF(OR(LEN(TRIM(SUBSTITUTE(SUBSTITUTE(H1440,".",""),",","")))&lt;12,ISNUMBER(MATCH(TRIM(SUBSTITUTE(SUBSTITUTE(H1440,".",""),",","")),'Zoznamy'!$G$2:$G$41,0))),"PREVERIŤ","")),IF(AND(N1440="Súkromná",IFERROR(INDEX('Vozidlá'!$O$6:$O$6,MATCH(B1440,'Vozidlá'!$A$6:$A$6,0))="áno",FALSE)),"PREVERIŤ","")))</f>
        <v/>
      </c>
      <c r="T1440" s="14">
        <f>IF(OR(D1440="",E1440="",F1440="",G1440=""),"",IFERROR(IF(OR(F1440+G1440&lt;D1440+E1440,D1440&lt;DATE(2027,1,1),D1440&gt;=DATE(2028,1,1)),"CHYBA",""),"CHYBA"))</f>
        <v/>
      </c>
      <c r="U1440" s="14">
        <f>IF(OR(V1440=0,A1440=""),"",IF(COUNTIFS($A$6:$A$1505,A1440&amp;"",$B$6:$B$1505,B1440&amp;"")&gt;1,"CHYBA",IF(X1440="","",IF(X1440=0,"",IFERROR(IF(INDEX($A$1:$A$1505,X1440)="","",IF(A1440=INDEX($A$1:$A$1505,X1440)+1,"","PREVERIŤ")),"PREVERIŤ")))))</f>
        <v/>
      </c>
      <c r="V1440" s="14">
        <f>IF(OR(A1440&lt;&gt;"",B1440&lt;&gt;"",C1440&lt;&gt;"",D1440&lt;&gt;"",E1440&lt;&gt;"",F1440&lt;&gt;"",G1440&lt;&gt;"",H1440&lt;&gt;"",I1440&lt;&gt;"",J1440&lt;&gt;"",K1440&lt;&gt;"",L1440&lt;&gt;"",N1440&lt;&gt;"",O1440&lt;&gt;""),1,0)</f>
        <v/>
      </c>
      <c r="W1440" s="14">
        <f>IF(OR(V1440=0,B1440=""),"",COUNTIFS($B$6:B1440,B1440&amp;""))</f>
        <v/>
      </c>
      <c r="X1440" s="14">
        <f>IF(OR(V1440=0,B1440=""),"",IF(W1440=1,0,SUMIFS($Y$5:Y1439,$B$5:B1439,B1440&amp;"",$W$5:W1439,W1440-1)))</f>
        <v/>
      </c>
      <c r="Y1440" s="14">
        <f>IF(V1440=0,"",ROW($A1440))</f>
        <v/>
      </c>
    </row>
    <row r="1441">
      <c r="A1441" s="10" t="n"/>
      <c r="B1441" s="10" t="n"/>
      <c r="C1441" s="10" t="n"/>
      <c r="D1441" s="12" t="n"/>
      <c r="E1441" s="18" t="n"/>
      <c r="F1441" s="12" t="n"/>
      <c r="G1441" s="18" t="n"/>
      <c r="H1441" s="10" t="n"/>
      <c r="I1441" s="10" t="n"/>
      <c r="J1441" s="10" t="n"/>
      <c r="K1441" s="13" t="n"/>
      <c r="L1441" s="13" t="n"/>
      <c r="M1441" s="19">
        <f>IF(OR(K1441="",L1441=""),"",IF(AND(ISNUMBER(K1441),ISNUMBER(L1441)),L1441-K1441,"CHYBA"))</f>
        <v/>
      </c>
      <c r="N1441" s="10" t="n"/>
      <c r="O1441" s="10" t="n"/>
      <c r="P1441" s="14">
        <f>IF(M1441="","",IF(ISNUMBER(M1441),IF(M1441&lt;=0,"CHYBA",""),"CHYBA"))</f>
        <v/>
      </c>
      <c r="Q1441" s="14">
        <f>IF(OR(V1441=0,B1441="",K1441=""),"",IFERROR(IF(X1441=0,IF(AND(COUNTIFS('Vozidlá'!$A$6:$A$6,B1441&amp;"",'Vozidlá'!$L$6:$L$6,"&lt;&gt;")=1,ROUND(K1441,1)=ROUND(INDEX('Vozidlá'!$L$6:$L$6,MATCH(B1441,'Vozidlá'!$A$6:$A$6,0)),1)),"","CHYBA"),IF(AND(INDEX($L$1:$L$1505,X1441)&lt;&gt;"",ROUND(K1441,1)=ROUND(INDEX($L$1:$L$1505,X1441),1)),"","CHYBA")),"CHYBA"))</f>
        <v/>
      </c>
      <c r="R1441" s="14">
        <f>IF(V1441=0,"",IF(OR(NOT(ISNUMBER(A1441)),B1441="",C1441="",NOT(ISNUMBER(D1441)),NOT(ISNUMBER(E1441)),NOT(ISNUMBER(F1441)),NOT(ISNUMBER(G1441)),I1441="",J1441="",NOT(ISNUMBER(K1441)),NOT(ISNUMBER(L1441)),AND(N1441&lt;&gt;"Podnikateľská",N1441&lt;&gt;"Súkromná"),AND(N1441="Podnikateľská",H1441=""),COUNTIFS('Vodiči'!$C$6:$C$8,C1441&amp;"")&lt;&gt;1,COUNTIFS('Vozidlá'!$A$6:$A$6,B1441&amp;"",'Vozidlá'!$B$6:$B$6,"&lt;&gt;")&lt;&gt;1,COUNTIFS('Vozidlá'!$A$6:$A$6,B1441&amp;"",'Vozidlá'!$C$6:$C$6,"&lt;&gt;")&lt;&gt;1,COUNTIFS('Vozidlá'!$A$6:$A$6,B1441&amp;"",'Vozidlá'!$D$6:$D$6,"&lt;&gt;")&lt;&gt;1,COUNTIFS('Vozidlá'!$A$6:$A$6,B1441&amp;"",'Vozidlá'!$E$6:$E$6,"&lt;&gt;")&lt;&gt;1,COUNTIFS('Vozidlá'!$A$6:$A$6,B1441&amp;"",'Vozidlá'!$K$6:$K$6,"&lt;&gt;")&lt;&gt;1,COUNTIFS('Vozidlá'!$A$6:$A$6,B1441&amp;"",'Vozidlá'!$L$6:$L$6,"&lt;&gt;")&lt;&gt;1),"CHYBA",""))</f>
        <v/>
      </c>
      <c r="S1441" s="14">
        <f>IF(V1441=0,"",IF(N1441="Podnikateľská",IF(H1441="","",IF(OR(LEN(TRIM(SUBSTITUTE(SUBSTITUTE(H1441,".",""),",","")))&lt;12,ISNUMBER(MATCH(TRIM(SUBSTITUTE(SUBSTITUTE(H1441,".",""),",","")),'Zoznamy'!$G$2:$G$41,0))),"PREVERIŤ","")),IF(AND(N1441="Súkromná",IFERROR(INDEX('Vozidlá'!$O$6:$O$6,MATCH(B1441,'Vozidlá'!$A$6:$A$6,0))="áno",FALSE)),"PREVERIŤ","")))</f>
        <v/>
      </c>
      <c r="T1441" s="14">
        <f>IF(OR(D1441="",E1441="",F1441="",G1441=""),"",IFERROR(IF(OR(F1441+G1441&lt;D1441+E1441,D1441&lt;DATE(2027,1,1),D1441&gt;=DATE(2028,1,1)),"CHYBA",""),"CHYBA"))</f>
        <v/>
      </c>
      <c r="U1441" s="14">
        <f>IF(OR(V1441=0,A1441=""),"",IF(COUNTIFS($A$6:$A$1505,A1441&amp;"",$B$6:$B$1505,B1441&amp;"")&gt;1,"CHYBA",IF(X1441="","",IF(X1441=0,"",IFERROR(IF(INDEX($A$1:$A$1505,X1441)="","",IF(A1441=INDEX($A$1:$A$1505,X1441)+1,"","PREVERIŤ")),"PREVERIŤ")))))</f>
        <v/>
      </c>
      <c r="V1441" s="14">
        <f>IF(OR(A1441&lt;&gt;"",B1441&lt;&gt;"",C1441&lt;&gt;"",D1441&lt;&gt;"",E1441&lt;&gt;"",F1441&lt;&gt;"",G1441&lt;&gt;"",H1441&lt;&gt;"",I1441&lt;&gt;"",J1441&lt;&gt;"",K1441&lt;&gt;"",L1441&lt;&gt;"",N1441&lt;&gt;"",O1441&lt;&gt;""),1,0)</f>
        <v/>
      </c>
      <c r="W1441" s="14">
        <f>IF(OR(V1441=0,B1441=""),"",COUNTIFS($B$6:B1441,B1441&amp;""))</f>
        <v/>
      </c>
      <c r="X1441" s="14">
        <f>IF(OR(V1441=0,B1441=""),"",IF(W1441=1,0,SUMIFS($Y$5:Y1440,$B$5:B1440,B1441&amp;"",$W$5:W1440,W1441-1)))</f>
        <v/>
      </c>
      <c r="Y1441" s="14">
        <f>IF(V1441=0,"",ROW($A1441))</f>
        <v/>
      </c>
    </row>
    <row r="1442">
      <c r="A1442" s="10" t="n"/>
      <c r="B1442" s="10" t="n"/>
      <c r="C1442" s="10" t="n"/>
      <c r="D1442" s="12" t="n"/>
      <c r="E1442" s="18" t="n"/>
      <c r="F1442" s="12" t="n"/>
      <c r="G1442" s="18" t="n"/>
      <c r="H1442" s="10" t="n"/>
      <c r="I1442" s="10" t="n"/>
      <c r="J1442" s="10" t="n"/>
      <c r="K1442" s="13" t="n"/>
      <c r="L1442" s="13" t="n"/>
      <c r="M1442" s="19">
        <f>IF(OR(K1442="",L1442=""),"",IF(AND(ISNUMBER(K1442),ISNUMBER(L1442)),L1442-K1442,"CHYBA"))</f>
        <v/>
      </c>
      <c r="N1442" s="10" t="n"/>
      <c r="O1442" s="10" t="n"/>
      <c r="P1442" s="14">
        <f>IF(M1442="","",IF(ISNUMBER(M1442),IF(M1442&lt;=0,"CHYBA",""),"CHYBA"))</f>
        <v/>
      </c>
      <c r="Q1442" s="14">
        <f>IF(OR(V1442=0,B1442="",K1442=""),"",IFERROR(IF(X1442=0,IF(AND(COUNTIFS('Vozidlá'!$A$6:$A$6,B1442&amp;"",'Vozidlá'!$L$6:$L$6,"&lt;&gt;")=1,ROUND(K1442,1)=ROUND(INDEX('Vozidlá'!$L$6:$L$6,MATCH(B1442,'Vozidlá'!$A$6:$A$6,0)),1)),"","CHYBA"),IF(AND(INDEX($L$1:$L$1505,X1442)&lt;&gt;"",ROUND(K1442,1)=ROUND(INDEX($L$1:$L$1505,X1442),1)),"","CHYBA")),"CHYBA"))</f>
        <v/>
      </c>
      <c r="R1442" s="14">
        <f>IF(V1442=0,"",IF(OR(NOT(ISNUMBER(A1442)),B1442="",C1442="",NOT(ISNUMBER(D1442)),NOT(ISNUMBER(E1442)),NOT(ISNUMBER(F1442)),NOT(ISNUMBER(G1442)),I1442="",J1442="",NOT(ISNUMBER(K1442)),NOT(ISNUMBER(L1442)),AND(N1442&lt;&gt;"Podnikateľská",N1442&lt;&gt;"Súkromná"),AND(N1442="Podnikateľská",H1442=""),COUNTIFS('Vodiči'!$C$6:$C$8,C1442&amp;"")&lt;&gt;1,COUNTIFS('Vozidlá'!$A$6:$A$6,B1442&amp;"",'Vozidlá'!$B$6:$B$6,"&lt;&gt;")&lt;&gt;1,COUNTIFS('Vozidlá'!$A$6:$A$6,B1442&amp;"",'Vozidlá'!$C$6:$C$6,"&lt;&gt;")&lt;&gt;1,COUNTIFS('Vozidlá'!$A$6:$A$6,B1442&amp;"",'Vozidlá'!$D$6:$D$6,"&lt;&gt;")&lt;&gt;1,COUNTIFS('Vozidlá'!$A$6:$A$6,B1442&amp;"",'Vozidlá'!$E$6:$E$6,"&lt;&gt;")&lt;&gt;1,COUNTIFS('Vozidlá'!$A$6:$A$6,B1442&amp;"",'Vozidlá'!$K$6:$K$6,"&lt;&gt;")&lt;&gt;1,COUNTIFS('Vozidlá'!$A$6:$A$6,B1442&amp;"",'Vozidlá'!$L$6:$L$6,"&lt;&gt;")&lt;&gt;1),"CHYBA",""))</f>
        <v/>
      </c>
      <c r="S1442" s="14">
        <f>IF(V1442=0,"",IF(N1442="Podnikateľská",IF(H1442="","",IF(OR(LEN(TRIM(SUBSTITUTE(SUBSTITUTE(H1442,".",""),",","")))&lt;12,ISNUMBER(MATCH(TRIM(SUBSTITUTE(SUBSTITUTE(H1442,".",""),",","")),'Zoznamy'!$G$2:$G$41,0))),"PREVERIŤ","")),IF(AND(N1442="Súkromná",IFERROR(INDEX('Vozidlá'!$O$6:$O$6,MATCH(B1442,'Vozidlá'!$A$6:$A$6,0))="áno",FALSE)),"PREVERIŤ","")))</f>
        <v/>
      </c>
      <c r="T1442" s="14">
        <f>IF(OR(D1442="",E1442="",F1442="",G1442=""),"",IFERROR(IF(OR(F1442+G1442&lt;D1442+E1442,D1442&lt;DATE(2027,1,1),D1442&gt;=DATE(2028,1,1)),"CHYBA",""),"CHYBA"))</f>
        <v/>
      </c>
      <c r="U1442" s="14">
        <f>IF(OR(V1442=0,A1442=""),"",IF(COUNTIFS($A$6:$A$1505,A1442&amp;"",$B$6:$B$1505,B1442&amp;"")&gt;1,"CHYBA",IF(X1442="","",IF(X1442=0,"",IFERROR(IF(INDEX($A$1:$A$1505,X1442)="","",IF(A1442=INDEX($A$1:$A$1505,X1442)+1,"","PREVERIŤ")),"PREVERIŤ")))))</f>
        <v/>
      </c>
      <c r="V1442" s="14">
        <f>IF(OR(A1442&lt;&gt;"",B1442&lt;&gt;"",C1442&lt;&gt;"",D1442&lt;&gt;"",E1442&lt;&gt;"",F1442&lt;&gt;"",G1442&lt;&gt;"",H1442&lt;&gt;"",I1442&lt;&gt;"",J1442&lt;&gt;"",K1442&lt;&gt;"",L1442&lt;&gt;"",N1442&lt;&gt;"",O1442&lt;&gt;""),1,0)</f>
        <v/>
      </c>
      <c r="W1442" s="14">
        <f>IF(OR(V1442=0,B1442=""),"",COUNTIFS($B$6:B1442,B1442&amp;""))</f>
        <v/>
      </c>
      <c r="X1442" s="14">
        <f>IF(OR(V1442=0,B1442=""),"",IF(W1442=1,0,SUMIFS($Y$5:Y1441,$B$5:B1441,B1442&amp;"",$W$5:W1441,W1442-1)))</f>
        <v/>
      </c>
      <c r="Y1442" s="14">
        <f>IF(V1442=0,"",ROW($A1442))</f>
        <v/>
      </c>
    </row>
    <row r="1443">
      <c r="A1443" s="10" t="n"/>
      <c r="B1443" s="10" t="n"/>
      <c r="C1443" s="10" t="n"/>
      <c r="D1443" s="12" t="n"/>
      <c r="E1443" s="18" t="n"/>
      <c r="F1443" s="12" t="n"/>
      <c r="G1443" s="18" t="n"/>
      <c r="H1443" s="10" t="n"/>
      <c r="I1443" s="10" t="n"/>
      <c r="J1443" s="10" t="n"/>
      <c r="K1443" s="13" t="n"/>
      <c r="L1443" s="13" t="n"/>
      <c r="M1443" s="19">
        <f>IF(OR(K1443="",L1443=""),"",IF(AND(ISNUMBER(K1443),ISNUMBER(L1443)),L1443-K1443,"CHYBA"))</f>
        <v/>
      </c>
      <c r="N1443" s="10" t="n"/>
      <c r="O1443" s="10" t="n"/>
      <c r="P1443" s="14">
        <f>IF(M1443="","",IF(ISNUMBER(M1443),IF(M1443&lt;=0,"CHYBA",""),"CHYBA"))</f>
        <v/>
      </c>
      <c r="Q1443" s="14">
        <f>IF(OR(V1443=0,B1443="",K1443=""),"",IFERROR(IF(X1443=0,IF(AND(COUNTIFS('Vozidlá'!$A$6:$A$6,B1443&amp;"",'Vozidlá'!$L$6:$L$6,"&lt;&gt;")=1,ROUND(K1443,1)=ROUND(INDEX('Vozidlá'!$L$6:$L$6,MATCH(B1443,'Vozidlá'!$A$6:$A$6,0)),1)),"","CHYBA"),IF(AND(INDEX($L$1:$L$1505,X1443)&lt;&gt;"",ROUND(K1443,1)=ROUND(INDEX($L$1:$L$1505,X1443),1)),"","CHYBA")),"CHYBA"))</f>
        <v/>
      </c>
      <c r="R1443" s="14">
        <f>IF(V1443=0,"",IF(OR(NOT(ISNUMBER(A1443)),B1443="",C1443="",NOT(ISNUMBER(D1443)),NOT(ISNUMBER(E1443)),NOT(ISNUMBER(F1443)),NOT(ISNUMBER(G1443)),I1443="",J1443="",NOT(ISNUMBER(K1443)),NOT(ISNUMBER(L1443)),AND(N1443&lt;&gt;"Podnikateľská",N1443&lt;&gt;"Súkromná"),AND(N1443="Podnikateľská",H1443=""),COUNTIFS('Vodiči'!$C$6:$C$8,C1443&amp;"")&lt;&gt;1,COUNTIFS('Vozidlá'!$A$6:$A$6,B1443&amp;"",'Vozidlá'!$B$6:$B$6,"&lt;&gt;")&lt;&gt;1,COUNTIFS('Vozidlá'!$A$6:$A$6,B1443&amp;"",'Vozidlá'!$C$6:$C$6,"&lt;&gt;")&lt;&gt;1,COUNTIFS('Vozidlá'!$A$6:$A$6,B1443&amp;"",'Vozidlá'!$D$6:$D$6,"&lt;&gt;")&lt;&gt;1,COUNTIFS('Vozidlá'!$A$6:$A$6,B1443&amp;"",'Vozidlá'!$E$6:$E$6,"&lt;&gt;")&lt;&gt;1,COUNTIFS('Vozidlá'!$A$6:$A$6,B1443&amp;"",'Vozidlá'!$K$6:$K$6,"&lt;&gt;")&lt;&gt;1,COUNTIFS('Vozidlá'!$A$6:$A$6,B1443&amp;"",'Vozidlá'!$L$6:$L$6,"&lt;&gt;")&lt;&gt;1),"CHYBA",""))</f>
        <v/>
      </c>
      <c r="S1443" s="14">
        <f>IF(V1443=0,"",IF(N1443="Podnikateľská",IF(H1443="","",IF(OR(LEN(TRIM(SUBSTITUTE(SUBSTITUTE(H1443,".",""),",","")))&lt;12,ISNUMBER(MATCH(TRIM(SUBSTITUTE(SUBSTITUTE(H1443,".",""),",","")),'Zoznamy'!$G$2:$G$41,0))),"PREVERIŤ","")),IF(AND(N1443="Súkromná",IFERROR(INDEX('Vozidlá'!$O$6:$O$6,MATCH(B1443,'Vozidlá'!$A$6:$A$6,0))="áno",FALSE)),"PREVERIŤ","")))</f>
        <v/>
      </c>
      <c r="T1443" s="14">
        <f>IF(OR(D1443="",E1443="",F1443="",G1443=""),"",IFERROR(IF(OR(F1443+G1443&lt;D1443+E1443,D1443&lt;DATE(2027,1,1),D1443&gt;=DATE(2028,1,1)),"CHYBA",""),"CHYBA"))</f>
        <v/>
      </c>
      <c r="U1443" s="14">
        <f>IF(OR(V1443=0,A1443=""),"",IF(COUNTIFS($A$6:$A$1505,A1443&amp;"",$B$6:$B$1505,B1443&amp;"")&gt;1,"CHYBA",IF(X1443="","",IF(X1443=0,"",IFERROR(IF(INDEX($A$1:$A$1505,X1443)="","",IF(A1443=INDEX($A$1:$A$1505,X1443)+1,"","PREVERIŤ")),"PREVERIŤ")))))</f>
        <v/>
      </c>
      <c r="V1443" s="14">
        <f>IF(OR(A1443&lt;&gt;"",B1443&lt;&gt;"",C1443&lt;&gt;"",D1443&lt;&gt;"",E1443&lt;&gt;"",F1443&lt;&gt;"",G1443&lt;&gt;"",H1443&lt;&gt;"",I1443&lt;&gt;"",J1443&lt;&gt;"",K1443&lt;&gt;"",L1443&lt;&gt;"",N1443&lt;&gt;"",O1443&lt;&gt;""),1,0)</f>
        <v/>
      </c>
      <c r="W1443" s="14">
        <f>IF(OR(V1443=0,B1443=""),"",COUNTIFS($B$6:B1443,B1443&amp;""))</f>
        <v/>
      </c>
      <c r="X1443" s="14">
        <f>IF(OR(V1443=0,B1443=""),"",IF(W1443=1,0,SUMIFS($Y$5:Y1442,$B$5:B1442,B1443&amp;"",$W$5:W1442,W1443-1)))</f>
        <v/>
      </c>
      <c r="Y1443" s="14">
        <f>IF(V1443=0,"",ROW($A1443))</f>
        <v/>
      </c>
    </row>
    <row r="1444">
      <c r="A1444" s="10" t="n"/>
      <c r="B1444" s="10" t="n"/>
      <c r="C1444" s="10" t="n"/>
      <c r="D1444" s="12" t="n"/>
      <c r="E1444" s="18" t="n"/>
      <c r="F1444" s="12" t="n"/>
      <c r="G1444" s="18" t="n"/>
      <c r="H1444" s="10" t="n"/>
      <c r="I1444" s="10" t="n"/>
      <c r="J1444" s="10" t="n"/>
      <c r="K1444" s="13" t="n"/>
      <c r="L1444" s="13" t="n"/>
      <c r="M1444" s="19">
        <f>IF(OR(K1444="",L1444=""),"",IF(AND(ISNUMBER(K1444),ISNUMBER(L1444)),L1444-K1444,"CHYBA"))</f>
        <v/>
      </c>
      <c r="N1444" s="10" t="n"/>
      <c r="O1444" s="10" t="n"/>
      <c r="P1444" s="14">
        <f>IF(M1444="","",IF(ISNUMBER(M1444),IF(M1444&lt;=0,"CHYBA",""),"CHYBA"))</f>
        <v/>
      </c>
      <c r="Q1444" s="14">
        <f>IF(OR(V1444=0,B1444="",K1444=""),"",IFERROR(IF(X1444=0,IF(AND(COUNTIFS('Vozidlá'!$A$6:$A$6,B1444&amp;"",'Vozidlá'!$L$6:$L$6,"&lt;&gt;")=1,ROUND(K1444,1)=ROUND(INDEX('Vozidlá'!$L$6:$L$6,MATCH(B1444,'Vozidlá'!$A$6:$A$6,0)),1)),"","CHYBA"),IF(AND(INDEX($L$1:$L$1505,X1444)&lt;&gt;"",ROUND(K1444,1)=ROUND(INDEX($L$1:$L$1505,X1444),1)),"","CHYBA")),"CHYBA"))</f>
        <v/>
      </c>
      <c r="R1444" s="14">
        <f>IF(V1444=0,"",IF(OR(NOT(ISNUMBER(A1444)),B1444="",C1444="",NOT(ISNUMBER(D1444)),NOT(ISNUMBER(E1444)),NOT(ISNUMBER(F1444)),NOT(ISNUMBER(G1444)),I1444="",J1444="",NOT(ISNUMBER(K1444)),NOT(ISNUMBER(L1444)),AND(N1444&lt;&gt;"Podnikateľská",N1444&lt;&gt;"Súkromná"),AND(N1444="Podnikateľská",H1444=""),COUNTIFS('Vodiči'!$C$6:$C$8,C1444&amp;"")&lt;&gt;1,COUNTIFS('Vozidlá'!$A$6:$A$6,B1444&amp;"",'Vozidlá'!$B$6:$B$6,"&lt;&gt;")&lt;&gt;1,COUNTIFS('Vozidlá'!$A$6:$A$6,B1444&amp;"",'Vozidlá'!$C$6:$C$6,"&lt;&gt;")&lt;&gt;1,COUNTIFS('Vozidlá'!$A$6:$A$6,B1444&amp;"",'Vozidlá'!$D$6:$D$6,"&lt;&gt;")&lt;&gt;1,COUNTIFS('Vozidlá'!$A$6:$A$6,B1444&amp;"",'Vozidlá'!$E$6:$E$6,"&lt;&gt;")&lt;&gt;1,COUNTIFS('Vozidlá'!$A$6:$A$6,B1444&amp;"",'Vozidlá'!$K$6:$K$6,"&lt;&gt;")&lt;&gt;1,COUNTIFS('Vozidlá'!$A$6:$A$6,B1444&amp;"",'Vozidlá'!$L$6:$L$6,"&lt;&gt;")&lt;&gt;1),"CHYBA",""))</f>
        <v/>
      </c>
      <c r="S1444" s="14">
        <f>IF(V1444=0,"",IF(N1444="Podnikateľská",IF(H1444="","",IF(OR(LEN(TRIM(SUBSTITUTE(SUBSTITUTE(H1444,".",""),",","")))&lt;12,ISNUMBER(MATCH(TRIM(SUBSTITUTE(SUBSTITUTE(H1444,".",""),",","")),'Zoznamy'!$G$2:$G$41,0))),"PREVERIŤ","")),IF(AND(N1444="Súkromná",IFERROR(INDEX('Vozidlá'!$O$6:$O$6,MATCH(B1444,'Vozidlá'!$A$6:$A$6,0))="áno",FALSE)),"PREVERIŤ","")))</f>
        <v/>
      </c>
      <c r="T1444" s="14">
        <f>IF(OR(D1444="",E1444="",F1444="",G1444=""),"",IFERROR(IF(OR(F1444+G1444&lt;D1444+E1444,D1444&lt;DATE(2027,1,1),D1444&gt;=DATE(2028,1,1)),"CHYBA",""),"CHYBA"))</f>
        <v/>
      </c>
      <c r="U1444" s="14">
        <f>IF(OR(V1444=0,A1444=""),"",IF(COUNTIFS($A$6:$A$1505,A1444&amp;"",$B$6:$B$1505,B1444&amp;"")&gt;1,"CHYBA",IF(X1444="","",IF(X1444=0,"",IFERROR(IF(INDEX($A$1:$A$1505,X1444)="","",IF(A1444=INDEX($A$1:$A$1505,X1444)+1,"","PREVERIŤ")),"PREVERIŤ")))))</f>
        <v/>
      </c>
      <c r="V1444" s="14">
        <f>IF(OR(A1444&lt;&gt;"",B1444&lt;&gt;"",C1444&lt;&gt;"",D1444&lt;&gt;"",E1444&lt;&gt;"",F1444&lt;&gt;"",G1444&lt;&gt;"",H1444&lt;&gt;"",I1444&lt;&gt;"",J1444&lt;&gt;"",K1444&lt;&gt;"",L1444&lt;&gt;"",N1444&lt;&gt;"",O1444&lt;&gt;""),1,0)</f>
        <v/>
      </c>
      <c r="W1444" s="14">
        <f>IF(OR(V1444=0,B1444=""),"",COUNTIFS($B$6:B1444,B1444&amp;""))</f>
        <v/>
      </c>
      <c r="X1444" s="14">
        <f>IF(OR(V1444=0,B1444=""),"",IF(W1444=1,0,SUMIFS($Y$5:Y1443,$B$5:B1443,B1444&amp;"",$W$5:W1443,W1444-1)))</f>
        <v/>
      </c>
      <c r="Y1444" s="14">
        <f>IF(V1444=0,"",ROW($A1444))</f>
        <v/>
      </c>
    </row>
    <row r="1445">
      <c r="A1445" s="10" t="n"/>
      <c r="B1445" s="10" t="n"/>
      <c r="C1445" s="10" t="n"/>
      <c r="D1445" s="12" t="n"/>
      <c r="E1445" s="18" t="n"/>
      <c r="F1445" s="12" t="n"/>
      <c r="G1445" s="18" t="n"/>
      <c r="H1445" s="10" t="n"/>
      <c r="I1445" s="10" t="n"/>
      <c r="J1445" s="10" t="n"/>
      <c r="K1445" s="13" t="n"/>
      <c r="L1445" s="13" t="n"/>
      <c r="M1445" s="19">
        <f>IF(OR(K1445="",L1445=""),"",IF(AND(ISNUMBER(K1445),ISNUMBER(L1445)),L1445-K1445,"CHYBA"))</f>
        <v/>
      </c>
      <c r="N1445" s="10" t="n"/>
      <c r="O1445" s="10" t="n"/>
      <c r="P1445" s="14">
        <f>IF(M1445="","",IF(ISNUMBER(M1445),IF(M1445&lt;=0,"CHYBA",""),"CHYBA"))</f>
        <v/>
      </c>
      <c r="Q1445" s="14">
        <f>IF(OR(V1445=0,B1445="",K1445=""),"",IFERROR(IF(X1445=0,IF(AND(COUNTIFS('Vozidlá'!$A$6:$A$6,B1445&amp;"",'Vozidlá'!$L$6:$L$6,"&lt;&gt;")=1,ROUND(K1445,1)=ROUND(INDEX('Vozidlá'!$L$6:$L$6,MATCH(B1445,'Vozidlá'!$A$6:$A$6,0)),1)),"","CHYBA"),IF(AND(INDEX($L$1:$L$1505,X1445)&lt;&gt;"",ROUND(K1445,1)=ROUND(INDEX($L$1:$L$1505,X1445),1)),"","CHYBA")),"CHYBA"))</f>
        <v/>
      </c>
      <c r="R1445" s="14">
        <f>IF(V1445=0,"",IF(OR(NOT(ISNUMBER(A1445)),B1445="",C1445="",NOT(ISNUMBER(D1445)),NOT(ISNUMBER(E1445)),NOT(ISNUMBER(F1445)),NOT(ISNUMBER(G1445)),I1445="",J1445="",NOT(ISNUMBER(K1445)),NOT(ISNUMBER(L1445)),AND(N1445&lt;&gt;"Podnikateľská",N1445&lt;&gt;"Súkromná"),AND(N1445="Podnikateľská",H1445=""),COUNTIFS('Vodiči'!$C$6:$C$8,C1445&amp;"")&lt;&gt;1,COUNTIFS('Vozidlá'!$A$6:$A$6,B1445&amp;"",'Vozidlá'!$B$6:$B$6,"&lt;&gt;")&lt;&gt;1,COUNTIFS('Vozidlá'!$A$6:$A$6,B1445&amp;"",'Vozidlá'!$C$6:$C$6,"&lt;&gt;")&lt;&gt;1,COUNTIFS('Vozidlá'!$A$6:$A$6,B1445&amp;"",'Vozidlá'!$D$6:$D$6,"&lt;&gt;")&lt;&gt;1,COUNTIFS('Vozidlá'!$A$6:$A$6,B1445&amp;"",'Vozidlá'!$E$6:$E$6,"&lt;&gt;")&lt;&gt;1,COUNTIFS('Vozidlá'!$A$6:$A$6,B1445&amp;"",'Vozidlá'!$K$6:$K$6,"&lt;&gt;")&lt;&gt;1,COUNTIFS('Vozidlá'!$A$6:$A$6,B1445&amp;"",'Vozidlá'!$L$6:$L$6,"&lt;&gt;")&lt;&gt;1),"CHYBA",""))</f>
        <v/>
      </c>
      <c r="S1445" s="14">
        <f>IF(V1445=0,"",IF(N1445="Podnikateľská",IF(H1445="","",IF(OR(LEN(TRIM(SUBSTITUTE(SUBSTITUTE(H1445,".",""),",","")))&lt;12,ISNUMBER(MATCH(TRIM(SUBSTITUTE(SUBSTITUTE(H1445,".",""),",","")),'Zoznamy'!$G$2:$G$41,0))),"PREVERIŤ","")),IF(AND(N1445="Súkromná",IFERROR(INDEX('Vozidlá'!$O$6:$O$6,MATCH(B1445,'Vozidlá'!$A$6:$A$6,0))="áno",FALSE)),"PREVERIŤ","")))</f>
        <v/>
      </c>
      <c r="T1445" s="14">
        <f>IF(OR(D1445="",E1445="",F1445="",G1445=""),"",IFERROR(IF(OR(F1445+G1445&lt;D1445+E1445,D1445&lt;DATE(2027,1,1),D1445&gt;=DATE(2028,1,1)),"CHYBA",""),"CHYBA"))</f>
        <v/>
      </c>
      <c r="U1445" s="14">
        <f>IF(OR(V1445=0,A1445=""),"",IF(COUNTIFS($A$6:$A$1505,A1445&amp;"",$B$6:$B$1505,B1445&amp;"")&gt;1,"CHYBA",IF(X1445="","",IF(X1445=0,"",IFERROR(IF(INDEX($A$1:$A$1505,X1445)="","",IF(A1445=INDEX($A$1:$A$1505,X1445)+1,"","PREVERIŤ")),"PREVERIŤ")))))</f>
        <v/>
      </c>
      <c r="V1445" s="14">
        <f>IF(OR(A1445&lt;&gt;"",B1445&lt;&gt;"",C1445&lt;&gt;"",D1445&lt;&gt;"",E1445&lt;&gt;"",F1445&lt;&gt;"",G1445&lt;&gt;"",H1445&lt;&gt;"",I1445&lt;&gt;"",J1445&lt;&gt;"",K1445&lt;&gt;"",L1445&lt;&gt;"",N1445&lt;&gt;"",O1445&lt;&gt;""),1,0)</f>
        <v/>
      </c>
      <c r="W1445" s="14">
        <f>IF(OR(V1445=0,B1445=""),"",COUNTIFS($B$6:B1445,B1445&amp;""))</f>
        <v/>
      </c>
      <c r="X1445" s="14">
        <f>IF(OR(V1445=0,B1445=""),"",IF(W1445=1,0,SUMIFS($Y$5:Y1444,$B$5:B1444,B1445&amp;"",$W$5:W1444,W1445-1)))</f>
        <v/>
      </c>
      <c r="Y1445" s="14">
        <f>IF(V1445=0,"",ROW($A1445))</f>
        <v/>
      </c>
    </row>
    <row r="1446">
      <c r="A1446" s="10" t="n"/>
      <c r="B1446" s="10" t="n"/>
      <c r="C1446" s="10" t="n"/>
      <c r="D1446" s="12" t="n"/>
      <c r="E1446" s="18" t="n"/>
      <c r="F1446" s="12" t="n"/>
      <c r="G1446" s="18" t="n"/>
      <c r="H1446" s="10" t="n"/>
      <c r="I1446" s="10" t="n"/>
      <c r="J1446" s="10" t="n"/>
      <c r="K1446" s="13" t="n"/>
      <c r="L1446" s="13" t="n"/>
      <c r="M1446" s="19">
        <f>IF(OR(K1446="",L1446=""),"",IF(AND(ISNUMBER(K1446),ISNUMBER(L1446)),L1446-K1446,"CHYBA"))</f>
        <v/>
      </c>
      <c r="N1446" s="10" t="n"/>
      <c r="O1446" s="10" t="n"/>
      <c r="P1446" s="14">
        <f>IF(M1446="","",IF(ISNUMBER(M1446),IF(M1446&lt;=0,"CHYBA",""),"CHYBA"))</f>
        <v/>
      </c>
      <c r="Q1446" s="14">
        <f>IF(OR(V1446=0,B1446="",K1446=""),"",IFERROR(IF(X1446=0,IF(AND(COUNTIFS('Vozidlá'!$A$6:$A$6,B1446&amp;"",'Vozidlá'!$L$6:$L$6,"&lt;&gt;")=1,ROUND(K1446,1)=ROUND(INDEX('Vozidlá'!$L$6:$L$6,MATCH(B1446,'Vozidlá'!$A$6:$A$6,0)),1)),"","CHYBA"),IF(AND(INDEX($L$1:$L$1505,X1446)&lt;&gt;"",ROUND(K1446,1)=ROUND(INDEX($L$1:$L$1505,X1446),1)),"","CHYBA")),"CHYBA"))</f>
        <v/>
      </c>
      <c r="R1446" s="14">
        <f>IF(V1446=0,"",IF(OR(NOT(ISNUMBER(A1446)),B1446="",C1446="",NOT(ISNUMBER(D1446)),NOT(ISNUMBER(E1446)),NOT(ISNUMBER(F1446)),NOT(ISNUMBER(G1446)),I1446="",J1446="",NOT(ISNUMBER(K1446)),NOT(ISNUMBER(L1446)),AND(N1446&lt;&gt;"Podnikateľská",N1446&lt;&gt;"Súkromná"),AND(N1446="Podnikateľská",H1446=""),COUNTIFS('Vodiči'!$C$6:$C$8,C1446&amp;"")&lt;&gt;1,COUNTIFS('Vozidlá'!$A$6:$A$6,B1446&amp;"",'Vozidlá'!$B$6:$B$6,"&lt;&gt;")&lt;&gt;1,COUNTIFS('Vozidlá'!$A$6:$A$6,B1446&amp;"",'Vozidlá'!$C$6:$C$6,"&lt;&gt;")&lt;&gt;1,COUNTIFS('Vozidlá'!$A$6:$A$6,B1446&amp;"",'Vozidlá'!$D$6:$D$6,"&lt;&gt;")&lt;&gt;1,COUNTIFS('Vozidlá'!$A$6:$A$6,B1446&amp;"",'Vozidlá'!$E$6:$E$6,"&lt;&gt;")&lt;&gt;1,COUNTIFS('Vozidlá'!$A$6:$A$6,B1446&amp;"",'Vozidlá'!$K$6:$K$6,"&lt;&gt;")&lt;&gt;1,COUNTIFS('Vozidlá'!$A$6:$A$6,B1446&amp;"",'Vozidlá'!$L$6:$L$6,"&lt;&gt;")&lt;&gt;1),"CHYBA",""))</f>
        <v/>
      </c>
      <c r="S1446" s="14">
        <f>IF(V1446=0,"",IF(N1446="Podnikateľská",IF(H1446="","",IF(OR(LEN(TRIM(SUBSTITUTE(SUBSTITUTE(H1446,".",""),",","")))&lt;12,ISNUMBER(MATCH(TRIM(SUBSTITUTE(SUBSTITUTE(H1446,".",""),",","")),'Zoznamy'!$G$2:$G$41,0))),"PREVERIŤ","")),IF(AND(N1446="Súkromná",IFERROR(INDEX('Vozidlá'!$O$6:$O$6,MATCH(B1446,'Vozidlá'!$A$6:$A$6,0))="áno",FALSE)),"PREVERIŤ","")))</f>
        <v/>
      </c>
      <c r="T1446" s="14">
        <f>IF(OR(D1446="",E1446="",F1446="",G1446=""),"",IFERROR(IF(OR(F1446+G1446&lt;D1446+E1446,D1446&lt;DATE(2027,1,1),D1446&gt;=DATE(2028,1,1)),"CHYBA",""),"CHYBA"))</f>
        <v/>
      </c>
      <c r="U1446" s="14">
        <f>IF(OR(V1446=0,A1446=""),"",IF(COUNTIFS($A$6:$A$1505,A1446&amp;"",$B$6:$B$1505,B1446&amp;"")&gt;1,"CHYBA",IF(X1446="","",IF(X1446=0,"",IFERROR(IF(INDEX($A$1:$A$1505,X1446)="","",IF(A1446=INDEX($A$1:$A$1505,X1446)+1,"","PREVERIŤ")),"PREVERIŤ")))))</f>
        <v/>
      </c>
      <c r="V1446" s="14">
        <f>IF(OR(A1446&lt;&gt;"",B1446&lt;&gt;"",C1446&lt;&gt;"",D1446&lt;&gt;"",E1446&lt;&gt;"",F1446&lt;&gt;"",G1446&lt;&gt;"",H1446&lt;&gt;"",I1446&lt;&gt;"",J1446&lt;&gt;"",K1446&lt;&gt;"",L1446&lt;&gt;"",N1446&lt;&gt;"",O1446&lt;&gt;""),1,0)</f>
        <v/>
      </c>
      <c r="W1446" s="14">
        <f>IF(OR(V1446=0,B1446=""),"",COUNTIFS($B$6:B1446,B1446&amp;""))</f>
        <v/>
      </c>
      <c r="X1446" s="14">
        <f>IF(OR(V1446=0,B1446=""),"",IF(W1446=1,0,SUMIFS($Y$5:Y1445,$B$5:B1445,B1446&amp;"",$W$5:W1445,W1446-1)))</f>
        <v/>
      </c>
      <c r="Y1446" s="14">
        <f>IF(V1446=0,"",ROW($A1446))</f>
        <v/>
      </c>
    </row>
    <row r="1447">
      <c r="A1447" s="10" t="n"/>
      <c r="B1447" s="10" t="n"/>
      <c r="C1447" s="10" t="n"/>
      <c r="D1447" s="12" t="n"/>
      <c r="E1447" s="18" t="n"/>
      <c r="F1447" s="12" t="n"/>
      <c r="G1447" s="18" t="n"/>
      <c r="H1447" s="10" t="n"/>
      <c r="I1447" s="10" t="n"/>
      <c r="J1447" s="10" t="n"/>
      <c r="K1447" s="13" t="n"/>
      <c r="L1447" s="13" t="n"/>
      <c r="M1447" s="19">
        <f>IF(OR(K1447="",L1447=""),"",IF(AND(ISNUMBER(K1447),ISNUMBER(L1447)),L1447-K1447,"CHYBA"))</f>
        <v/>
      </c>
      <c r="N1447" s="10" t="n"/>
      <c r="O1447" s="10" t="n"/>
      <c r="P1447" s="14">
        <f>IF(M1447="","",IF(ISNUMBER(M1447),IF(M1447&lt;=0,"CHYBA",""),"CHYBA"))</f>
        <v/>
      </c>
      <c r="Q1447" s="14">
        <f>IF(OR(V1447=0,B1447="",K1447=""),"",IFERROR(IF(X1447=0,IF(AND(COUNTIFS('Vozidlá'!$A$6:$A$6,B1447&amp;"",'Vozidlá'!$L$6:$L$6,"&lt;&gt;")=1,ROUND(K1447,1)=ROUND(INDEX('Vozidlá'!$L$6:$L$6,MATCH(B1447,'Vozidlá'!$A$6:$A$6,0)),1)),"","CHYBA"),IF(AND(INDEX($L$1:$L$1505,X1447)&lt;&gt;"",ROUND(K1447,1)=ROUND(INDEX($L$1:$L$1505,X1447),1)),"","CHYBA")),"CHYBA"))</f>
        <v/>
      </c>
      <c r="R1447" s="14">
        <f>IF(V1447=0,"",IF(OR(NOT(ISNUMBER(A1447)),B1447="",C1447="",NOT(ISNUMBER(D1447)),NOT(ISNUMBER(E1447)),NOT(ISNUMBER(F1447)),NOT(ISNUMBER(G1447)),I1447="",J1447="",NOT(ISNUMBER(K1447)),NOT(ISNUMBER(L1447)),AND(N1447&lt;&gt;"Podnikateľská",N1447&lt;&gt;"Súkromná"),AND(N1447="Podnikateľská",H1447=""),COUNTIFS('Vodiči'!$C$6:$C$8,C1447&amp;"")&lt;&gt;1,COUNTIFS('Vozidlá'!$A$6:$A$6,B1447&amp;"",'Vozidlá'!$B$6:$B$6,"&lt;&gt;")&lt;&gt;1,COUNTIFS('Vozidlá'!$A$6:$A$6,B1447&amp;"",'Vozidlá'!$C$6:$C$6,"&lt;&gt;")&lt;&gt;1,COUNTIFS('Vozidlá'!$A$6:$A$6,B1447&amp;"",'Vozidlá'!$D$6:$D$6,"&lt;&gt;")&lt;&gt;1,COUNTIFS('Vozidlá'!$A$6:$A$6,B1447&amp;"",'Vozidlá'!$E$6:$E$6,"&lt;&gt;")&lt;&gt;1,COUNTIFS('Vozidlá'!$A$6:$A$6,B1447&amp;"",'Vozidlá'!$K$6:$K$6,"&lt;&gt;")&lt;&gt;1,COUNTIFS('Vozidlá'!$A$6:$A$6,B1447&amp;"",'Vozidlá'!$L$6:$L$6,"&lt;&gt;")&lt;&gt;1),"CHYBA",""))</f>
        <v/>
      </c>
      <c r="S1447" s="14">
        <f>IF(V1447=0,"",IF(N1447="Podnikateľská",IF(H1447="","",IF(OR(LEN(TRIM(SUBSTITUTE(SUBSTITUTE(H1447,".",""),",","")))&lt;12,ISNUMBER(MATCH(TRIM(SUBSTITUTE(SUBSTITUTE(H1447,".",""),",","")),'Zoznamy'!$G$2:$G$41,0))),"PREVERIŤ","")),IF(AND(N1447="Súkromná",IFERROR(INDEX('Vozidlá'!$O$6:$O$6,MATCH(B1447,'Vozidlá'!$A$6:$A$6,0))="áno",FALSE)),"PREVERIŤ","")))</f>
        <v/>
      </c>
      <c r="T1447" s="14">
        <f>IF(OR(D1447="",E1447="",F1447="",G1447=""),"",IFERROR(IF(OR(F1447+G1447&lt;D1447+E1447,D1447&lt;DATE(2027,1,1),D1447&gt;=DATE(2028,1,1)),"CHYBA",""),"CHYBA"))</f>
        <v/>
      </c>
      <c r="U1447" s="14">
        <f>IF(OR(V1447=0,A1447=""),"",IF(COUNTIFS($A$6:$A$1505,A1447&amp;"",$B$6:$B$1505,B1447&amp;"")&gt;1,"CHYBA",IF(X1447="","",IF(X1447=0,"",IFERROR(IF(INDEX($A$1:$A$1505,X1447)="","",IF(A1447=INDEX($A$1:$A$1505,X1447)+1,"","PREVERIŤ")),"PREVERIŤ")))))</f>
        <v/>
      </c>
      <c r="V1447" s="14">
        <f>IF(OR(A1447&lt;&gt;"",B1447&lt;&gt;"",C1447&lt;&gt;"",D1447&lt;&gt;"",E1447&lt;&gt;"",F1447&lt;&gt;"",G1447&lt;&gt;"",H1447&lt;&gt;"",I1447&lt;&gt;"",J1447&lt;&gt;"",K1447&lt;&gt;"",L1447&lt;&gt;"",N1447&lt;&gt;"",O1447&lt;&gt;""),1,0)</f>
        <v/>
      </c>
      <c r="W1447" s="14">
        <f>IF(OR(V1447=0,B1447=""),"",COUNTIFS($B$6:B1447,B1447&amp;""))</f>
        <v/>
      </c>
      <c r="X1447" s="14">
        <f>IF(OR(V1447=0,B1447=""),"",IF(W1447=1,0,SUMIFS($Y$5:Y1446,$B$5:B1446,B1447&amp;"",$W$5:W1446,W1447-1)))</f>
        <v/>
      </c>
      <c r="Y1447" s="14">
        <f>IF(V1447=0,"",ROW($A1447))</f>
        <v/>
      </c>
    </row>
    <row r="1448">
      <c r="A1448" s="10" t="n"/>
      <c r="B1448" s="10" t="n"/>
      <c r="C1448" s="10" t="n"/>
      <c r="D1448" s="12" t="n"/>
      <c r="E1448" s="18" t="n"/>
      <c r="F1448" s="12" t="n"/>
      <c r="G1448" s="18" t="n"/>
      <c r="H1448" s="10" t="n"/>
      <c r="I1448" s="10" t="n"/>
      <c r="J1448" s="10" t="n"/>
      <c r="K1448" s="13" t="n"/>
      <c r="L1448" s="13" t="n"/>
      <c r="M1448" s="19">
        <f>IF(OR(K1448="",L1448=""),"",IF(AND(ISNUMBER(K1448),ISNUMBER(L1448)),L1448-K1448,"CHYBA"))</f>
        <v/>
      </c>
      <c r="N1448" s="10" t="n"/>
      <c r="O1448" s="10" t="n"/>
      <c r="P1448" s="14">
        <f>IF(M1448="","",IF(ISNUMBER(M1448),IF(M1448&lt;=0,"CHYBA",""),"CHYBA"))</f>
        <v/>
      </c>
      <c r="Q1448" s="14">
        <f>IF(OR(V1448=0,B1448="",K1448=""),"",IFERROR(IF(X1448=0,IF(AND(COUNTIFS('Vozidlá'!$A$6:$A$6,B1448&amp;"",'Vozidlá'!$L$6:$L$6,"&lt;&gt;")=1,ROUND(K1448,1)=ROUND(INDEX('Vozidlá'!$L$6:$L$6,MATCH(B1448,'Vozidlá'!$A$6:$A$6,0)),1)),"","CHYBA"),IF(AND(INDEX($L$1:$L$1505,X1448)&lt;&gt;"",ROUND(K1448,1)=ROUND(INDEX($L$1:$L$1505,X1448),1)),"","CHYBA")),"CHYBA"))</f>
        <v/>
      </c>
      <c r="R1448" s="14">
        <f>IF(V1448=0,"",IF(OR(NOT(ISNUMBER(A1448)),B1448="",C1448="",NOT(ISNUMBER(D1448)),NOT(ISNUMBER(E1448)),NOT(ISNUMBER(F1448)),NOT(ISNUMBER(G1448)),I1448="",J1448="",NOT(ISNUMBER(K1448)),NOT(ISNUMBER(L1448)),AND(N1448&lt;&gt;"Podnikateľská",N1448&lt;&gt;"Súkromná"),AND(N1448="Podnikateľská",H1448=""),COUNTIFS('Vodiči'!$C$6:$C$8,C1448&amp;"")&lt;&gt;1,COUNTIFS('Vozidlá'!$A$6:$A$6,B1448&amp;"",'Vozidlá'!$B$6:$B$6,"&lt;&gt;")&lt;&gt;1,COUNTIFS('Vozidlá'!$A$6:$A$6,B1448&amp;"",'Vozidlá'!$C$6:$C$6,"&lt;&gt;")&lt;&gt;1,COUNTIFS('Vozidlá'!$A$6:$A$6,B1448&amp;"",'Vozidlá'!$D$6:$D$6,"&lt;&gt;")&lt;&gt;1,COUNTIFS('Vozidlá'!$A$6:$A$6,B1448&amp;"",'Vozidlá'!$E$6:$E$6,"&lt;&gt;")&lt;&gt;1,COUNTIFS('Vozidlá'!$A$6:$A$6,B1448&amp;"",'Vozidlá'!$K$6:$K$6,"&lt;&gt;")&lt;&gt;1,COUNTIFS('Vozidlá'!$A$6:$A$6,B1448&amp;"",'Vozidlá'!$L$6:$L$6,"&lt;&gt;")&lt;&gt;1),"CHYBA",""))</f>
        <v/>
      </c>
      <c r="S1448" s="14">
        <f>IF(V1448=0,"",IF(N1448="Podnikateľská",IF(H1448="","",IF(OR(LEN(TRIM(SUBSTITUTE(SUBSTITUTE(H1448,".",""),",","")))&lt;12,ISNUMBER(MATCH(TRIM(SUBSTITUTE(SUBSTITUTE(H1448,".",""),",","")),'Zoznamy'!$G$2:$G$41,0))),"PREVERIŤ","")),IF(AND(N1448="Súkromná",IFERROR(INDEX('Vozidlá'!$O$6:$O$6,MATCH(B1448,'Vozidlá'!$A$6:$A$6,0))="áno",FALSE)),"PREVERIŤ","")))</f>
        <v/>
      </c>
      <c r="T1448" s="14">
        <f>IF(OR(D1448="",E1448="",F1448="",G1448=""),"",IFERROR(IF(OR(F1448+G1448&lt;D1448+E1448,D1448&lt;DATE(2027,1,1),D1448&gt;=DATE(2028,1,1)),"CHYBA",""),"CHYBA"))</f>
        <v/>
      </c>
      <c r="U1448" s="14">
        <f>IF(OR(V1448=0,A1448=""),"",IF(COUNTIFS($A$6:$A$1505,A1448&amp;"",$B$6:$B$1505,B1448&amp;"")&gt;1,"CHYBA",IF(X1448="","",IF(X1448=0,"",IFERROR(IF(INDEX($A$1:$A$1505,X1448)="","",IF(A1448=INDEX($A$1:$A$1505,X1448)+1,"","PREVERIŤ")),"PREVERIŤ")))))</f>
        <v/>
      </c>
      <c r="V1448" s="14">
        <f>IF(OR(A1448&lt;&gt;"",B1448&lt;&gt;"",C1448&lt;&gt;"",D1448&lt;&gt;"",E1448&lt;&gt;"",F1448&lt;&gt;"",G1448&lt;&gt;"",H1448&lt;&gt;"",I1448&lt;&gt;"",J1448&lt;&gt;"",K1448&lt;&gt;"",L1448&lt;&gt;"",N1448&lt;&gt;"",O1448&lt;&gt;""),1,0)</f>
        <v/>
      </c>
      <c r="W1448" s="14">
        <f>IF(OR(V1448=0,B1448=""),"",COUNTIFS($B$6:B1448,B1448&amp;""))</f>
        <v/>
      </c>
      <c r="X1448" s="14">
        <f>IF(OR(V1448=0,B1448=""),"",IF(W1448=1,0,SUMIFS($Y$5:Y1447,$B$5:B1447,B1448&amp;"",$W$5:W1447,W1448-1)))</f>
        <v/>
      </c>
      <c r="Y1448" s="14">
        <f>IF(V1448=0,"",ROW($A1448))</f>
        <v/>
      </c>
    </row>
    <row r="1449">
      <c r="A1449" s="10" t="n"/>
      <c r="B1449" s="10" t="n"/>
      <c r="C1449" s="10" t="n"/>
      <c r="D1449" s="12" t="n"/>
      <c r="E1449" s="18" t="n"/>
      <c r="F1449" s="12" t="n"/>
      <c r="G1449" s="18" t="n"/>
      <c r="H1449" s="10" t="n"/>
      <c r="I1449" s="10" t="n"/>
      <c r="J1449" s="10" t="n"/>
      <c r="K1449" s="13" t="n"/>
      <c r="L1449" s="13" t="n"/>
      <c r="M1449" s="19">
        <f>IF(OR(K1449="",L1449=""),"",IF(AND(ISNUMBER(K1449),ISNUMBER(L1449)),L1449-K1449,"CHYBA"))</f>
        <v/>
      </c>
      <c r="N1449" s="10" t="n"/>
      <c r="O1449" s="10" t="n"/>
      <c r="P1449" s="14">
        <f>IF(M1449="","",IF(ISNUMBER(M1449),IF(M1449&lt;=0,"CHYBA",""),"CHYBA"))</f>
        <v/>
      </c>
      <c r="Q1449" s="14">
        <f>IF(OR(V1449=0,B1449="",K1449=""),"",IFERROR(IF(X1449=0,IF(AND(COUNTIFS('Vozidlá'!$A$6:$A$6,B1449&amp;"",'Vozidlá'!$L$6:$L$6,"&lt;&gt;")=1,ROUND(K1449,1)=ROUND(INDEX('Vozidlá'!$L$6:$L$6,MATCH(B1449,'Vozidlá'!$A$6:$A$6,0)),1)),"","CHYBA"),IF(AND(INDEX($L$1:$L$1505,X1449)&lt;&gt;"",ROUND(K1449,1)=ROUND(INDEX($L$1:$L$1505,X1449),1)),"","CHYBA")),"CHYBA"))</f>
        <v/>
      </c>
      <c r="R1449" s="14">
        <f>IF(V1449=0,"",IF(OR(NOT(ISNUMBER(A1449)),B1449="",C1449="",NOT(ISNUMBER(D1449)),NOT(ISNUMBER(E1449)),NOT(ISNUMBER(F1449)),NOT(ISNUMBER(G1449)),I1449="",J1449="",NOT(ISNUMBER(K1449)),NOT(ISNUMBER(L1449)),AND(N1449&lt;&gt;"Podnikateľská",N1449&lt;&gt;"Súkromná"),AND(N1449="Podnikateľská",H1449=""),COUNTIFS('Vodiči'!$C$6:$C$8,C1449&amp;"")&lt;&gt;1,COUNTIFS('Vozidlá'!$A$6:$A$6,B1449&amp;"",'Vozidlá'!$B$6:$B$6,"&lt;&gt;")&lt;&gt;1,COUNTIFS('Vozidlá'!$A$6:$A$6,B1449&amp;"",'Vozidlá'!$C$6:$C$6,"&lt;&gt;")&lt;&gt;1,COUNTIFS('Vozidlá'!$A$6:$A$6,B1449&amp;"",'Vozidlá'!$D$6:$D$6,"&lt;&gt;")&lt;&gt;1,COUNTIFS('Vozidlá'!$A$6:$A$6,B1449&amp;"",'Vozidlá'!$E$6:$E$6,"&lt;&gt;")&lt;&gt;1,COUNTIFS('Vozidlá'!$A$6:$A$6,B1449&amp;"",'Vozidlá'!$K$6:$K$6,"&lt;&gt;")&lt;&gt;1,COUNTIFS('Vozidlá'!$A$6:$A$6,B1449&amp;"",'Vozidlá'!$L$6:$L$6,"&lt;&gt;")&lt;&gt;1),"CHYBA",""))</f>
        <v/>
      </c>
      <c r="S1449" s="14">
        <f>IF(V1449=0,"",IF(N1449="Podnikateľská",IF(H1449="","",IF(OR(LEN(TRIM(SUBSTITUTE(SUBSTITUTE(H1449,".",""),",","")))&lt;12,ISNUMBER(MATCH(TRIM(SUBSTITUTE(SUBSTITUTE(H1449,".",""),",","")),'Zoznamy'!$G$2:$G$41,0))),"PREVERIŤ","")),IF(AND(N1449="Súkromná",IFERROR(INDEX('Vozidlá'!$O$6:$O$6,MATCH(B1449,'Vozidlá'!$A$6:$A$6,0))="áno",FALSE)),"PREVERIŤ","")))</f>
        <v/>
      </c>
      <c r="T1449" s="14">
        <f>IF(OR(D1449="",E1449="",F1449="",G1449=""),"",IFERROR(IF(OR(F1449+G1449&lt;D1449+E1449,D1449&lt;DATE(2027,1,1),D1449&gt;=DATE(2028,1,1)),"CHYBA",""),"CHYBA"))</f>
        <v/>
      </c>
      <c r="U1449" s="14">
        <f>IF(OR(V1449=0,A1449=""),"",IF(COUNTIFS($A$6:$A$1505,A1449&amp;"",$B$6:$B$1505,B1449&amp;"")&gt;1,"CHYBA",IF(X1449="","",IF(X1449=0,"",IFERROR(IF(INDEX($A$1:$A$1505,X1449)="","",IF(A1449=INDEX($A$1:$A$1505,X1449)+1,"","PREVERIŤ")),"PREVERIŤ")))))</f>
        <v/>
      </c>
      <c r="V1449" s="14">
        <f>IF(OR(A1449&lt;&gt;"",B1449&lt;&gt;"",C1449&lt;&gt;"",D1449&lt;&gt;"",E1449&lt;&gt;"",F1449&lt;&gt;"",G1449&lt;&gt;"",H1449&lt;&gt;"",I1449&lt;&gt;"",J1449&lt;&gt;"",K1449&lt;&gt;"",L1449&lt;&gt;"",N1449&lt;&gt;"",O1449&lt;&gt;""),1,0)</f>
        <v/>
      </c>
      <c r="W1449" s="14">
        <f>IF(OR(V1449=0,B1449=""),"",COUNTIFS($B$6:B1449,B1449&amp;""))</f>
        <v/>
      </c>
      <c r="X1449" s="14">
        <f>IF(OR(V1449=0,B1449=""),"",IF(W1449=1,0,SUMIFS($Y$5:Y1448,$B$5:B1448,B1449&amp;"",$W$5:W1448,W1449-1)))</f>
        <v/>
      </c>
      <c r="Y1449" s="14">
        <f>IF(V1449=0,"",ROW($A1449))</f>
        <v/>
      </c>
    </row>
    <row r="1450">
      <c r="A1450" s="10" t="n"/>
      <c r="B1450" s="10" t="n"/>
      <c r="C1450" s="10" t="n"/>
      <c r="D1450" s="12" t="n"/>
      <c r="E1450" s="18" t="n"/>
      <c r="F1450" s="12" t="n"/>
      <c r="G1450" s="18" t="n"/>
      <c r="H1450" s="10" t="n"/>
      <c r="I1450" s="10" t="n"/>
      <c r="J1450" s="10" t="n"/>
      <c r="K1450" s="13" t="n"/>
      <c r="L1450" s="13" t="n"/>
      <c r="M1450" s="19">
        <f>IF(OR(K1450="",L1450=""),"",IF(AND(ISNUMBER(K1450),ISNUMBER(L1450)),L1450-K1450,"CHYBA"))</f>
        <v/>
      </c>
      <c r="N1450" s="10" t="n"/>
      <c r="O1450" s="10" t="n"/>
      <c r="P1450" s="14">
        <f>IF(M1450="","",IF(ISNUMBER(M1450),IF(M1450&lt;=0,"CHYBA",""),"CHYBA"))</f>
        <v/>
      </c>
      <c r="Q1450" s="14">
        <f>IF(OR(V1450=0,B1450="",K1450=""),"",IFERROR(IF(X1450=0,IF(AND(COUNTIFS('Vozidlá'!$A$6:$A$6,B1450&amp;"",'Vozidlá'!$L$6:$L$6,"&lt;&gt;")=1,ROUND(K1450,1)=ROUND(INDEX('Vozidlá'!$L$6:$L$6,MATCH(B1450,'Vozidlá'!$A$6:$A$6,0)),1)),"","CHYBA"),IF(AND(INDEX($L$1:$L$1505,X1450)&lt;&gt;"",ROUND(K1450,1)=ROUND(INDEX($L$1:$L$1505,X1450),1)),"","CHYBA")),"CHYBA"))</f>
        <v/>
      </c>
      <c r="R1450" s="14">
        <f>IF(V1450=0,"",IF(OR(NOT(ISNUMBER(A1450)),B1450="",C1450="",NOT(ISNUMBER(D1450)),NOT(ISNUMBER(E1450)),NOT(ISNUMBER(F1450)),NOT(ISNUMBER(G1450)),I1450="",J1450="",NOT(ISNUMBER(K1450)),NOT(ISNUMBER(L1450)),AND(N1450&lt;&gt;"Podnikateľská",N1450&lt;&gt;"Súkromná"),AND(N1450="Podnikateľská",H1450=""),COUNTIFS('Vodiči'!$C$6:$C$8,C1450&amp;"")&lt;&gt;1,COUNTIFS('Vozidlá'!$A$6:$A$6,B1450&amp;"",'Vozidlá'!$B$6:$B$6,"&lt;&gt;")&lt;&gt;1,COUNTIFS('Vozidlá'!$A$6:$A$6,B1450&amp;"",'Vozidlá'!$C$6:$C$6,"&lt;&gt;")&lt;&gt;1,COUNTIFS('Vozidlá'!$A$6:$A$6,B1450&amp;"",'Vozidlá'!$D$6:$D$6,"&lt;&gt;")&lt;&gt;1,COUNTIFS('Vozidlá'!$A$6:$A$6,B1450&amp;"",'Vozidlá'!$E$6:$E$6,"&lt;&gt;")&lt;&gt;1,COUNTIFS('Vozidlá'!$A$6:$A$6,B1450&amp;"",'Vozidlá'!$K$6:$K$6,"&lt;&gt;")&lt;&gt;1,COUNTIFS('Vozidlá'!$A$6:$A$6,B1450&amp;"",'Vozidlá'!$L$6:$L$6,"&lt;&gt;")&lt;&gt;1),"CHYBA",""))</f>
        <v/>
      </c>
      <c r="S1450" s="14">
        <f>IF(V1450=0,"",IF(N1450="Podnikateľská",IF(H1450="","",IF(OR(LEN(TRIM(SUBSTITUTE(SUBSTITUTE(H1450,".",""),",","")))&lt;12,ISNUMBER(MATCH(TRIM(SUBSTITUTE(SUBSTITUTE(H1450,".",""),",","")),'Zoznamy'!$G$2:$G$41,0))),"PREVERIŤ","")),IF(AND(N1450="Súkromná",IFERROR(INDEX('Vozidlá'!$O$6:$O$6,MATCH(B1450,'Vozidlá'!$A$6:$A$6,0))="áno",FALSE)),"PREVERIŤ","")))</f>
        <v/>
      </c>
      <c r="T1450" s="14">
        <f>IF(OR(D1450="",E1450="",F1450="",G1450=""),"",IFERROR(IF(OR(F1450+G1450&lt;D1450+E1450,D1450&lt;DATE(2027,1,1),D1450&gt;=DATE(2028,1,1)),"CHYBA",""),"CHYBA"))</f>
        <v/>
      </c>
      <c r="U1450" s="14">
        <f>IF(OR(V1450=0,A1450=""),"",IF(COUNTIFS($A$6:$A$1505,A1450&amp;"",$B$6:$B$1505,B1450&amp;"")&gt;1,"CHYBA",IF(X1450="","",IF(X1450=0,"",IFERROR(IF(INDEX($A$1:$A$1505,X1450)="","",IF(A1450=INDEX($A$1:$A$1505,X1450)+1,"","PREVERIŤ")),"PREVERIŤ")))))</f>
        <v/>
      </c>
      <c r="V1450" s="14">
        <f>IF(OR(A1450&lt;&gt;"",B1450&lt;&gt;"",C1450&lt;&gt;"",D1450&lt;&gt;"",E1450&lt;&gt;"",F1450&lt;&gt;"",G1450&lt;&gt;"",H1450&lt;&gt;"",I1450&lt;&gt;"",J1450&lt;&gt;"",K1450&lt;&gt;"",L1450&lt;&gt;"",N1450&lt;&gt;"",O1450&lt;&gt;""),1,0)</f>
        <v/>
      </c>
      <c r="W1450" s="14">
        <f>IF(OR(V1450=0,B1450=""),"",COUNTIFS($B$6:B1450,B1450&amp;""))</f>
        <v/>
      </c>
      <c r="X1450" s="14">
        <f>IF(OR(V1450=0,B1450=""),"",IF(W1450=1,0,SUMIFS($Y$5:Y1449,$B$5:B1449,B1450&amp;"",$W$5:W1449,W1450-1)))</f>
        <v/>
      </c>
      <c r="Y1450" s="14">
        <f>IF(V1450=0,"",ROW($A1450))</f>
        <v/>
      </c>
    </row>
    <row r="1451">
      <c r="A1451" s="10" t="n"/>
      <c r="B1451" s="10" t="n"/>
      <c r="C1451" s="10" t="n"/>
      <c r="D1451" s="12" t="n"/>
      <c r="E1451" s="18" t="n"/>
      <c r="F1451" s="12" t="n"/>
      <c r="G1451" s="18" t="n"/>
      <c r="H1451" s="10" t="n"/>
      <c r="I1451" s="10" t="n"/>
      <c r="J1451" s="10" t="n"/>
      <c r="K1451" s="13" t="n"/>
      <c r="L1451" s="13" t="n"/>
      <c r="M1451" s="19">
        <f>IF(OR(K1451="",L1451=""),"",IF(AND(ISNUMBER(K1451),ISNUMBER(L1451)),L1451-K1451,"CHYBA"))</f>
        <v/>
      </c>
      <c r="N1451" s="10" t="n"/>
      <c r="O1451" s="10" t="n"/>
      <c r="P1451" s="14">
        <f>IF(M1451="","",IF(ISNUMBER(M1451),IF(M1451&lt;=0,"CHYBA",""),"CHYBA"))</f>
        <v/>
      </c>
      <c r="Q1451" s="14">
        <f>IF(OR(V1451=0,B1451="",K1451=""),"",IFERROR(IF(X1451=0,IF(AND(COUNTIFS('Vozidlá'!$A$6:$A$6,B1451&amp;"",'Vozidlá'!$L$6:$L$6,"&lt;&gt;")=1,ROUND(K1451,1)=ROUND(INDEX('Vozidlá'!$L$6:$L$6,MATCH(B1451,'Vozidlá'!$A$6:$A$6,0)),1)),"","CHYBA"),IF(AND(INDEX($L$1:$L$1505,X1451)&lt;&gt;"",ROUND(K1451,1)=ROUND(INDEX($L$1:$L$1505,X1451),1)),"","CHYBA")),"CHYBA"))</f>
        <v/>
      </c>
      <c r="R1451" s="14">
        <f>IF(V1451=0,"",IF(OR(NOT(ISNUMBER(A1451)),B1451="",C1451="",NOT(ISNUMBER(D1451)),NOT(ISNUMBER(E1451)),NOT(ISNUMBER(F1451)),NOT(ISNUMBER(G1451)),I1451="",J1451="",NOT(ISNUMBER(K1451)),NOT(ISNUMBER(L1451)),AND(N1451&lt;&gt;"Podnikateľská",N1451&lt;&gt;"Súkromná"),AND(N1451="Podnikateľská",H1451=""),COUNTIFS('Vodiči'!$C$6:$C$8,C1451&amp;"")&lt;&gt;1,COUNTIFS('Vozidlá'!$A$6:$A$6,B1451&amp;"",'Vozidlá'!$B$6:$B$6,"&lt;&gt;")&lt;&gt;1,COUNTIFS('Vozidlá'!$A$6:$A$6,B1451&amp;"",'Vozidlá'!$C$6:$C$6,"&lt;&gt;")&lt;&gt;1,COUNTIFS('Vozidlá'!$A$6:$A$6,B1451&amp;"",'Vozidlá'!$D$6:$D$6,"&lt;&gt;")&lt;&gt;1,COUNTIFS('Vozidlá'!$A$6:$A$6,B1451&amp;"",'Vozidlá'!$E$6:$E$6,"&lt;&gt;")&lt;&gt;1,COUNTIFS('Vozidlá'!$A$6:$A$6,B1451&amp;"",'Vozidlá'!$K$6:$K$6,"&lt;&gt;")&lt;&gt;1,COUNTIFS('Vozidlá'!$A$6:$A$6,B1451&amp;"",'Vozidlá'!$L$6:$L$6,"&lt;&gt;")&lt;&gt;1),"CHYBA",""))</f>
        <v/>
      </c>
      <c r="S1451" s="14">
        <f>IF(V1451=0,"",IF(N1451="Podnikateľská",IF(H1451="","",IF(OR(LEN(TRIM(SUBSTITUTE(SUBSTITUTE(H1451,".",""),",","")))&lt;12,ISNUMBER(MATCH(TRIM(SUBSTITUTE(SUBSTITUTE(H1451,".",""),",","")),'Zoznamy'!$G$2:$G$41,0))),"PREVERIŤ","")),IF(AND(N1451="Súkromná",IFERROR(INDEX('Vozidlá'!$O$6:$O$6,MATCH(B1451,'Vozidlá'!$A$6:$A$6,0))="áno",FALSE)),"PREVERIŤ","")))</f>
        <v/>
      </c>
      <c r="T1451" s="14">
        <f>IF(OR(D1451="",E1451="",F1451="",G1451=""),"",IFERROR(IF(OR(F1451+G1451&lt;D1451+E1451,D1451&lt;DATE(2027,1,1),D1451&gt;=DATE(2028,1,1)),"CHYBA",""),"CHYBA"))</f>
        <v/>
      </c>
      <c r="U1451" s="14">
        <f>IF(OR(V1451=0,A1451=""),"",IF(COUNTIFS($A$6:$A$1505,A1451&amp;"",$B$6:$B$1505,B1451&amp;"")&gt;1,"CHYBA",IF(X1451="","",IF(X1451=0,"",IFERROR(IF(INDEX($A$1:$A$1505,X1451)="","",IF(A1451=INDEX($A$1:$A$1505,X1451)+1,"","PREVERIŤ")),"PREVERIŤ")))))</f>
        <v/>
      </c>
      <c r="V1451" s="14">
        <f>IF(OR(A1451&lt;&gt;"",B1451&lt;&gt;"",C1451&lt;&gt;"",D1451&lt;&gt;"",E1451&lt;&gt;"",F1451&lt;&gt;"",G1451&lt;&gt;"",H1451&lt;&gt;"",I1451&lt;&gt;"",J1451&lt;&gt;"",K1451&lt;&gt;"",L1451&lt;&gt;"",N1451&lt;&gt;"",O1451&lt;&gt;""),1,0)</f>
        <v/>
      </c>
      <c r="W1451" s="14">
        <f>IF(OR(V1451=0,B1451=""),"",COUNTIFS($B$6:B1451,B1451&amp;""))</f>
        <v/>
      </c>
      <c r="X1451" s="14">
        <f>IF(OR(V1451=0,B1451=""),"",IF(W1451=1,0,SUMIFS($Y$5:Y1450,$B$5:B1450,B1451&amp;"",$W$5:W1450,W1451-1)))</f>
        <v/>
      </c>
      <c r="Y1451" s="14">
        <f>IF(V1451=0,"",ROW($A1451))</f>
        <v/>
      </c>
    </row>
    <row r="1452">
      <c r="A1452" s="10" t="n"/>
      <c r="B1452" s="10" t="n"/>
      <c r="C1452" s="10" t="n"/>
      <c r="D1452" s="12" t="n"/>
      <c r="E1452" s="18" t="n"/>
      <c r="F1452" s="12" t="n"/>
      <c r="G1452" s="18" t="n"/>
      <c r="H1452" s="10" t="n"/>
      <c r="I1452" s="10" t="n"/>
      <c r="J1452" s="10" t="n"/>
      <c r="K1452" s="13" t="n"/>
      <c r="L1452" s="13" t="n"/>
      <c r="M1452" s="19">
        <f>IF(OR(K1452="",L1452=""),"",IF(AND(ISNUMBER(K1452),ISNUMBER(L1452)),L1452-K1452,"CHYBA"))</f>
        <v/>
      </c>
      <c r="N1452" s="10" t="n"/>
      <c r="O1452" s="10" t="n"/>
      <c r="P1452" s="14">
        <f>IF(M1452="","",IF(ISNUMBER(M1452),IF(M1452&lt;=0,"CHYBA",""),"CHYBA"))</f>
        <v/>
      </c>
      <c r="Q1452" s="14">
        <f>IF(OR(V1452=0,B1452="",K1452=""),"",IFERROR(IF(X1452=0,IF(AND(COUNTIFS('Vozidlá'!$A$6:$A$6,B1452&amp;"",'Vozidlá'!$L$6:$L$6,"&lt;&gt;")=1,ROUND(K1452,1)=ROUND(INDEX('Vozidlá'!$L$6:$L$6,MATCH(B1452,'Vozidlá'!$A$6:$A$6,0)),1)),"","CHYBA"),IF(AND(INDEX($L$1:$L$1505,X1452)&lt;&gt;"",ROUND(K1452,1)=ROUND(INDEX($L$1:$L$1505,X1452),1)),"","CHYBA")),"CHYBA"))</f>
        <v/>
      </c>
      <c r="R1452" s="14">
        <f>IF(V1452=0,"",IF(OR(NOT(ISNUMBER(A1452)),B1452="",C1452="",NOT(ISNUMBER(D1452)),NOT(ISNUMBER(E1452)),NOT(ISNUMBER(F1452)),NOT(ISNUMBER(G1452)),I1452="",J1452="",NOT(ISNUMBER(K1452)),NOT(ISNUMBER(L1452)),AND(N1452&lt;&gt;"Podnikateľská",N1452&lt;&gt;"Súkromná"),AND(N1452="Podnikateľská",H1452=""),COUNTIFS('Vodiči'!$C$6:$C$8,C1452&amp;"")&lt;&gt;1,COUNTIFS('Vozidlá'!$A$6:$A$6,B1452&amp;"",'Vozidlá'!$B$6:$B$6,"&lt;&gt;")&lt;&gt;1,COUNTIFS('Vozidlá'!$A$6:$A$6,B1452&amp;"",'Vozidlá'!$C$6:$C$6,"&lt;&gt;")&lt;&gt;1,COUNTIFS('Vozidlá'!$A$6:$A$6,B1452&amp;"",'Vozidlá'!$D$6:$D$6,"&lt;&gt;")&lt;&gt;1,COUNTIFS('Vozidlá'!$A$6:$A$6,B1452&amp;"",'Vozidlá'!$E$6:$E$6,"&lt;&gt;")&lt;&gt;1,COUNTIFS('Vozidlá'!$A$6:$A$6,B1452&amp;"",'Vozidlá'!$K$6:$K$6,"&lt;&gt;")&lt;&gt;1,COUNTIFS('Vozidlá'!$A$6:$A$6,B1452&amp;"",'Vozidlá'!$L$6:$L$6,"&lt;&gt;")&lt;&gt;1),"CHYBA",""))</f>
        <v/>
      </c>
      <c r="S1452" s="14">
        <f>IF(V1452=0,"",IF(N1452="Podnikateľská",IF(H1452="","",IF(OR(LEN(TRIM(SUBSTITUTE(SUBSTITUTE(H1452,".",""),",","")))&lt;12,ISNUMBER(MATCH(TRIM(SUBSTITUTE(SUBSTITUTE(H1452,".",""),",","")),'Zoznamy'!$G$2:$G$41,0))),"PREVERIŤ","")),IF(AND(N1452="Súkromná",IFERROR(INDEX('Vozidlá'!$O$6:$O$6,MATCH(B1452,'Vozidlá'!$A$6:$A$6,0))="áno",FALSE)),"PREVERIŤ","")))</f>
        <v/>
      </c>
      <c r="T1452" s="14">
        <f>IF(OR(D1452="",E1452="",F1452="",G1452=""),"",IFERROR(IF(OR(F1452+G1452&lt;D1452+E1452,D1452&lt;DATE(2027,1,1),D1452&gt;=DATE(2028,1,1)),"CHYBA",""),"CHYBA"))</f>
        <v/>
      </c>
      <c r="U1452" s="14">
        <f>IF(OR(V1452=0,A1452=""),"",IF(COUNTIFS($A$6:$A$1505,A1452&amp;"",$B$6:$B$1505,B1452&amp;"")&gt;1,"CHYBA",IF(X1452="","",IF(X1452=0,"",IFERROR(IF(INDEX($A$1:$A$1505,X1452)="","",IF(A1452=INDEX($A$1:$A$1505,X1452)+1,"","PREVERIŤ")),"PREVERIŤ")))))</f>
        <v/>
      </c>
      <c r="V1452" s="14">
        <f>IF(OR(A1452&lt;&gt;"",B1452&lt;&gt;"",C1452&lt;&gt;"",D1452&lt;&gt;"",E1452&lt;&gt;"",F1452&lt;&gt;"",G1452&lt;&gt;"",H1452&lt;&gt;"",I1452&lt;&gt;"",J1452&lt;&gt;"",K1452&lt;&gt;"",L1452&lt;&gt;"",N1452&lt;&gt;"",O1452&lt;&gt;""),1,0)</f>
        <v/>
      </c>
      <c r="W1452" s="14">
        <f>IF(OR(V1452=0,B1452=""),"",COUNTIFS($B$6:B1452,B1452&amp;""))</f>
        <v/>
      </c>
      <c r="X1452" s="14">
        <f>IF(OR(V1452=0,B1452=""),"",IF(W1452=1,0,SUMIFS($Y$5:Y1451,$B$5:B1451,B1452&amp;"",$W$5:W1451,W1452-1)))</f>
        <v/>
      </c>
      <c r="Y1452" s="14">
        <f>IF(V1452=0,"",ROW($A1452))</f>
        <v/>
      </c>
    </row>
    <row r="1453">
      <c r="A1453" s="10" t="n"/>
      <c r="B1453" s="10" t="n"/>
      <c r="C1453" s="10" t="n"/>
      <c r="D1453" s="12" t="n"/>
      <c r="E1453" s="18" t="n"/>
      <c r="F1453" s="12" t="n"/>
      <c r="G1453" s="18" t="n"/>
      <c r="H1453" s="10" t="n"/>
      <c r="I1453" s="10" t="n"/>
      <c r="J1453" s="10" t="n"/>
      <c r="K1453" s="13" t="n"/>
      <c r="L1453" s="13" t="n"/>
      <c r="M1453" s="19">
        <f>IF(OR(K1453="",L1453=""),"",IF(AND(ISNUMBER(K1453),ISNUMBER(L1453)),L1453-K1453,"CHYBA"))</f>
        <v/>
      </c>
      <c r="N1453" s="10" t="n"/>
      <c r="O1453" s="10" t="n"/>
      <c r="P1453" s="14">
        <f>IF(M1453="","",IF(ISNUMBER(M1453),IF(M1453&lt;=0,"CHYBA",""),"CHYBA"))</f>
        <v/>
      </c>
      <c r="Q1453" s="14">
        <f>IF(OR(V1453=0,B1453="",K1453=""),"",IFERROR(IF(X1453=0,IF(AND(COUNTIFS('Vozidlá'!$A$6:$A$6,B1453&amp;"",'Vozidlá'!$L$6:$L$6,"&lt;&gt;")=1,ROUND(K1453,1)=ROUND(INDEX('Vozidlá'!$L$6:$L$6,MATCH(B1453,'Vozidlá'!$A$6:$A$6,0)),1)),"","CHYBA"),IF(AND(INDEX($L$1:$L$1505,X1453)&lt;&gt;"",ROUND(K1453,1)=ROUND(INDEX($L$1:$L$1505,X1453),1)),"","CHYBA")),"CHYBA"))</f>
        <v/>
      </c>
      <c r="R1453" s="14">
        <f>IF(V1453=0,"",IF(OR(NOT(ISNUMBER(A1453)),B1453="",C1453="",NOT(ISNUMBER(D1453)),NOT(ISNUMBER(E1453)),NOT(ISNUMBER(F1453)),NOT(ISNUMBER(G1453)),I1453="",J1453="",NOT(ISNUMBER(K1453)),NOT(ISNUMBER(L1453)),AND(N1453&lt;&gt;"Podnikateľská",N1453&lt;&gt;"Súkromná"),AND(N1453="Podnikateľská",H1453=""),COUNTIFS('Vodiči'!$C$6:$C$8,C1453&amp;"")&lt;&gt;1,COUNTIFS('Vozidlá'!$A$6:$A$6,B1453&amp;"",'Vozidlá'!$B$6:$B$6,"&lt;&gt;")&lt;&gt;1,COUNTIFS('Vozidlá'!$A$6:$A$6,B1453&amp;"",'Vozidlá'!$C$6:$C$6,"&lt;&gt;")&lt;&gt;1,COUNTIFS('Vozidlá'!$A$6:$A$6,B1453&amp;"",'Vozidlá'!$D$6:$D$6,"&lt;&gt;")&lt;&gt;1,COUNTIFS('Vozidlá'!$A$6:$A$6,B1453&amp;"",'Vozidlá'!$E$6:$E$6,"&lt;&gt;")&lt;&gt;1,COUNTIFS('Vozidlá'!$A$6:$A$6,B1453&amp;"",'Vozidlá'!$K$6:$K$6,"&lt;&gt;")&lt;&gt;1,COUNTIFS('Vozidlá'!$A$6:$A$6,B1453&amp;"",'Vozidlá'!$L$6:$L$6,"&lt;&gt;")&lt;&gt;1),"CHYBA",""))</f>
        <v/>
      </c>
      <c r="S1453" s="14">
        <f>IF(V1453=0,"",IF(N1453="Podnikateľská",IF(H1453="","",IF(OR(LEN(TRIM(SUBSTITUTE(SUBSTITUTE(H1453,".",""),",","")))&lt;12,ISNUMBER(MATCH(TRIM(SUBSTITUTE(SUBSTITUTE(H1453,".",""),",","")),'Zoznamy'!$G$2:$G$41,0))),"PREVERIŤ","")),IF(AND(N1453="Súkromná",IFERROR(INDEX('Vozidlá'!$O$6:$O$6,MATCH(B1453,'Vozidlá'!$A$6:$A$6,0))="áno",FALSE)),"PREVERIŤ","")))</f>
        <v/>
      </c>
      <c r="T1453" s="14">
        <f>IF(OR(D1453="",E1453="",F1453="",G1453=""),"",IFERROR(IF(OR(F1453+G1453&lt;D1453+E1453,D1453&lt;DATE(2027,1,1),D1453&gt;=DATE(2028,1,1)),"CHYBA",""),"CHYBA"))</f>
        <v/>
      </c>
      <c r="U1453" s="14">
        <f>IF(OR(V1453=0,A1453=""),"",IF(COUNTIFS($A$6:$A$1505,A1453&amp;"",$B$6:$B$1505,B1453&amp;"")&gt;1,"CHYBA",IF(X1453="","",IF(X1453=0,"",IFERROR(IF(INDEX($A$1:$A$1505,X1453)="","",IF(A1453=INDEX($A$1:$A$1505,X1453)+1,"","PREVERIŤ")),"PREVERIŤ")))))</f>
        <v/>
      </c>
      <c r="V1453" s="14">
        <f>IF(OR(A1453&lt;&gt;"",B1453&lt;&gt;"",C1453&lt;&gt;"",D1453&lt;&gt;"",E1453&lt;&gt;"",F1453&lt;&gt;"",G1453&lt;&gt;"",H1453&lt;&gt;"",I1453&lt;&gt;"",J1453&lt;&gt;"",K1453&lt;&gt;"",L1453&lt;&gt;"",N1453&lt;&gt;"",O1453&lt;&gt;""),1,0)</f>
        <v/>
      </c>
      <c r="W1453" s="14">
        <f>IF(OR(V1453=0,B1453=""),"",COUNTIFS($B$6:B1453,B1453&amp;""))</f>
        <v/>
      </c>
      <c r="X1453" s="14">
        <f>IF(OR(V1453=0,B1453=""),"",IF(W1453=1,0,SUMIFS($Y$5:Y1452,$B$5:B1452,B1453&amp;"",$W$5:W1452,W1453-1)))</f>
        <v/>
      </c>
      <c r="Y1453" s="14">
        <f>IF(V1453=0,"",ROW($A1453))</f>
        <v/>
      </c>
    </row>
    <row r="1454">
      <c r="A1454" s="10" t="n"/>
      <c r="B1454" s="10" t="n"/>
      <c r="C1454" s="10" t="n"/>
      <c r="D1454" s="12" t="n"/>
      <c r="E1454" s="18" t="n"/>
      <c r="F1454" s="12" t="n"/>
      <c r="G1454" s="18" t="n"/>
      <c r="H1454" s="10" t="n"/>
      <c r="I1454" s="10" t="n"/>
      <c r="J1454" s="10" t="n"/>
      <c r="K1454" s="13" t="n"/>
      <c r="L1454" s="13" t="n"/>
      <c r="M1454" s="19">
        <f>IF(OR(K1454="",L1454=""),"",IF(AND(ISNUMBER(K1454),ISNUMBER(L1454)),L1454-K1454,"CHYBA"))</f>
        <v/>
      </c>
      <c r="N1454" s="10" t="n"/>
      <c r="O1454" s="10" t="n"/>
      <c r="P1454" s="14">
        <f>IF(M1454="","",IF(ISNUMBER(M1454),IF(M1454&lt;=0,"CHYBA",""),"CHYBA"))</f>
        <v/>
      </c>
      <c r="Q1454" s="14">
        <f>IF(OR(V1454=0,B1454="",K1454=""),"",IFERROR(IF(X1454=0,IF(AND(COUNTIFS('Vozidlá'!$A$6:$A$6,B1454&amp;"",'Vozidlá'!$L$6:$L$6,"&lt;&gt;")=1,ROUND(K1454,1)=ROUND(INDEX('Vozidlá'!$L$6:$L$6,MATCH(B1454,'Vozidlá'!$A$6:$A$6,0)),1)),"","CHYBA"),IF(AND(INDEX($L$1:$L$1505,X1454)&lt;&gt;"",ROUND(K1454,1)=ROUND(INDEX($L$1:$L$1505,X1454),1)),"","CHYBA")),"CHYBA"))</f>
        <v/>
      </c>
      <c r="R1454" s="14">
        <f>IF(V1454=0,"",IF(OR(NOT(ISNUMBER(A1454)),B1454="",C1454="",NOT(ISNUMBER(D1454)),NOT(ISNUMBER(E1454)),NOT(ISNUMBER(F1454)),NOT(ISNUMBER(G1454)),I1454="",J1454="",NOT(ISNUMBER(K1454)),NOT(ISNUMBER(L1454)),AND(N1454&lt;&gt;"Podnikateľská",N1454&lt;&gt;"Súkromná"),AND(N1454="Podnikateľská",H1454=""),COUNTIFS('Vodiči'!$C$6:$C$8,C1454&amp;"")&lt;&gt;1,COUNTIFS('Vozidlá'!$A$6:$A$6,B1454&amp;"",'Vozidlá'!$B$6:$B$6,"&lt;&gt;")&lt;&gt;1,COUNTIFS('Vozidlá'!$A$6:$A$6,B1454&amp;"",'Vozidlá'!$C$6:$C$6,"&lt;&gt;")&lt;&gt;1,COUNTIFS('Vozidlá'!$A$6:$A$6,B1454&amp;"",'Vozidlá'!$D$6:$D$6,"&lt;&gt;")&lt;&gt;1,COUNTIFS('Vozidlá'!$A$6:$A$6,B1454&amp;"",'Vozidlá'!$E$6:$E$6,"&lt;&gt;")&lt;&gt;1,COUNTIFS('Vozidlá'!$A$6:$A$6,B1454&amp;"",'Vozidlá'!$K$6:$K$6,"&lt;&gt;")&lt;&gt;1,COUNTIFS('Vozidlá'!$A$6:$A$6,B1454&amp;"",'Vozidlá'!$L$6:$L$6,"&lt;&gt;")&lt;&gt;1),"CHYBA",""))</f>
        <v/>
      </c>
      <c r="S1454" s="14">
        <f>IF(V1454=0,"",IF(N1454="Podnikateľská",IF(H1454="","",IF(OR(LEN(TRIM(SUBSTITUTE(SUBSTITUTE(H1454,".",""),",","")))&lt;12,ISNUMBER(MATCH(TRIM(SUBSTITUTE(SUBSTITUTE(H1454,".",""),",","")),'Zoznamy'!$G$2:$G$41,0))),"PREVERIŤ","")),IF(AND(N1454="Súkromná",IFERROR(INDEX('Vozidlá'!$O$6:$O$6,MATCH(B1454,'Vozidlá'!$A$6:$A$6,0))="áno",FALSE)),"PREVERIŤ","")))</f>
        <v/>
      </c>
      <c r="T1454" s="14">
        <f>IF(OR(D1454="",E1454="",F1454="",G1454=""),"",IFERROR(IF(OR(F1454+G1454&lt;D1454+E1454,D1454&lt;DATE(2027,1,1),D1454&gt;=DATE(2028,1,1)),"CHYBA",""),"CHYBA"))</f>
        <v/>
      </c>
      <c r="U1454" s="14">
        <f>IF(OR(V1454=0,A1454=""),"",IF(COUNTIFS($A$6:$A$1505,A1454&amp;"",$B$6:$B$1505,B1454&amp;"")&gt;1,"CHYBA",IF(X1454="","",IF(X1454=0,"",IFERROR(IF(INDEX($A$1:$A$1505,X1454)="","",IF(A1454=INDEX($A$1:$A$1505,X1454)+1,"","PREVERIŤ")),"PREVERIŤ")))))</f>
        <v/>
      </c>
      <c r="V1454" s="14">
        <f>IF(OR(A1454&lt;&gt;"",B1454&lt;&gt;"",C1454&lt;&gt;"",D1454&lt;&gt;"",E1454&lt;&gt;"",F1454&lt;&gt;"",G1454&lt;&gt;"",H1454&lt;&gt;"",I1454&lt;&gt;"",J1454&lt;&gt;"",K1454&lt;&gt;"",L1454&lt;&gt;"",N1454&lt;&gt;"",O1454&lt;&gt;""),1,0)</f>
        <v/>
      </c>
      <c r="W1454" s="14">
        <f>IF(OR(V1454=0,B1454=""),"",COUNTIFS($B$6:B1454,B1454&amp;""))</f>
        <v/>
      </c>
      <c r="X1454" s="14">
        <f>IF(OR(V1454=0,B1454=""),"",IF(W1454=1,0,SUMIFS($Y$5:Y1453,$B$5:B1453,B1454&amp;"",$W$5:W1453,W1454-1)))</f>
        <v/>
      </c>
      <c r="Y1454" s="14">
        <f>IF(V1454=0,"",ROW($A1454))</f>
        <v/>
      </c>
    </row>
    <row r="1455">
      <c r="A1455" s="10" t="n"/>
      <c r="B1455" s="10" t="n"/>
      <c r="C1455" s="10" t="n"/>
      <c r="D1455" s="12" t="n"/>
      <c r="E1455" s="18" t="n"/>
      <c r="F1455" s="12" t="n"/>
      <c r="G1455" s="18" t="n"/>
      <c r="H1455" s="10" t="n"/>
      <c r="I1455" s="10" t="n"/>
      <c r="J1455" s="10" t="n"/>
      <c r="K1455" s="13" t="n"/>
      <c r="L1455" s="13" t="n"/>
      <c r="M1455" s="19">
        <f>IF(OR(K1455="",L1455=""),"",IF(AND(ISNUMBER(K1455),ISNUMBER(L1455)),L1455-K1455,"CHYBA"))</f>
        <v/>
      </c>
      <c r="N1455" s="10" t="n"/>
      <c r="O1455" s="10" t="n"/>
      <c r="P1455" s="14">
        <f>IF(M1455="","",IF(ISNUMBER(M1455),IF(M1455&lt;=0,"CHYBA",""),"CHYBA"))</f>
        <v/>
      </c>
      <c r="Q1455" s="14">
        <f>IF(OR(V1455=0,B1455="",K1455=""),"",IFERROR(IF(X1455=0,IF(AND(COUNTIFS('Vozidlá'!$A$6:$A$6,B1455&amp;"",'Vozidlá'!$L$6:$L$6,"&lt;&gt;")=1,ROUND(K1455,1)=ROUND(INDEX('Vozidlá'!$L$6:$L$6,MATCH(B1455,'Vozidlá'!$A$6:$A$6,0)),1)),"","CHYBA"),IF(AND(INDEX($L$1:$L$1505,X1455)&lt;&gt;"",ROUND(K1455,1)=ROUND(INDEX($L$1:$L$1505,X1455),1)),"","CHYBA")),"CHYBA"))</f>
        <v/>
      </c>
      <c r="R1455" s="14">
        <f>IF(V1455=0,"",IF(OR(NOT(ISNUMBER(A1455)),B1455="",C1455="",NOT(ISNUMBER(D1455)),NOT(ISNUMBER(E1455)),NOT(ISNUMBER(F1455)),NOT(ISNUMBER(G1455)),I1455="",J1455="",NOT(ISNUMBER(K1455)),NOT(ISNUMBER(L1455)),AND(N1455&lt;&gt;"Podnikateľská",N1455&lt;&gt;"Súkromná"),AND(N1455="Podnikateľská",H1455=""),COUNTIFS('Vodiči'!$C$6:$C$8,C1455&amp;"")&lt;&gt;1,COUNTIFS('Vozidlá'!$A$6:$A$6,B1455&amp;"",'Vozidlá'!$B$6:$B$6,"&lt;&gt;")&lt;&gt;1,COUNTIFS('Vozidlá'!$A$6:$A$6,B1455&amp;"",'Vozidlá'!$C$6:$C$6,"&lt;&gt;")&lt;&gt;1,COUNTIFS('Vozidlá'!$A$6:$A$6,B1455&amp;"",'Vozidlá'!$D$6:$D$6,"&lt;&gt;")&lt;&gt;1,COUNTIFS('Vozidlá'!$A$6:$A$6,B1455&amp;"",'Vozidlá'!$E$6:$E$6,"&lt;&gt;")&lt;&gt;1,COUNTIFS('Vozidlá'!$A$6:$A$6,B1455&amp;"",'Vozidlá'!$K$6:$K$6,"&lt;&gt;")&lt;&gt;1,COUNTIFS('Vozidlá'!$A$6:$A$6,B1455&amp;"",'Vozidlá'!$L$6:$L$6,"&lt;&gt;")&lt;&gt;1),"CHYBA",""))</f>
        <v/>
      </c>
      <c r="S1455" s="14">
        <f>IF(V1455=0,"",IF(N1455="Podnikateľská",IF(H1455="","",IF(OR(LEN(TRIM(SUBSTITUTE(SUBSTITUTE(H1455,".",""),",","")))&lt;12,ISNUMBER(MATCH(TRIM(SUBSTITUTE(SUBSTITUTE(H1455,".",""),",","")),'Zoznamy'!$G$2:$G$41,0))),"PREVERIŤ","")),IF(AND(N1455="Súkromná",IFERROR(INDEX('Vozidlá'!$O$6:$O$6,MATCH(B1455,'Vozidlá'!$A$6:$A$6,0))="áno",FALSE)),"PREVERIŤ","")))</f>
        <v/>
      </c>
      <c r="T1455" s="14">
        <f>IF(OR(D1455="",E1455="",F1455="",G1455=""),"",IFERROR(IF(OR(F1455+G1455&lt;D1455+E1455,D1455&lt;DATE(2027,1,1),D1455&gt;=DATE(2028,1,1)),"CHYBA",""),"CHYBA"))</f>
        <v/>
      </c>
      <c r="U1455" s="14">
        <f>IF(OR(V1455=0,A1455=""),"",IF(COUNTIFS($A$6:$A$1505,A1455&amp;"",$B$6:$B$1505,B1455&amp;"")&gt;1,"CHYBA",IF(X1455="","",IF(X1455=0,"",IFERROR(IF(INDEX($A$1:$A$1505,X1455)="","",IF(A1455=INDEX($A$1:$A$1505,X1455)+1,"","PREVERIŤ")),"PREVERIŤ")))))</f>
        <v/>
      </c>
      <c r="V1455" s="14">
        <f>IF(OR(A1455&lt;&gt;"",B1455&lt;&gt;"",C1455&lt;&gt;"",D1455&lt;&gt;"",E1455&lt;&gt;"",F1455&lt;&gt;"",G1455&lt;&gt;"",H1455&lt;&gt;"",I1455&lt;&gt;"",J1455&lt;&gt;"",K1455&lt;&gt;"",L1455&lt;&gt;"",N1455&lt;&gt;"",O1455&lt;&gt;""),1,0)</f>
        <v/>
      </c>
      <c r="W1455" s="14">
        <f>IF(OR(V1455=0,B1455=""),"",COUNTIFS($B$6:B1455,B1455&amp;""))</f>
        <v/>
      </c>
      <c r="X1455" s="14">
        <f>IF(OR(V1455=0,B1455=""),"",IF(W1455=1,0,SUMIFS($Y$5:Y1454,$B$5:B1454,B1455&amp;"",$W$5:W1454,W1455-1)))</f>
        <v/>
      </c>
      <c r="Y1455" s="14">
        <f>IF(V1455=0,"",ROW($A1455))</f>
        <v/>
      </c>
    </row>
    <row r="1456">
      <c r="A1456" s="10" t="n"/>
      <c r="B1456" s="10" t="n"/>
      <c r="C1456" s="10" t="n"/>
      <c r="D1456" s="12" t="n"/>
      <c r="E1456" s="18" t="n"/>
      <c r="F1456" s="12" t="n"/>
      <c r="G1456" s="18" t="n"/>
      <c r="H1456" s="10" t="n"/>
      <c r="I1456" s="10" t="n"/>
      <c r="J1456" s="10" t="n"/>
      <c r="K1456" s="13" t="n"/>
      <c r="L1456" s="13" t="n"/>
      <c r="M1456" s="19">
        <f>IF(OR(K1456="",L1456=""),"",IF(AND(ISNUMBER(K1456),ISNUMBER(L1456)),L1456-K1456,"CHYBA"))</f>
        <v/>
      </c>
      <c r="N1456" s="10" t="n"/>
      <c r="O1456" s="10" t="n"/>
      <c r="P1456" s="14">
        <f>IF(M1456="","",IF(ISNUMBER(M1456),IF(M1456&lt;=0,"CHYBA",""),"CHYBA"))</f>
        <v/>
      </c>
      <c r="Q1456" s="14">
        <f>IF(OR(V1456=0,B1456="",K1456=""),"",IFERROR(IF(X1456=0,IF(AND(COUNTIFS('Vozidlá'!$A$6:$A$6,B1456&amp;"",'Vozidlá'!$L$6:$L$6,"&lt;&gt;")=1,ROUND(K1456,1)=ROUND(INDEX('Vozidlá'!$L$6:$L$6,MATCH(B1456,'Vozidlá'!$A$6:$A$6,0)),1)),"","CHYBA"),IF(AND(INDEX($L$1:$L$1505,X1456)&lt;&gt;"",ROUND(K1456,1)=ROUND(INDEX($L$1:$L$1505,X1456),1)),"","CHYBA")),"CHYBA"))</f>
        <v/>
      </c>
      <c r="R1456" s="14">
        <f>IF(V1456=0,"",IF(OR(NOT(ISNUMBER(A1456)),B1456="",C1456="",NOT(ISNUMBER(D1456)),NOT(ISNUMBER(E1456)),NOT(ISNUMBER(F1456)),NOT(ISNUMBER(G1456)),I1456="",J1456="",NOT(ISNUMBER(K1456)),NOT(ISNUMBER(L1456)),AND(N1456&lt;&gt;"Podnikateľská",N1456&lt;&gt;"Súkromná"),AND(N1456="Podnikateľská",H1456=""),COUNTIFS('Vodiči'!$C$6:$C$8,C1456&amp;"")&lt;&gt;1,COUNTIFS('Vozidlá'!$A$6:$A$6,B1456&amp;"",'Vozidlá'!$B$6:$B$6,"&lt;&gt;")&lt;&gt;1,COUNTIFS('Vozidlá'!$A$6:$A$6,B1456&amp;"",'Vozidlá'!$C$6:$C$6,"&lt;&gt;")&lt;&gt;1,COUNTIFS('Vozidlá'!$A$6:$A$6,B1456&amp;"",'Vozidlá'!$D$6:$D$6,"&lt;&gt;")&lt;&gt;1,COUNTIFS('Vozidlá'!$A$6:$A$6,B1456&amp;"",'Vozidlá'!$E$6:$E$6,"&lt;&gt;")&lt;&gt;1,COUNTIFS('Vozidlá'!$A$6:$A$6,B1456&amp;"",'Vozidlá'!$K$6:$K$6,"&lt;&gt;")&lt;&gt;1,COUNTIFS('Vozidlá'!$A$6:$A$6,B1456&amp;"",'Vozidlá'!$L$6:$L$6,"&lt;&gt;")&lt;&gt;1),"CHYBA",""))</f>
        <v/>
      </c>
      <c r="S1456" s="14">
        <f>IF(V1456=0,"",IF(N1456="Podnikateľská",IF(H1456="","",IF(OR(LEN(TRIM(SUBSTITUTE(SUBSTITUTE(H1456,".",""),",","")))&lt;12,ISNUMBER(MATCH(TRIM(SUBSTITUTE(SUBSTITUTE(H1456,".",""),",","")),'Zoznamy'!$G$2:$G$41,0))),"PREVERIŤ","")),IF(AND(N1456="Súkromná",IFERROR(INDEX('Vozidlá'!$O$6:$O$6,MATCH(B1456,'Vozidlá'!$A$6:$A$6,0))="áno",FALSE)),"PREVERIŤ","")))</f>
        <v/>
      </c>
      <c r="T1456" s="14">
        <f>IF(OR(D1456="",E1456="",F1456="",G1456=""),"",IFERROR(IF(OR(F1456+G1456&lt;D1456+E1456,D1456&lt;DATE(2027,1,1),D1456&gt;=DATE(2028,1,1)),"CHYBA",""),"CHYBA"))</f>
        <v/>
      </c>
      <c r="U1456" s="14">
        <f>IF(OR(V1456=0,A1456=""),"",IF(COUNTIFS($A$6:$A$1505,A1456&amp;"",$B$6:$B$1505,B1456&amp;"")&gt;1,"CHYBA",IF(X1456="","",IF(X1456=0,"",IFERROR(IF(INDEX($A$1:$A$1505,X1456)="","",IF(A1456=INDEX($A$1:$A$1505,X1456)+1,"","PREVERIŤ")),"PREVERIŤ")))))</f>
        <v/>
      </c>
      <c r="V1456" s="14">
        <f>IF(OR(A1456&lt;&gt;"",B1456&lt;&gt;"",C1456&lt;&gt;"",D1456&lt;&gt;"",E1456&lt;&gt;"",F1456&lt;&gt;"",G1456&lt;&gt;"",H1456&lt;&gt;"",I1456&lt;&gt;"",J1456&lt;&gt;"",K1456&lt;&gt;"",L1456&lt;&gt;"",N1456&lt;&gt;"",O1456&lt;&gt;""),1,0)</f>
        <v/>
      </c>
      <c r="W1456" s="14">
        <f>IF(OR(V1456=0,B1456=""),"",COUNTIFS($B$6:B1456,B1456&amp;""))</f>
        <v/>
      </c>
      <c r="X1456" s="14">
        <f>IF(OR(V1456=0,B1456=""),"",IF(W1456=1,0,SUMIFS($Y$5:Y1455,$B$5:B1455,B1456&amp;"",$W$5:W1455,W1456-1)))</f>
        <v/>
      </c>
      <c r="Y1456" s="14">
        <f>IF(V1456=0,"",ROW($A1456))</f>
        <v/>
      </c>
    </row>
    <row r="1457">
      <c r="A1457" s="10" t="n"/>
      <c r="B1457" s="10" t="n"/>
      <c r="C1457" s="10" t="n"/>
      <c r="D1457" s="12" t="n"/>
      <c r="E1457" s="18" t="n"/>
      <c r="F1457" s="12" t="n"/>
      <c r="G1457" s="18" t="n"/>
      <c r="H1457" s="10" t="n"/>
      <c r="I1457" s="10" t="n"/>
      <c r="J1457" s="10" t="n"/>
      <c r="K1457" s="13" t="n"/>
      <c r="L1457" s="13" t="n"/>
      <c r="M1457" s="19">
        <f>IF(OR(K1457="",L1457=""),"",IF(AND(ISNUMBER(K1457),ISNUMBER(L1457)),L1457-K1457,"CHYBA"))</f>
        <v/>
      </c>
      <c r="N1457" s="10" t="n"/>
      <c r="O1457" s="10" t="n"/>
      <c r="P1457" s="14">
        <f>IF(M1457="","",IF(ISNUMBER(M1457),IF(M1457&lt;=0,"CHYBA",""),"CHYBA"))</f>
        <v/>
      </c>
      <c r="Q1457" s="14">
        <f>IF(OR(V1457=0,B1457="",K1457=""),"",IFERROR(IF(X1457=0,IF(AND(COUNTIFS('Vozidlá'!$A$6:$A$6,B1457&amp;"",'Vozidlá'!$L$6:$L$6,"&lt;&gt;")=1,ROUND(K1457,1)=ROUND(INDEX('Vozidlá'!$L$6:$L$6,MATCH(B1457,'Vozidlá'!$A$6:$A$6,0)),1)),"","CHYBA"),IF(AND(INDEX($L$1:$L$1505,X1457)&lt;&gt;"",ROUND(K1457,1)=ROUND(INDEX($L$1:$L$1505,X1457),1)),"","CHYBA")),"CHYBA"))</f>
        <v/>
      </c>
      <c r="R1457" s="14">
        <f>IF(V1457=0,"",IF(OR(NOT(ISNUMBER(A1457)),B1457="",C1457="",NOT(ISNUMBER(D1457)),NOT(ISNUMBER(E1457)),NOT(ISNUMBER(F1457)),NOT(ISNUMBER(G1457)),I1457="",J1457="",NOT(ISNUMBER(K1457)),NOT(ISNUMBER(L1457)),AND(N1457&lt;&gt;"Podnikateľská",N1457&lt;&gt;"Súkromná"),AND(N1457="Podnikateľská",H1457=""),COUNTIFS('Vodiči'!$C$6:$C$8,C1457&amp;"")&lt;&gt;1,COUNTIFS('Vozidlá'!$A$6:$A$6,B1457&amp;"",'Vozidlá'!$B$6:$B$6,"&lt;&gt;")&lt;&gt;1,COUNTIFS('Vozidlá'!$A$6:$A$6,B1457&amp;"",'Vozidlá'!$C$6:$C$6,"&lt;&gt;")&lt;&gt;1,COUNTIFS('Vozidlá'!$A$6:$A$6,B1457&amp;"",'Vozidlá'!$D$6:$D$6,"&lt;&gt;")&lt;&gt;1,COUNTIFS('Vozidlá'!$A$6:$A$6,B1457&amp;"",'Vozidlá'!$E$6:$E$6,"&lt;&gt;")&lt;&gt;1,COUNTIFS('Vozidlá'!$A$6:$A$6,B1457&amp;"",'Vozidlá'!$K$6:$K$6,"&lt;&gt;")&lt;&gt;1,COUNTIFS('Vozidlá'!$A$6:$A$6,B1457&amp;"",'Vozidlá'!$L$6:$L$6,"&lt;&gt;")&lt;&gt;1),"CHYBA",""))</f>
        <v/>
      </c>
      <c r="S1457" s="14">
        <f>IF(V1457=0,"",IF(N1457="Podnikateľská",IF(H1457="","",IF(OR(LEN(TRIM(SUBSTITUTE(SUBSTITUTE(H1457,".",""),",","")))&lt;12,ISNUMBER(MATCH(TRIM(SUBSTITUTE(SUBSTITUTE(H1457,".",""),",","")),'Zoznamy'!$G$2:$G$41,0))),"PREVERIŤ","")),IF(AND(N1457="Súkromná",IFERROR(INDEX('Vozidlá'!$O$6:$O$6,MATCH(B1457,'Vozidlá'!$A$6:$A$6,0))="áno",FALSE)),"PREVERIŤ","")))</f>
        <v/>
      </c>
      <c r="T1457" s="14">
        <f>IF(OR(D1457="",E1457="",F1457="",G1457=""),"",IFERROR(IF(OR(F1457+G1457&lt;D1457+E1457,D1457&lt;DATE(2027,1,1),D1457&gt;=DATE(2028,1,1)),"CHYBA",""),"CHYBA"))</f>
        <v/>
      </c>
      <c r="U1457" s="14">
        <f>IF(OR(V1457=0,A1457=""),"",IF(COUNTIFS($A$6:$A$1505,A1457&amp;"",$B$6:$B$1505,B1457&amp;"")&gt;1,"CHYBA",IF(X1457="","",IF(X1457=0,"",IFERROR(IF(INDEX($A$1:$A$1505,X1457)="","",IF(A1457=INDEX($A$1:$A$1505,X1457)+1,"","PREVERIŤ")),"PREVERIŤ")))))</f>
        <v/>
      </c>
      <c r="V1457" s="14">
        <f>IF(OR(A1457&lt;&gt;"",B1457&lt;&gt;"",C1457&lt;&gt;"",D1457&lt;&gt;"",E1457&lt;&gt;"",F1457&lt;&gt;"",G1457&lt;&gt;"",H1457&lt;&gt;"",I1457&lt;&gt;"",J1457&lt;&gt;"",K1457&lt;&gt;"",L1457&lt;&gt;"",N1457&lt;&gt;"",O1457&lt;&gt;""),1,0)</f>
        <v/>
      </c>
      <c r="W1457" s="14">
        <f>IF(OR(V1457=0,B1457=""),"",COUNTIFS($B$6:B1457,B1457&amp;""))</f>
        <v/>
      </c>
      <c r="X1457" s="14">
        <f>IF(OR(V1457=0,B1457=""),"",IF(W1457=1,0,SUMIFS($Y$5:Y1456,$B$5:B1456,B1457&amp;"",$W$5:W1456,W1457-1)))</f>
        <v/>
      </c>
      <c r="Y1457" s="14">
        <f>IF(V1457=0,"",ROW($A1457))</f>
        <v/>
      </c>
    </row>
    <row r="1458">
      <c r="A1458" s="10" t="n"/>
      <c r="B1458" s="10" t="n"/>
      <c r="C1458" s="10" t="n"/>
      <c r="D1458" s="12" t="n"/>
      <c r="E1458" s="18" t="n"/>
      <c r="F1458" s="12" t="n"/>
      <c r="G1458" s="18" t="n"/>
      <c r="H1458" s="10" t="n"/>
      <c r="I1458" s="10" t="n"/>
      <c r="J1458" s="10" t="n"/>
      <c r="K1458" s="13" t="n"/>
      <c r="L1458" s="13" t="n"/>
      <c r="M1458" s="19">
        <f>IF(OR(K1458="",L1458=""),"",IF(AND(ISNUMBER(K1458),ISNUMBER(L1458)),L1458-K1458,"CHYBA"))</f>
        <v/>
      </c>
      <c r="N1458" s="10" t="n"/>
      <c r="O1458" s="10" t="n"/>
      <c r="P1458" s="14">
        <f>IF(M1458="","",IF(ISNUMBER(M1458),IF(M1458&lt;=0,"CHYBA",""),"CHYBA"))</f>
        <v/>
      </c>
      <c r="Q1458" s="14">
        <f>IF(OR(V1458=0,B1458="",K1458=""),"",IFERROR(IF(X1458=0,IF(AND(COUNTIFS('Vozidlá'!$A$6:$A$6,B1458&amp;"",'Vozidlá'!$L$6:$L$6,"&lt;&gt;")=1,ROUND(K1458,1)=ROUND(INDEX('Vozidlá'!$L$6:$L$6,MATCH(B1458,'Vozidlá'!$A$6:$A$6,0)),1)),"","CHYBA"),IF(AND(INDEX($L$1:$L$1505,X1458)&lt;&gt;"",ROUND(K1458,1)=ROUND(INDEX($L$1:$L$1505,X1458),1)),"","CHYBA")),"CHYBA"))</f>
        <v/>
      </c>
      <c r="R1458" s="14">
        <f>IF(V1458=0,"",IF(OR(NOT(ISNUMBER(A1458)),B1458="",C1458="",NOT(ISNUMBER(D1458)),NOT(ISNUMBER(E1458)),NOT(ISNUMBER(F1458)),NOT(ISNUMBER(G1458)),I1458="",J1458="",NOT(ISNUMBER(K1458)),NOT(ISNUMBER(L1458)),AND(N1458&lt;&gt;"Podnikateľská",N1458&lt;&gt;"Súkromná"),AND(N1458="Podnikateľská",H1458=""),COUNTIFS('Vodiči'!$C$6:$C$8,C1458&amp;"")&lt;&gt;1,COUNTIFS('Vozidlá'!$A$6:$A$6,B1458&amp;"",'Vozidlá'!$B$6:$B$6,"&lt;&gt;")&lt;&gt;1,COUNTIFS('Vozidlá'!$A$6:$A$6,B1458&amp;"",'Vozidlá'!$C$6:$C$6,"&lt;&gt;")&lt;&gt;1,COUNTIFS('Vozidlá'!$A$6:$A$6,B1458&amp;"",'Vozidlá'!$D$6:$D$6,"&lt;&gt;")&lt;&gt;1,COUNTIFS('Vozidlá'!$A$6:$A$6,B1458&amp;"",'Vozidlá'!$E$6:$E$6,"&lt;&gt;")&lt;&gt;1,COUNTIFS('Vozidlá'!$A$6:$A$6,B1458&amp;"",'Vozidlá'!$K$6:$K$6,"&lt;&gt;")&lt;&gt;1,COUNTIFS('Vozidlá'!$A$6:$A$6,B1458&amp;"",'Vozidlá'!$L$6:$L$6,"&lt;&gt;")&lt;&gt;1),"CHYBA",""))</f>
        <v/>
      </c>
      <c r="S1458" s="14">
        <f>IF(V1458=0,"",IF(N1458="Podnikateľská",IF(H1458="","",IF(OR(LEN(TRIM(SUBSTITUTE(SUBSTITUTE(H1458,".",""),",","")))&lt;12,ISNUMBER(MATCH(TRIM(SUBSTITUTE(SUBSTITUTE(H1458,".",""),",","")),'Zoznamy'!$G$2:$G$41,0))),"PREVERIŤ","")),IF(AND(N1458="Súkromná",IFERROR(INDEX('Vozidlá'!$O$6:$O$6,MATCH(B1458,'Vozidlá'!$A$6:$A$6,0))="áno",FALSE)),"PREVERIŤ","")))</f>
        <v/>
      </c>
      <c r="T1458" s="14">
        <f>IF(OR(D1458="",E1458="",F1458="",G1458=""),"",IFERROR(IF(OR(F1458+G1458&lt;D1458+E1458,D1458&lt;DATE(2027,1,1),D1458&gt;=DATE(2028,1,1)),"CHYBA",""),"CHYBA"))</f>
        <v/>
      </c>
      <c r="U1458" s="14">
        <f>IF(OR(V1458=0,A1458=""),"",IF(COUNTIFS($A$6:$A$1505,A1458&amp;"",$B$6:$B$1505,B1458&amp;"")&gt;1,"CHYBA",IF(X1458="","",IF(X1458=0,"",IFERROR(IF(INDEX($A$1:$A$1505,X1458)="","",IF(A1458=INDEX($A$1:$A$1505,X1458)+1,"","PREVERIŤ")),"PREVERIŤ")))))</f>
        <v/>
      </c>
      <c r="V1458" s="14">
        <f>IF(OR(A1458&lt;&gt;"",B1458&lt;&gt;"",C1458&lt;&gt;"",D1458&lt;&gt;"",E1458&lt;&gt;"",F1458&lt;&gt;"",G1458&lt;&gt;"",H1458&lt;&gt;"",I1458&lt;&gt;"",J1458&lt;&gt;"",K1458&lt;&gt;"",L1458&lt;&gt;"",N1458&lt;&gt;"",O1458&lt;&gt;""),1,0)</f>
        <v/>
      </c>
      <c r="W1458" s="14">
        <f>IF(OR(V1458=0,B1458=""),"",COUNTIFS($B$6:B1458,B1458&amp;""))</f>
        <v/>
      </c>
      <c r="X1458" s="14">
        <f>IF(OR(V1458=0,B1458=""),"",IF(W1458=1,0,SUMIFS($Y$5:Y1457,$B$5:B1457,B1458&amp;"",$W$5:W1457,W1458-1)))</f>
        <v/>
      </c>
      <c r="Y1458" s="14">
        <f>IF(V1458=0,"",ROW($A1458))</f>
        <v/>
      </c>
    </row>
    <row r="1459">
      <c r="A1459" s="10" t="n"/>
      <c r="B1459" s="10" t="n"/>
      <c r="C1459" s="10" t="n"/>
      <c r="D1459" s="12" t="n"/>
      <c r="E1459" s="18" t="n"/>
      <c r="F1459" s="12" t="n"/>
      <c r="G1459" s="18" t="n"/>
      <c r="H1459" s="10" t="n"/>
      <c r="I1459" s="10" t="n"/>
      <c r="J1459" s="10" t="n"/>
      <c r="K1459" s="13" t="n"/>
      <c r="L1459" s="13" t="n"/>
      <c r="M1459" s="19">
        <f>IF(OR(K1459="",L1459=""),"",IF(AND(ISNUMBER(K1459),ISNUMBER(L1459)),L1459-K1459,"CHYBA"))</f>
        <v/>
      </c>
      <c r="N1459" s="10" t="n"/>
      <c r="O1459" s="10" t="n"/>
      <c r="P1459" s="14">
        <f>IF(M1459="","",IF(ISNUMBER(M1459),IF(M1459&lt;=0,"CHYBA",""),"CHYBA"))</f>
        <v/>
      </c>
      <c r="Q1459" s="14">
        <f>IF(OR(V1459=0,B1459="",K1459=""),"",IFERROR(IF(X1459=0,IF(AND(COUNTIFS('Vozidlá'!$A$6:$A$6,B1459&amp;"",'Vozidlá'!$L$6:$L$6,"&lt;&gt;")=1,ROUND(K1459,1)=ROUND(INDEX('Vozidlá'!$L$6:$L$6,MATCH(B1459,'Vozidlá'!$A$6:$A$6,0)),1)),"","CHYBA"),IF(AND(INDEX($L$1:$L$1505,X1459)&lt;&gt;"",ROUND(K1459,1)=ROUND(INDEX($L$1:$L$1505,X1459),1)),"","CHYBA")),"CHYBA"))</f>
        <v/>
      </c>
      <c r="R1459" s="14">
        <f>IF(V1459=0,"",IF(OR(NOT(ISNUMBER(A1459)),B1459="",C1459="",NOT(ISNUMBER(D1459)),NOT(ISNUMBER(E1459)),NOT(ISNUMBER(F1459)),NOT(ISNUMBER(G1459)),I1459="",J1459="",NOT(ISNUMBER(K1459)),NOT(ISNUMBER(L1459)),AND(N1459&lt;&gt;"Podnikateľská",N1459&lt;&gt;"Súkromná"),AND(N1459="Podnikateľská",H1459=""),COUNTIFS('Vodiči'!$C$6:$C$8,C1459&amp;"")&lt;&gt;1,COUNTIFS('Vozidlá'!$A$6:$A$6,B1459&amp;"",'Vozidlá'!$B$6:$B$6,"&lt;&gt;")&lt;&gt;1,COUNTIFS('Vozidlá'!$A$6:$A$6,B1459&amp;"",'Vozidlá'!$C$6:$C$6,"&lt;&gt;")&lt;&gt;1,COUNTIFS('Vozidlá'!$A$6:$A$6,B1459&amp;"",'Vozidlá'!$D$6:$D$6,"&lt;&gt;")&lt;&gt;1,COUNTIFS('Vozidlá'!$A$6:$A$6,B1459&amp;"",'Vozidlá'!$E$6:$E$6,"&lt;&gt;")&lt;&gt;1,COUNTIFS('Vozidlá'!$A$6:$A$6,B1459&amp;"",'Vozidlá'!$K$6:$K$6,"&lt;&gt;")&lt;&gt;1,COUNTIFS('Vozidlá'!$A$6:$A$6,B1459&amp;"",'Vozidlá'!$L$6:$L$6,"&lt;&gt;")&lt;&gt;1),"CHYBA",""))</f>
        <v/>
      </c>
      <c r="S1459" s="14">
        <f>IF(V1459=0,"",IF(N1459="Podnikateľská",IF(H1459="","",IF(OR(LEN(TRIM(SUBSTITUTE(SUBSTITUTE(H1459,".",""),",","")))&lt;12,ISNUMBER(MATCH(TRIM(SUBSTITUTE(SUBSTITUTE(H1459,".",""),",","")),'Zoznamy'!$G$2:$G$41,0))),"PREVERIŤ","")),IF(AND(N1459="Súkromná",IFERROR(INDEX('Vozidlá'!$O$6:$O$6,MATCH(B1459,'Vozidlá'!$A$6:$A$6,0))="áno",FALSE)),"PREVERIŤ","")))</f>
        <v/>
      </c>
      <c r="T1459" s="14">
        <f>IF(OR(D1459="",E1459="",F1459="",G1459=""),"",IFERROR(IF(OR(F1459+G1459&lt;D1459+E1459,D1459&lt;DATE(2027,1,1),D1459&gt;=DATE(2028,1,1)),"CHYBA",""),"CHYBA"))</f>
        <v/>
      </c>
      <c r="U1459" s="14">
        <f>IF(OR(V1459=0,A1459=""),"",IF(COUNTIFS($A$6:$A$1505,A1459&amp;"",$B$6:$B$1505,B1459&amp;"")&gt;1,"CHYBA",IF(X1459="","",IF(X1459=0,"",IFERROR(IF(INDEX($A$1:$A$1505,X1459)="","",IF(A1459=INDEX($A$1:$A$1505,X1459)+1,"","PREVERIŤ")),"PREVERIŤ")))))</f>
        <v/>
      </c>
      <c r="V1459" s="14">
        <f>IF(OR(A1459&lt;&gt;"",B1459&lt;&gt;"",C1459&lt;&gt;"",D1459&lt;&gt;"",E1459&lt;&gt;"",F1459&lt;&gt;"",G1459&lt;&gt;"",H1459&lt;&gt;"",I1459&lt;&gt;"",J1459&lt;&gt;"",K1459&lt;&gt;"",L1459&lt;&gt;"",N1459&lt;&gt;"",O1459&lt;&gt;""),1,0)</f>
        <v/>
      </c>
      <c r="W1459" s="14">
        <f>IF(OR(V1459=0,B1459=""),"",COUNTIFS($B$6:B1459,B1459&amp;""))</f>
        <v/>
      </c>
      <c r="X1459" s="14">
        <f>IF(OR(V1459=0,B1459=""),"",IF(W1459=1,0,SUMIFS($Y$5:Y1458,$B$5:B1458,B1459&amp;"",$W$5:W1458,W1459-1)))</f>
        <v/>
      </c>
      <c r="Y1459" s="14">
        <f>IF(V1459=0,"",ROW($A1459))</f>
        <v/>
      </c>
    </row>
    <row r="1460">
      <c r="A1460" s="10" t="n"/>
      <c r="B1460" s="10" t="n"/>
      <c r="C1460" s="10" t="n"/>
      <c r="D1460" s="12" t="n"/>
      <c r="E1460" s="18" t="n"/>
      <c r="F1460" s="12" t="n"/>
      <c r="G1460" s="18" t="n"/>
      <c r="H1460" s="10" t="n"/>
      <c r="I1460" s="10" t="n"/>
      <c r="J1460" s="10" t="n"/>
      <c r="K1460" s="13" t="n"/>
      <c r="L1460" s="13" t="n"/>
      <c r="M1460" s="19">
        <f>IF(OR(K1460="",L1460=""),"",IF(AND(ISNUMBER(K1460),ISNUMBER(L1460)),L1460-K1460,"CHYBA"))</f>
        <v/>
      </c>
      <c r="N1460" s="10" t="n"/>
      <c r="O1460" s="10" t="n"/>
      <c r="P1460" s="14">
        <f>IF(M1460="","",IF(ISNUMBER(M1460),IF(M1460&lt;=0,"CHYBA",""),"CHYBA"))</f>
        <v/>
      </c>
      <c r="Q1460" s="14">
        <f>IF(OR(V1460=0,B1460="",K1460=""),"",IFERROR(IF(X1460=0,IF(AND(COUNTIFS('Vozidlá'!$A$6:$A$6,B1460&amp;"",'Vozidlá'!$L$6:$L$6,"&lt;&gt;")=1,ROUND(K1460,1)=ROUND(INDEX('Vozidlá'!$L$6:$L$6,MATCH(B1460,'Vozidlá'!$A$6:$A$6,0)),1)),"","CHYBA"),IF(AND(INDEX($L$1:$L$1505,X1460)&lt;&gt;"",ROUND(K1460,1)=ROUND(INDEX($L$1:$L$1505,X1460),1)),"","CHYBA")),"CHYBA"))</f>
        <v/>
      </c>
      <c r="R1460" s="14">
        <f>IF(V1460=0,"",IF(OR(NOT(ISNUMBER(A1460)),B1460="",C1460="",NOT(ISNUMBER(D1460)),NOT(ISNUMBER(E1460)),NOT(ISNUMBER(F1460)),NOT(ISNUMBER(G1460)),I1460="",J1460="",NOT(ISNUMBER(K1460)),NOT(ISNUMBER(L1460)),AND(N1460&lt;&gt;"Podnikateľská",N1460&lt;&gt;"Súkromná"),AND(N1460="Podnikateľská",H1460=""),COUNTIFS('Vodiči'!$C$6:$C$8,C1460&amp;"")&lt;&gt;1,COUNTIFS('Vozidlá'!$A$6:$A$6,B1460&amp;"",'Vozidlá'!$B$6:$B$6,"&lt;&gt;")&lt;&gt;1,COUNTIFS('Vozidlá'!$A$6:$A$6,B1460&amp;"",'Vozidlá'!$C$6:$C$6,"&lt;&gt;")&lt;&gt;1,COUNTIFS('Vozidlá'!$A$6:$A$6,B1460&amp;"",'Vozidlá'!$D$6:$D$6,"&lt;&gt;")&lt;&gt;1,COUNTIFS('Vozidlá'!$A$6:$A$6,B1460&amp;"",'Vozidlá'!$E$6:$E$6,"&lt;&gt;")&lt;&gt;1,COUNTIFS('Vozidlá'!$A$6:$A$6,B1460&amp;"",'Vozidlá'!$K$6:$K$6,"&lt;&gt;")&lt;&gt;1,COUNTIFS('Vozidlá'!$A$6:$A$6,B1460&amp;"",'Vozidlá'!$L$6:$L$6,"&lt;&gt;")&lt;&gt;1),"CHYBA",""))</f>
        <v/>
      </c>
      <c r="S1460" s="14">
        <f>IF(V1460=0,"",IF(N1460="Podnikateľská",IF(H1460="","",IF(OR(LEN(TRIM(SUBSTITUTE(SUBSTITUTE(H1460,".",""),",","")))&lt;12,ISNUMBER(MATCH(TRIM(SUBSTITUTE(SUBSTITUTE(H1460,".",""),",","")),'Zoznamy'!$G$2:$G$41,0))),"PREVERIŤ","")),IF(AND(N1460="Súkromná",IFERROR(INDEX('Vozidlá'!$O$6:$O$6,MATCH(B1460,'Vozidlá'!$A$6:$A$6,0))="áno",FALSE)),"PREVERIŤ","")))</f>
        <v/>
      </c>
      <c r="T1460" s="14">
        <f>IF(OR(D1460="",E1460="",F1460="",G1460=""),"",IFERROR(IF(OR(F1460+G1460&lt;D1460+E1460,D1460&lt;DATE(2027,1,1),D1460&gt;=DATE(2028,1,1)),"CHYBA",""),"CHYBA"))</f>
        <v/>
      </c>
      <c r="U1460" s="14">
        <f>IF(OR(V1460=0,A1460=""),"",IF(COUNTIFS($A$6:$A$1505,A1460&amp;"",$B$6:$B$1505,B1460&amp;"")&gt;1,"CHYBA",IF(X1460="","",IF(X1460=0,"",IFERROR(IF(INDEX($A$1:$A$1505,X1460)="","",IF(A1460=INDEX($A$1:$A$1505,X1460)+1,"","PREVERIŤ")),"PREVERIŤ")))))</f>
        <v/>
      </c>
      <c r="V1460" s="14">
        <f>IF(OR(A1460&lt;&gt;"",B1460&lt;&gt;"",C1460&lt;&gt;"",D1460&lt;&gt;"",E1460&lt;&gt;"",F1460&lt;&gt;"",G1460&lt;&gt;"",H1460&lt;&gt;"",I1460&lt;&gt;"",J1460&lt;&gt;"",K1460&lt;&gt;"",L1460&lt;&gt;"",N1460&lt;&gt;"",O1460&lt;&gt;""),1,0)</f>
        <v/>
      </c>
      <c r="W1460" s="14">
        <f>IF(OR(V1460=0,B1460=""),"",COUNTIFS($B$6:B1460,B1460&amp;""))</f>
        <v/>
      </c>
      <c r="X1460" s="14">
        <f>IF(OR(V1460=0,B1460=""),"",IF(W1460=1,0,SUMIFS($Y$5:Y1459,$B$5:B1459,B1460&amp;"",$W$5:W1459,W1460-1)))</f>
        <v/>
      </c>
      <c r="Y1460" s="14">
        <f>IF(V1460=0,"",ROW($A1460))</f>
        <v/>
      </c>
    </row>
    <row r="1461">
      <c r="A1461" s="10" t="n"/>
      <c r="B1461" s="10" t="n"/>
      <c r="C1461" s="10" t="n"/>
      <c r="D1461" s="12" t="n"/>
      <c r="E1461" s="18" t="n"/>
      <c r="F1461" s="12" t="n"/>
      <c r="G1461" s="18" t="n"/>
      <c r="H1461" s="10" t="n"/>
      <c r="I1461" s="10" t="n"/>
      <c r="J1461" s="10" t="n"/>
      <c r="K1461" s="13" t="n"/>
      <c r="L1461" s="13" t="n"/>
      <c r="M1461" s="19">
        <f>IF(OR(K1461="",L1461=""),"",IF(AND(ISNUMBER(K1461),ISNUMBER(L1461)),L1461-K1461,"CHYBA"))</f>
        <v/>
      </c>
      <c r="N1461" s="10" t="n"/>
      <c r="O1461" s="10" t="n"/>
      <c r="P1461" s="14">
        <f>IF(M1461="","",IF(ISNUMBER(M1461),IF(M1461&lt;=0,"CHYBA",""),"CHYBA"))</f>
        <v/>
      </c>
      <c r="Q1461" s="14">
        <f>IF(OR(V1461=0,B1461="",K1461=""),"",IFERROR(IF(X1461=0,IF(AND(COUNTIFS('Vozidlá'!$A$6:$A$6,B1461&amp;"",'Vozidlá'!$L$6:$L$6,"&lt;&gt;")=1,ROUND(K1461,1)=ROUND(INDEX('Vozidlá'!$L$6:$L$6,MATCH(B1461,'Vozidlá'!$A$6:$A$6,0)),1)),"","CHYBA"),IF(AND(INDEX($L$1:$L$1505,X1461)&lt;&gt;"",ROUND(K1461,1)=ROUND(INDEX($L$1:$L$1505,X1461),1)),"","CHYBA")),"CHYBA"))</f>
        <v/>
      </c>
      <c r="R1461" s="14">
        <f>IF(V1461=0,"",IF(OR(NOT(ISNUMBER(A1461)),B1461="",C1461="",NOT(ISNUMBER(D1461)),NOT(ISNUMBER(E1461)),NOT(ISNUMBER(F1461)),NOT(ISNUMBER(G1461)),I1461="",J1461="",NOT(ISNUMBER(K1461)),NOT(ISNUMBER(L1461)),AND(N1461&lt;&gt;"Podnikateľská",N1461&lt;&gt;"Súkromná"),AND(N1461="Podnikateľská",H1461=""),COUNTIFS('Vodiči'!$C$6:$C$8,C1461&amp;"")&lt;&gt;1,COUNTIFS('Vozidlá'!$A$6:$A$6,B1461&amp;"",'Vozidlá'!$B$6:$B$6,"&lt;&gt;")&lt;&gt;1,COUNTIFS('Vozidlá'!$A$6:$A$6,B1461&amp;"",'Vozidlá'!$C$6:$C$6,"&lt;&gt;")&lt;&gt;1,COUNTIFS('Vozidlá'!$A$6:$A$6,B1461&amp;"",'Vozidlá'!$D$6:$D$6,"&lt;&gt;")&lt;&gt;1,COUNTIFS('Vozidlá'!$A$6:$A$6,B1461&amp;"",'Vozidlá'!$E$6:$E$6,"&lt;&gt;")&lt;&gt;1,COUNTIFS('Vozidlá'!$A$6:$A$6,B1461&amp;"",'Vozidlá'!$K$6:$K$6,"&lt;&gt;")&lt;&gt;1,COUNTIFS('Vozidlá'!$A$6:$A$6,B1461&amp;"",'Vozidlá'!$L$6:$L$6,"&lt;&gt;")&lt;&gt;1),"CHYBA",""))</f>
        <v/>
      </c>
      <c r="S1461" s="14">
        <f>IF(V1461=0,"",IF(N1461="Podnikateľská",IF(H1461="","",IF(OR(LEN(TRIM(SUBSTITUTE(SUBSTITUTE(H1461,".",""),",","")))&lt;12,ISNUMBER(MATCH(TRIM(SUBSTITUTE(SUBSTITUTE(H1461,".",""),",","")),'Zoznamy'!$G$2:$G$41,0))),"PREVERIŤ","")),IF(AND(N1461="Súkromná",IFERROR(INDEX('Vozidlá'!$O$6:$O$6,MATCH(B1461,'Vozidlá'!$A$6:$A$6,0))="áno",FALSE)),"PREVERIŤ","")))</f>
        <v/>
      </c>
      <c r="T1461" s="14">
        <f>IF(OR(D1461="",E1461="",F1461="",G1461=""),"",IFERROR(IF(OR(F1461+G1461&lt;D1461+E1461,D1461&lt;DATE(2027,1,1),D1461&gt;=DATE(2028,1,1)),"CHYBA",""),"CHYBA"))</f>
        <v/>
      </c>
      <c r="U1461" s="14">
        <f>IF(OR(V1461=0,A1461=""),"",IF(COUNTIFS($A$6:$A$1505,A1461&amp;"",$B$6:$B$1505,B1461&amp;"")&gt;1,"CHYBA",IF(X1461="","",IF(X1461=0,"",IFERROR(IF(INDEX($A$1:$A$1505,X1461)="","",IF(A1461=INDEX($A$1:$A$1505,X1461)+1,"","PREVERIŤ")),"PREVERIŤ")))))</f>
        <v/>
      </c>
      <c r="V1461" s="14">
        <f>IF(OR(A1461&lt;&gt;"",B1461&lt;&gt;"",C1461&lt;&gt;"",D1461&lt;&gt;"",E1461&lt;&gt;"",F1461&lt;&gt;"",G1461&lt;&gt;"",H1461&lt;&gt;"",I1461&lt;&gt;"",J1461&lt;&gt;"",K1461&lt;&gt;"",L1461&lt;&gt;"",N1461&lt;&gt;"",O1461&lt;&gt;""),1,0)</f>
        <v/>
      </c>
      <c r="W1461" s="14">
        <f>IF(OR(V1461=0,B1461=""),"",COUNTIFS($B$6:B1461,B1461&amp;""))</f>
        <v/>
      </c>
      <c r="X1461" s="14">
        <f>IF(OR(V1461=0,B1461=""),"",IF(W1461=1,0,SUMIFS($Y$5:Y1460,$B$5:B1460,B1461&amp;"",$W$5:W1460,W1461-1)))</f>
        <v/>
      </c>
      <c r="Y1461" s="14">
        <f>IF(V1461=0,"",ROW($A1461))</f>
        <v/>
      </c>
    </row>
    <row r="1462">
      <c r="A1462" s="10" t="n"/>
      <c r="B1462" s="10" t="n"/>
      <c r="C1462" s="10" t="n"/>
      <c r="D1462" s="12" t="n"/>
      <c r="E1462" s="18" t="n"/>
      <c r="F1462" s="12" t="n"/>
      <c r="G1462" s="18" t="n"/>
      <c r="H1462" s="10" t="n"/>
      <c r="I1462" s="10" t="n"/>
      <c r="J1462" s="10" t="n"/>
      <c r="K1462" s="13" t="n"/>
      <c r="L1462" s="13" t="n"/>
      <c r="M1462" s="19">
        <f>IF(OR(K1462="",L1462=""),"",IF(AND(ISNUMBER(K1462),ISNUMBER(L1462)),L1462-K1462,"CHYBA"))</f>
        <v/>
      </c>
      <c r="N1462" s="10" t="n"/>
      <c r="O1462" s="10" t="n"/>
      <c r="P1462" s="14">
        <f>IF(M1462="","",IF(ISNUMBER(M1462),IF(M1462&lt;=0,"CHYBA",""),"CHYBA"))</f>
        <v/>
      </c>
      <c r="Q1462" s="14">
        <f>IF(OR(V1462=0,B1462="",K1462=""),"",IFERROR(IF(X1462=0,IF(AND(COUNTIFS('Vozidlá'!$A$6:$A$6,B1462&amp;"",'Vozidlá'!$L$6:$L$6,"&lt;&gt;")=1,ROUND(K1462,1)=ROUND(INDEX('Vozidlá'!$L$6:$L$6,MATCH(B1462,'Vozidlá'!$A$6:$A$6,0)),1)),"","CHYBA"),IF(AND(INDEX($L$1:$L$1505,X1462)&lt;&gt;"",ROUND(K1462,1)=ROUND(INDEX($L$1:$L$1505,X1462),1)),"","CHYBA")),"CHYBA"))</f>
        <v/>
      </c>
      <c r="R1462" s="14">
        <f>IF(V1462=0,"",IF(OR(NOT(ISNUMBER(A1462)),B1462="",C1462="",NOT(ISNUMBER(D1462)),NOT(ISNUMBER(E1462)),NOT(ISNUMBER(F1462)),NOT(ISNUMBER(G1462)),I1462="",J1462="",NOT(ISNUMBER(K1462)),NOT(ISNUMBER(L1462)),AND(N1462&lt;&gt;"Podnikateľská",N1462&lt;&gt;"Súkromná"),AND(N1462="Podnikateľská",H1462=""),COUNTIFS('Vodiči'!$C$6:$C$8,C1462&amp;"")&lt;&gt;1,COUNTIFS('Vozidlá'!$A$6:$A$6,B1462&amp;"",'Vozidlá'!$B$6:$B$6,"&lt;&gt;")&lt;&gt;1,COUNTIFS('Vozidlá'!$A$6:$A$6,B1462&amp;"",'Vozidlá'!$C$6:$C$6,"&lt;&gt;")&lt;&gt;1,COUNTIFS('Vozidlá'!$A$6:$A$6,B1462&amp;"",'Vozidlá'!$D$6:$D$6,"&lt;&gt;")&lt;&gt;1,COUNTIFS('Vozidlá'!$A$6:$A$6,B1462&amp;"",'Vozidlá'!$E$6:$E$6,"&lt;&gt;")&lt;&gt;1,COUNTIFS('Vozidlá'!$A$6:$A$6,B1462&amp;"",'Vozidlá'!$K$6:$K$6,"&lt;&gt;")&lt;&gt;1,COUNTIFS('Vozidlá'!$A$6:$A$6,B1462&amp;"",'Vozidlá'!$L$6:$L$6,"&lt;&gt;")&lt;&gt;1),"CHYBA",""))</f>
        <v/>
      </c>
      <c r="S1462" s="14">
        <f>IF(V1462=0,"",IF(N1462="Podnikateľská",IF(H1462="","",IF(OR(LEN(TRIM(SUBSTITUTE(SUBSTITUTE(H1462,".",""),",","")))&lt;12,ISNUMBER(MATCH(TRIM(SUBSTITUTE(SUBSTITUTE(H1462,".",""),",","")),'Zoznamy'!$G$2:$G$41,0))),"PREVERIŤ","")),IF(AND(N1462="Súkromná",IFERROR(INDEX('Vozidlá'!$O$6:$O$6,MATCH(B1462,'Vozidlá'!$A$6:$A$6,0))="áno",FALSE)),"PREVERIŤ","")))</f>
        <v/>
      </c>
      <c r="T1462" s="14">
        <f>IF(OR(D1462="",E1462="",F1462="",G1462=""),"",IFERROR(IF(OR(F1462+G1462&lt;D1462+E1462,D1462&lt;DATE(2027,1,1),D1462&gt;=DATE(2028,1,1)),"CHYBA",""),"CHYBA"))</f>
        <v/>
      </c>
      <c r="U1462" s="14">
        <f>IF(OR(V1462=0,A1462=""),"",IF(COUNTIFS($A$6:$A$1505,A1462&amp;"",$B$6:$B$1505,B1462&amp;"")&gt;1,"CHYBA",IF(X1462="","",IF(X1462=0,"",IFERROR(IF(INDEX($A$1:$A$1505,X1462)="","",IF(A1462=INDEX($A$1:$A$1505,X1462)+1,"","PREVERIŤ")),"PREVERIŤ")))))</f>
        <v/>
      </c>
      <c r="V1462" s="14">
        <f>IF(OR(A1462&lt;&gt;"",B1462&lt;&gt;"",C1462&lt;&gt;"",D1462&lt;&gt;"",E1462&lt;&gt;"",F1462&lt;&gt;"",G1462&lt;&gt;"",H1462&lt;&gt;"",I1462&lt;&gt;"",J1462&lt;&gt;"",K1462&lt;&gt;"",L1462&lt;&gt;"",N1462&lt;&gt;"",O1462&lt;&gt;""),1,0)</f>
        <v/>
      </c>
      <c r="W1462" s="14">
        <f>IF(OR(V1462=0,B1462=""),"",COUNTIFS($B$6:B1462,B1462&amp;""))</f>
        <v/>
      </c>
      <c r="X1462" s="14">
        <f>IF(OR(V1462=0,B1462=""),"",IF(W1462=1,0,SUMIFS($Y$5:Y1461,$B$5:B1461,B1462&amp;"",$W$5:W1461,W1462-1)))</f>
        <v/>
      </c>
      <c r="Y1462" s="14">
        <f>IF(V1462=0,"",ROW($A1462))</f>
        <v/>
      </c>
    </row>
    <row r="1463">
      <c r="A1463" s="10" t="n"/>
      <c r="B1463" s="10" t="n"/>
      <c r="C1463" s="10" t="n"/>
      <c r="D1463" s="12" t="n"/>
      <c r="E1463" s="18" t="n"/>
      <c r="F1463" s="12" t="n"/>
      <c r="G1463" s="18" t="n"/>
      <c r="H1463" s="10" t="n"/>
      <c r="I1463" s="10" t="n"/>
      <c r="J1463" s="10" t="n"/>
      <c r="K1463" s="13" t="n"/>
      <c r="L1463" s="13" t="n"/>
      <c r="M1463" s="19">
        <f>IF(OR(K1463="",L1463=""),"",IF(AND(ISNUMBER(K1463),ISNUMBER(L1463)),L1463-K1463,"CHYBA"))</f>
        <v/>
      </c>
      <c r="N1463" s="10" t="n"/>
      <c r="O1463" s="10" t="n"/>
      <c r="P1463" s="14">
        <f>IF(M1463="","",IF(ISNUMBER(M1463),IF(M1463&lt;=0,"CHYBA",""),"CHYBA"))</f>
        <v/>
      </c>
      <c r="Q1463" s="14">
        <f>IF(OR(V1463=0,B1463="",K1463=""),"",IFERROR(IF(X1463=0,IF(AND(COUNTIFS('Vozidlá'!$A$6:$A$6,B1463&amp;"",'Vozidlá'!$L$6:$L$6,"&lt;&gt;")=1,ROUND(K1463,1)=ROUND(INDEX('Vozidlá'!$L$6:$L$6,MATCH(B1463,'Vozidlá'!$A$6:$A$6,0)),1)),"","CHYBA"),IF(AND(INDEX($L$1:$L$1505,X1463)&lt;&gt;"",ROUND(K1463,1)=ROUND(INDEX($L$1:$L$1505,X1463),1)),"","CHYBA")),"CHYBA"))</f>
        <v/>
      </c>
      <c r="R1463" s="14">
        <f>IF(V1463=0,"",IF(OR(NOT(ISNUMBER(A1463)),B1463="",C1463="",NOT(ISNUMBER(D1463)),NOT(ISNUMBER(E1463)),NOT(ISNUMBER(F1463)),NOT(ISNUMBER(G1463)),I1463="",J1463="",NOT(ISNUMBER(K1463)),NOT(ISNUMBER(L1463)),AND(N1463&lt;&gt;"Podnikateľská",N1463&lt;&gt;"Súkromná"),AND(N1463="Podnikateľská",H1463=""),COUNTIFS('Vodiči'!$C$6:$C$8,C1463&amp;"")&lt;&gt;1,COUNTIFS('Vozidlá'!$A$6:$A$6,B1463&amp;"",'Vozidlá'!$B$6:$B$6,"&lt;&gt;")&lt;&gt;1,COUNTIFS('Vozidlá'!$A$6:$A$6,B1463&amp;"",'Vozidlá'!$C$6:$C$6,"&lt;&gt;")&lt;&gt;1,COUNTIFS('Vozidlá'!$A$6:$A$6,B1463&amp;"",'Vozidlá'!$D$6:$D$6,"&lt;&gt;")&lt;&gt;1,COUNTIFS('Vozidlá'!$A$6:$A$6,B1463&amp;"",'Vozidlá'!$E$6:$E$6,"&lt;&gt;")&lt;&gt;1,COUNTIFS('Vozidlá'!$A$6:$A$6,B1463&amp;"",'Vozidlá'!$K$6:$K$6,"&lt;&gt;")&lt;&gt;1,COUNTIFS('Vozidlá'!$A$6:$A$6,B1463&amp;"",'Vozidlá'!$L$6:$L$6,"&lt;&gt;")&lt;&gt;1),"CHYBA",""))</f>
        <v/>
      </c>
      <c r="S1463" s="14">
        <f>IF(V1463=0,"",IF(N1463="Podnikateľská",IF(H1463="","",IF(OR(LEN(TRIM(SUBSTITUTE(SUBSTITUTE(H1463,".",""),",","")))&lt;12,ISNUMBER(MATCH(TRIM(SUBSTITUTE(SUBSTITUTE(H1463,".",""),",","")),'Zoznamy'!$G$2:$G$41,0))),"PREVERIŤ","")),IF(AND(N1463="Súkromná",IFERROR(INDEX('Vozidlá'!$O$6:$O$6,MATCH(B1463,'Vozidlá'!$A$6:$A$6,0))="áno",FALSE)),"PREVERIŤ","")))</f>
        <v/>
      </c>
      <c r="T1463" s="14">
        <f>IF(OR(D1463="",E1463="",F1463="",G1463=""),"",IFERROR(IF(OR(F1463+G1463&lt;D1463+E1463,D1463&lt;DATE(2027,1,1),D1463&gt;=DATE(2028,1,1)),"CHYBA",""),"CHYBA"))</f>
        <v/>
      </c>
      <c r="U1463" s="14">
        <f>IF(OR(V1463=0,A1463=""),"",IF(COUNTIFS($A$6:$A$1505,A1463&amp;"",$B$6:$B$1505,B1463&amp;"")&gt;1,"CHYBA",IF(X1463="","",IF(X1463=0,"",IFERROR(IF(INDEX($A$1:$A$1505,X1463)="","",IF(A1463=INDEX($A$1:$A$1505,X1463)+1,"","PREVERIŤ")),"PREVERIŤ")))))</f>
        <v/>
      </c>
      <c r="V1463" s="14">
        <f>IF(OR(A1463&lt;&gt;"",B1463&lt;&gt;"",C1463&lt;&gt;"",D1463&lt;&gt;"",E1463&lt;&gt;"",F1463&lt;&gt;"",G1463&lt;&gt;"",H1463&lt;&gt;"",I1463&lt;&gt;"",J1463&lt;&gt;"",K1463&lt;&gt;"",L1463&lt;&gt;"",N1463&lt;&gt;"",O1463&lt;&gt;""),1,0)</f>
        <v/>
      </c>
      <c r="W1463" s="14">
        <f>IF(OR(V1463=0,B1463=""),"",COUNTIFS($B$6:B1463,B1463&amp;""))</f>
        <v/>
      </c>
      <c r="X1463" s="14">
        <f>IF(OR(V1463=0,B1463=""),"",IF(W1463=1,0,SUMIFS($Y$5:Y1462,$B$5:B1462,B1463&amp;"",$W$5:W1462,W1463-1)))</f>
        <v/>
      </c>
      <c r="Y1463" s="14">
        <f>IF(V1463=0,"",ROW($A1463))</f>
        <v/>
      </c>
    </row>
    <row r="1464">
      <c r="A1464" s="10" t="n"/>
      <c r="B1464" s="10" t="n"/>
      <c r="C1464" s="10" t="n"/>
      <c r="D1464" s="12" t="n"/>
      <c r="E1464" s="18" t="n"/>
      <c r="F1464" s="12" t="n"/>
      <c r="G1464" s="18" t="n"/>
      <c r="H1464" s="10" t="n"/>
      <c r="I1464" s="10" t="n"/>
      <c r="J1464" s="10" t="n"/>
      <c r="K1464" s="13" t="n"/>
      <c r="L1464" s="13" t="n"/>
      <c r="M1464" s="19">
        <f>IF(OR(K1464="",L1464=""),"",IF(AND(ISNUMBER(K1464),ISNUMBER(L1464)),L1464-K1464,"CHYBA"))</f>
        <v/>
      </c>
      <c r="N1464" s="10" t="n"/>
      <c r="O1464" s="10" t="n"/>
      <c r="P1464" s="14">
        <f>IF(M1464="","",IF(ISNUMBER(M1464),IF(M1464&lt;=0,"CHYBA",""),"CHYBA"))</f>
        <v/>
      </c>
      <c r="Q1464" s="14">
        <f>IF(OR(V1464=0,B1464="",K1464=""),"",IFERROR(IF(X1464=0,IF(AND(COUNTIFS('Vozidlá'!$A$6:$A$6,B1464&amp;"",'Vozidlá'!$L$6:$L$6,"&lt;&gt;")=1,ROUND(K1464,1)=ROUND(INDEX('Vozidlá'!$L$6:$L$6,MATCH(B1464,'Vozidlá'!$A$6:$A$6,0)),1)),"","CHYBA"),IF(AND(INDEX($L$1:$L$1505,X1464)&lt;&gt;"",ROUND(K1464,1)=ROUND(INDEX($L$1:$L$1505,X1464),1)),"","CHYBA")),"CHYBA"))</f>
        <v/>
      </c>
      <c r="R1464" s="14">
        <f>IF(V1464=0,"",IF(OR(NOT(ISNUMBER(A1464)),B1464="",C1464="",NOT(ISNUMBER(D1464)),NOT(ISNUMBER(E1464)),NOT(ISNUMBER(F1464)),NOT(ISNUMBER(G1464)),I1464="",J1464="",NOT(ISNUMBER(K1464)),NOT(ISNUMBER(L1464)),AND(N1464&lt;&gt;"Podnikateľská",N1464&lt;&gt;"Súkromná"),AND(N1464="Podnikateľská",H1464=""),COUNTIFS('Vodiči'!$C$6:$C$8,C1464&amp;"")&lt;&gt;1,COUNTIFS('Vozidlá'!$A$6:$A$6,B1464&amp;"",'Vozidlá'!$B$6:$B$6,"&lt;&gt;")&lt;&gt;1,COUNTIFS('Vozidlá'!$A$6:$A$6,B1464&amp;"",'Vozidlá'!$C$6:$C$6,"&lt;&gt;")&lt;&gt;1,COUNTIFS('Vozidlá'!$A$6:$A$6,B1464&amp;"",'Vozidlá'!$D$6:$D$6,"&lt;&gt;")&lt;&gt;1,COUNTIFS('Vozidlá'!$A$6:$A$6,B1464&amp;"",'Vozidlá'!$E$6:$E$6,"&lt;&gt;")&lt;&gt;1,COUNTIFS('Vozidlá'!$A$6:$A$6,B1464&amp;"",'Vozidlá'!$K$6:$K$6,"&lt;&gt;")&lt;&gt;1,COUNTIFS('Vozidlá'!$A$6:$A$6,B1464&amp;"",'Vozidlá'!$L$6:$L$6,"&lt;&gt;")&lt;&gt;1),"CHYBA",""))</f>
        <v/>
      </c>
      <c r="S1464" s="14">
        <f>IF(V1464=0,"",IF(N1464="Podnikateľská",IF(H1464="","",IF(OR(LEN(TRIM(SUBSTITUTE(SUBSTITUTE(H1464,".",""),",","")))&lt;12,ISNUMBER(MATCH(TRIM(SUBSTITUTE(SUBSTITUTE(H1464,".",""),",","")),'Zoznamy'!$G$2:$G$41,0))),"PREVERIŤ","")),IF(AND(N1464="Súkromná",IFERROR(INDEX('Vozidlá'!$O$6:$O$6,MATCH(B1464,'Vozidlá'!$A$6:$A$6,0))="áno",FALSE)),"PREVERIŤ","")))</f>
        <v/>
      </c>
      <c r="T1464" s="14">
        <f>IF(OR(D1464="",E1464="",F1464="",G1464=""),"",IFERROR(IF(OR(F1464+G1464&lt;D1464+E1464,D1464&lt;DATE(2027,1,1),D1464&gt;=DATE(2028,1,1)),"CHYBA",""),"CHYBA"))</f>
        <v/>
      </c>
      <c r="U1464" s="14">
        <f>IF(OR(V1464=0,A1464=""),"",IF(COUNTIFS($A$6:$A$1505,A1464&amp;"",$B$6:$B$1505,B1464&amp;"")&gt;1,"CHYBA",IF(X1464="","",IF(X1464=0,"",IFERROR(IF(INDEX($A$1:$A$1505,X1464)="","",IF(A1464=INDEX($A$1:$A$1505,X1464)+1,"","PREVERIŤ")),"PREVERIŤ")))))</f>
        <v/>
      </c>
      <c r="V1464" s="14">
        <f>IF(OR(A1464&lt;&gt;"",B1464&lt;&gt;"",C1464&lt;&gt;"",D1464&lt;&gt;"",E1464&lt;&gt;"",F1464&lt;&gt;"",G1464&lt;&gt;"",H1464&lt;&gt;"",I1464&lt;&gt;"",J1464&lt;&gt;"",K1464&lt;&gt;"",L1464&lt;&gt;"",N1464&lt;&gt;"",O1464&lt;&gt;""),1,0)</f>
        <v/>
      </c>
      <c r="W1464" s="14">
        <f>IF(OR(V1464=0,B1464=""),"",COUNTIFS($B$6:B1464,B1464&amp;""))</f>
        <v/>
      </c>
      <c r="X1464" s="14">
        <f>IF(OR(V1464=0,B1464=""),"",IF(W1464=1,0,SUMIFS($Y$5:Y1463,$B$5:B1463,B1464&amp;"",$W$5:W1463,W1464-1)))</f>
        <v/>
      </c>
      <c r="Y1464" s="14">
        <f>IF(V1464=0,"",ROW($A1464))</f>
        <v/>
      </c>
    </row>
    <row r="1465">
      <c r="A1465" s="10" t="n"/>
      <c r="B1465" s="10" t="n"/>
      <c r="C1465" s="10" t="n"/>
      <c r="D1465" s="12" t="n"/>
      <c r="E1465" s="18" t="n"/>
      <c r="F1465" s="12" t="n"/>
      <c r="G1465" s="18" t="n"/>
      <c r="H1465" s="10" t="n"/>
      <c r="I1465" s="10" t="n"/>
      <c r="J1465" s="10" t="n"/>
      <c r="K1465" s="13" t="n"/>
      <c r="L1465" s="13" t="n"/>
      <c r="M1465" s="19">
        <f>IF(OR(K1465="",L1465=""),"",IF(AND(ISNUMBER(K1465),ISNUMBER(L1465)),L1465-K1465,"CHYBA"))</f>
        <v/>
      </c>
      <c r="N1465" s="10" t="n"/>
      <c r="O1465" s="10" t="n"/>
      <c r="P1465" s="14">
        <f>IF(M1465="","",IF(ISNUMBER(M1465),IF(M1465&lt;=0,"CHYBA",""),"CHYBA"))</f>
        <v/>
      </c>
      <c r="Q1465" s="14">
        <f>IF(OR(V1465=0,B1465="",K1465=""),"",IFERROR(IF(X1465=0,IF(AND(COUNTIFS('Vozidlá'!$A$6:$A$6,B1465&amp;"",'Vozidlá'!$L$6:$L$6,"&lt;&gt;")=1,ROUND(K1465,1)=ROUND(INDEX('Vozidlá'!$L$6:$L$6,MATCH(B1465,'Vozidlá'!$A$6:$A$6,0)),1)),"","CHYBA"),IF(AND(INDEX($L$1:$L$1505,X1465)&lt;&gt;"",ROUND(K1465,1)=ROUND(INDEX($L$1:$L$1505,X1465),1)),"","CHYBA")),"CHYBA"))</f>
        <v/>
      </c>
      <c r="R1465" s="14">
        <f>IF(V1465=0,"",IF(OR(NOT(ISNUMBER(A1465)),B1465="",C1465="",NOT(ISNUMBER(D1465)),NOT(ISNUMBER(E1465)),NOT(ISNUMBER(F1465)),NOT(ISNUMBER(G1465)),I1465="",J1465="",NOT(ISNUMBER(K1465)),NOT(ISNUMBER(L1465)),AND(N1465&lt;&gt;"Podnikateľská",N1465&lt;&gt;"Súkromná"),AND(N1465="Podnikateľská",H1465=""),COUNTIFS('Vodiči'!$C$6:$C$8,C1465&amp;"")&lt;&gt;1,COUNTIFS('Vozidlá'!$A$6:$A$6,B1465&amp;"",'Vozidlá'!$B$6:$B$6,"&lt;&gt;")&lt;&gt;1,COUNTIFS('Vozidlá'!$A$6:$A$6,B1465&amp;"",'Vozidlá'!$C$6:$C$6,"&lt;&gt;")&lt;&gt;1,COUNTIFS('Vozidlá'!$A$6:$A$6,B1465&amp;"",'Vozidlá'!$D$6:$D$6,"&lt;&gt;")&lt;&gt;1,COUNTIFS('Vozidlá'!$A$6:$A$6,B1465&amp;"",'Vozidlá'!$E$6:$E$6,"&lt;&gt;")&lt;&gt;1,COUNTIFS('Vozidlá'!$A$6:$A$6,B1465&amp;"",'Vozidlá'!$K$6:$K$6,"&lt;&gt;")&lt;&gt;1,COUNTIFS('Vozidlá'!$A$6:$A$6,B1465&amp;"",'Vozidlá'!$L$6:$L$6,"&lt;&gt;")&lt;&gt;1),"CHYBA",""))</f>
        <v/>
      </c>
      <c r="S1465" s="14">
        <f>IF(V1465=0,"",IF(N1465="Podnikateľská",IF(H1465="","",IF(OR(LEN(TRIM(SUBSTITUTE(SUBSTITUTE(H1465,".",""),",","")))&lt;12,ISNUMBER(MATCH(TRIM(SUBSTITUTE(SUBSTITUTE(H1465,".",""),",","")),'Zoznamy'!$G$2:$G$41,0))),"PREVERIŤ","")),IF(AND(N1465="Súkromná",IFERROR(INDEX('Vozidlá'!$O$6:$O$6,MATCH(B1465,'Vozidlá'!$A$6:$A$6,0))="áno",FALSE)),"PREVERIŤ","")))</f>
        <v/>
      </c>
      <c r="T1465" s="14">
        <f>IF(OR(D1465="",E1465="",F1465="",G1465=""),"",IFERROR(IF(OR(F1465+G1465&lt;D1465+E1465,D1465&lt;DATE(2027,1,1),D1465&gt;=DATE(2028,1,1)),"CHYBA",""),"CHYBA"))</f>
        <v/>
      </c>
      <c r="U1465" s="14">
        <f>IF(OR(V1465=0,A1465=""),"",IF(COUNTIFS($A$6:$A$1505,A1465&amp;"",$B$6:$B$1505,B1465&amp;"")&gt;1,"CHYBA",IF(X1465="","",IF(X1465=0,"",IFERROR(IF(INDEX($A$1:$A$1505,X1465)="","",IF(A1465=INDEX($A$1:$A$1505,X1465)+1,"","PREVERIŤ")),"PREVERIŤ")))))</f>
        <v/>
      </c>
      <c r="V1465" s="14">
        <f>IF(OR(A1465&lt;&gt;"",B1465&lt;&gt;"",C1465&lt;&gt;"",D1465&lt;&gt;"",E1465&lt;&gt;"",F1465&lt;&gt;"",G1465&lt;&gt;"",H1465&lt;&gt;"",I1465&lt;&gt;"",J1465&lt;&gt;"",K1465&lt;&gt;"",L1465&lt;&gt;"",N1465&lt;&gt;"",O1465&lt;&gt;""),1,0)</f>
        <v/>
      </c>
      <c r="W1465" s="14">
        <f>IF(OR(V1465=0,B1465=""),"",COUNTIFS($B$6:B1465,B1465&amp;""))</f>
        <v/>
      </c>
      <c r="X1465" s="14">
        <f>IF(OR(V1465=0,B1465=""),"",IF(W1465=1,0,SUMIFS($Y$5:Y1464,$B$5:B1464,B1465&amp;"",$W$5:W1464,W1465-1)))</f>
        <v/>
      </c>
      <c r="Y1465" s="14">
        <f>IF(V1465=0,"",ROW($A1465))</f>
        <v/>
      </c>
    </row>
    <row r="1466">
      <c r="A1466" s="10" t="n"/>
      <c r="B1466" s="10" t="n"/>
      <c r="C1466" s="10" t="n"/>
      <c r="D1466" s="12" t="n"/>
      <c r="E1466" s="18" t="n"/>
      <c r="F1466" s="12" t="n"/>
      <c r="G1466" s="18" t="n"/>
      <c r="H1466" s="10" t="n"/>
      <c r="I1466" s="10" t="n"/>
      <c r="J1466" s="10" t="n"/>
      <c r="K1466" s="13" t="n"/>
      <c r="L1466" s="13" t="n"/>
      <c r="M1466" s="19">
        <f>IF(OR(K1466="",L1466=""),"",IF(AND(ISNUMBER(K1466),ISNUMBER(L1466)),L1466-K1466,"CHYBA"))</f>
        <v/>
      </c>
      <c r="N1466" s="10" t="n"/>
      <c r="O1466" s="10" t="n"/>
      <c r="P1466" s="14">
        <f>IF(M1466="","",IF(ISNUMBER(M1466),IF(M1466&lt;=0,"CHYBA",""),"CHYBA"))</f>
        <v/>
      </c>
      <c r="Q1466" s="14">
        <f>IF(OR(V1466=0,B1466="",K1466=""),"",IFERROR(IF(X1466=0,IF(AND(COUNTIFS('Vozidlá'!$A$6:$A$6,B1466&amp;"",'Vozidlá'!$L$6:$L$6,"&lt;&gt;")=1,ROUND(K1466,1)=ROUND(INDEX('Vozidlá'!$L$6:$L$6,MATCH(B1466,'Vozidlá'!$A$6:$A$6,0)),1)),"","CHYBA"),IF(AND(INDEX($L$1:$L$1505,X1466)&lt;&gt;"",ROUND(K1466,1)=ROUND(INDEX($L$1:$L$1505,X1466),1)),"","CHYBA")),"CHYBA"))</f>
        <v/>
      </c>
      <c r="R1466" s="14">
        <f>IF(V1466=0,"",IF(OR(NOT(ISNUMBER(A1466)),B1466="",C1466="",NOT(ISNUMBER(D1466)),NOT(ISNUMBER(E1466)),NOT(ISNUMBER(F1466)),NOT(ISNUMBER(G1466)),I1466="",J1466="",NOT(ISNUMBER(K1466)),NOT(ISNUMBER(L1466)),AND(N1466&lt;&gt;"Podnikateľská",N1466&lt;&gt;"Súkromná"),AND(N1466="Podnikateľská",H1466=""),COUNTIFS('Vodiči'!$C$6:$C$8,C1466&amp;"")&lt;&gt;1,COUNTIFS('Vozidlá'!$A$6:$A$6,B1466&amp;"",'Vozidlá'!$B$6:$B$6,"&lt;&gt;")&lt;&gt;1,COUNTIFS('Vozidlá'!$A$6:$A$6,B1466&amp;"",'Vozidlá'!$C$6:$C$6,"&lt;&gt;")&lt;&gt;1,COUNTIFS('Vozidlá'!$A$6:$A$6,B1466&amp;"",'Vozidlá'!$D$6:$D$6,"&lt;&gt;")&lt;&gt;1,COUNTIFS('Vozidlá'!$A$6:$A$6,B1466&amp;"",'Vozidlá'!$E$6:$E$6,"&lt;&gt;")&lt;&gt;1,COUNTIFS('Vozidlá'!$A$6:$A$6,B1466&amp;"",'Vozidlá'!$K$6:$K$6,"&lt;&gt;")&lt;&gt;1,COUNTIFS('Vozidlá'!$A$6:$A$6,B1466&amp;"",'Vozidlá'!$L$6:$L$6,"&lt;&gt;")&lt;&gt;1),"CHYBA",""))</f>
        <v/>
      </c>
      <c r="S1466" s="14">
        <f>IF(V1466=0,"",IF(N1466="Podnikateľská",IF(H1466="","",IF(OR(LEN(TRIM(SUBSTITUTE(SUBSTITUTE(H1466,".",""),",","")))&lt;12,ISNUMBER(MATCH(TRIM(SUBSTITUTE(SUBSTITUTE(H1466,".",""),",","")),'Zoznamy'!$G$2:$G$41,0))),"PREVERIŤ","")),IF(AND(N1466="Súkromná",IFERROR(INDEX('Vozidlá'!$O$6:$O$6,MATCH(B1466,'Vozidlá'!$A$6:$A$6,0))="áno",FALSE)),"PREVERIŤ","")))</f>
        <v/>
      </c>
      <c r="T1466" s="14">
        <f>IF(OR(D1466="",E1466="",F1466="",G1466=""),"",IFERROR(IF(OR(F1466+G1466&lt;D1466+E1466,D1466&lt;DATE(2027,1,1),D1466&gt;=DATE(2028,1,1)),"CHYBA",""),"CHYBA"))</f>
        <v/>
      </c>
      <c r="U1466" s="14">
        <f>IF(OR(V1466=0,A1466=""),"",IF(COUNTIFS($A$6:$A$1505,A1466&amp;"",$B$6:$B$1505,B1466&amp;"")&gt;1,"CHYBA",IF(X1466="","",IF(X1466=0,"",IFERROR(IF(INDEX($A$1:$A$1505,X1466)="","",IF(A1466=INDEX($A$1:$A$1505,X1466)+1,"","PREVERIŤ")),"PREVERIŤ")))))</f>
        <v/>
      </c>
      <c r="V1466" s="14">
        <f>IF(OR(A1466&lt;&gt;"",B1466&lt;&gt;"",C1466&lt;&gt;"",D1466&lt;&gt;"",E1466&lt;&gt;"",F1466&lt;&gt;"",G1466&lt;&gt;"",H1466&lt;&gt;"",I1466&lt;&gt;"",J1466&lt;&gt;"",K1466&lt;&gt;"",L1466&lt;&gt;"",N1466&lt;&gt;"",O1466&lt;&gt;""),1,0)</f>
        <v/>
      </c>
      <c r="W1466" s="14">
        <f>IF(OR(V1466=0,B1466=""),"",COUNTIFS($B$6:B1466,B1466&amp;""))</f>
        <v/>
      </c>
      <c r="X1466" s="14">
        <f>IF(OR(V1466=0,B1466=""),"",IF(W1466=1,0,SUMIFS($Y$5:Y1465,$B$5:B1465,B1466&amp;"",$W$5:W1465,W1466-1)))</f>
        <v/>
      </c>
      <c r="Y1466" s="14">
        <f>IF(V1466=0,"",ROW($A1466))</f>
        <v/>
      </c>
    </row>
    <row r="1467">
      <c r="A1467" s="10" t="n"/>
      <c r="B1467" s="10" t="n"/>
      <c r="C1467" s="10" t="n"/>
      <c r="D1467" s="12" t="n"/>
      <c r="E1467" s="18" t="n"/>
      <c r="F1467" s="12" t="n"/>
      <c r="G1467" s="18" t="n"/>
      <c r="H1467" s="10" t="n"/>
      <c r="I1467" s="10" t="n"/>
      <c r="J1467" s="10" t="n"/>
      <c r="K1467" s="13" t="n"/>
      <c r="L1467" s="13" t="n"/>
      <c r="M1467" s="19">
        <f>IF(OR(K1467="",L1467=""),"",IF(AND(ISNUMBER(K1467),ISNUMBER(L1467)),L1467-K1467,"CHYBA"))</f>
        <v/>
      </c>
      <c r="N1467" s="10" t="n"/>
      <c r="O1467" s="10" t="n"/>
      <c r="P1467" s="14">
        <f>IF(M1467="","",IF(ISNUMBER(M1467),IF(M1467&lt;=0,"CHYBA",""),"CHYBA"))</f>
        <v/>
      </c>
      <c r="Q1467" s="14">
        <f>IF(OR(V1467=0,B1467="",K1467=""),"",IFERROR(IF(X1467=0,IF(AND(COUNTIFS('Vozidlá'!$A$6:$A$6,B1467&amp;"",'Vozidlá'!$L$6:$L$6,"&lt;&gt;")=1,ROUND(K1467,1)=ROUND(INDEX('Vozidlá'!$L$6:$L$6,MATCH(B1467,'Vozidlá'!$A$6:$A$6,0)),1)),"","CHYBA"),IF(AND(INDEX($L$1:$L$1505,X1467)&lt;&gt;"",ROUND(K1467,1)=ROUND(INDEX($L$1:$L$1505,X1467),1)),"","CHYBA")),"CHYBA"))</f>
        <v/>
      </c>
      <c r="R1467" s="14">
        <f>IF(V1467=0,"",IF(OR(NOT(ISNUMBER(A1467)),B1467="",C1467="",NOT(ISNUMBER(D1467)),NOT(ISNUMBER(E1467)),NOT(ISNUMBER(F1467)),NOT(ISNUMBER(G1467)),I1467="",J1467="",NOT(ISNUMBER(K1467)),NOT(ISNUMBER(L1467)),AND(N1467&lt;&gt;"Podnikateľská",N1467&lt;&gt;"Súkromná"),AND(N1467="Podnikateľská",H1467=""),COUNTIFS('Vodiči'!$C$6:$C$8,C1467&amp;"")&lt;&gt;1,COUNTIFS('Vozidlá'!$A$6:$A$6,B1467&amp;"",'Vozidlá'!$B$6:$B$6,"&lt;&gt;")&lt;&gt;1,COUNTIFS('Vozidlá'!$A$6:$A$6,B1467&amp;"",'Vozidlá'!$C$6:$C$6,"&lt;&gt;")&lt;&gt;1,COUNTIFS('Vozidlá'!$A$6:$A$6,B1467&amp;"",'Vozidlá'!$D$6:$D$6,"&lt;&gt;")&lt;&gt;1,COUNTIFS('Vozidlá'!$A$6:$A$6,B1467&amp;"",'Vozidlá'!$E$6:$E$6,"&lt;&gt;")&lt;&gt;1,COUNTIFS('Vozidlá'!$A$6:$A$6,B1467&amp;"",'Vozidlá'!$K$6:$K$6,"&lt;&gt;")&lt;&gt;1,COUNTIFS('Vozidlá'!$A$6:$A$6,B1467&amp;"",'Vozidlá'!$L$6:$L$6,"&lt;&gt;")&lt;&gt;1),"CHYBA",""))</f>
        <v/>
      </c>
      <c r="S1467" s="14">
        <f>IF(V1467=0,"",IF(N1467="Podnikateľská",IF(H1467="","",IF(OR(LEN(TRIM(SUBSTITUTE(SUBSTITUTE(H1467,".",""),",","")))&lt;12,ISNUMBER(MATCH(TRIM(SUBSTITUTE(SUBSTITUTE(H1467,".",""),",","")),'Zoznamy'!$G$2:$G$41,0))),"PREVERIŤ","")),IF(AND(N1467="Súkromná",IFERROR(INDEX('Vozidlá'!$O$6:$O$6,MATCH(B1467,'Vozidlá'!$A$6:$A$6,0))="áno",FALSE)),"PREVERIŤ","")))</f>
        <v/>
      </c>
      <c r="T1467" s="14">
        <f>IF(OR(D1467="",E1467="",F1467="",G1467=""),"",IFERROR(IF(OR(F1467+G1467&lt;D1467+E1467,D1467&lt;DATE(2027,1,1),D1467&gt;=DATE(2028,1,1)),"CHYBA",""),"CHYBA"))</f>
        <v/>
      </c>
      <c r="U1467" s="14">
        <f>IF(OR(V1467=0,A1467=""),"",IF(COUNTIFS($A$6:$A$1505,A1467&amp;"",$B$6:$B$1505,B1467&amp;"")&gt;1,"CHYBA",IF(X1467="","",IF(X1467=0,"",IFERROR(IF(INDEX($A$1:$A$1505,X1467)="","",IF(A1467=INDEX($A$1:$A$1505,X1467)+1,"","PREVERIŤ")),"PREVERIŤ")))))</f>
        <v/>
      </c>
      <c r="V1467" s="14">
        <f>IF(OR(A1467&lt;&gt;"",B1467&lt;&gt;"",C1467&lt;&gt;"",D1467&lt;&gt;"",E1467&lt;&gt;"",F1467&lt;&gt;"",G1467&lt;&gt;"",H1467&lt;&gt;"",I1467&lt;&gt;"",J1467&lt;&gt;"",K1467&lt;&gt;"",L1467&lt;&gt;"",N1467&lt;&gt;"",O1467&lt;&gt;""),1,0)</f>
        <v/>
      </c>
      <c r="W1467" s="14">
        <f>IF(OR(V1467=0,B1467=""),"",COUNTIFS($B$6:B1467,B1467&amp;""))</f>
        <v/>
      </c>
      <c r="X1467" s="14">
        <f>IF(OR(V1467=0,B1467=""),"",IF(W1467=1,0,SUMIFS($Y$5:Y1466,$B$5:B1466,B1467&amp;"",$W$5:W1466,W1467-1)))</f>
        <v/>
      </c>
      <c r="Y1467" s="14">
        <f>IF(V1467=0,"",ROW($A1467))</f>
        <v/>
      </c>
    </row>
    <row r="1468">
      <c r="A1468" s="10" t="n"/>
      <c r="B1468" s="10" t="n"/>
      <c r="C1468" s="10" t="n"/>
      <c r="D1468" s="12" t="n"/>
      <c r="E1468" s="18" t="n"/>
      <c r="F1468" s="12" t="n"/>
      <c r="G1468" s="18" t="n"/>
      <c r="H1468" s="10" t="n"/>
      <c r="I1468" s="10" t="n"/>
      <c r="J1468" s="10" t="n"/>
      <c r="K1468" s="13" t="n"/>
      <c r="L1468" s="13" t="n"/>
      <c r="M1468" s="19">
        <f>IF(OR(K1468="",L1468=""),"",IF(AND(ISNUMBER(K1468),ISNUMBER(L1468)),L1468-K1468,"CHYBA"))</f>
        <v/>
      </c>
      <c r="N1468" s="10" t="n"/>
      <c r="O1468" s="10" t="n"/>
      <c r="P1468" s="14">
        <f>IF(M1468="","",IF(ISNUMBER(M1468),IF(M1468&lt;=0,"CHYBA",""),"CHYBA"))</f>
        <v/>
      </c>
      <c r="Q1468" s="14">
        <f>IF(OR(V1468=0,B1468="",K1468=""),"",IFERROR(IF(X1468=0,IF(AND(COUNTIFS('Vozidlá'!$A$6:$A$6,B1468&amp;"",'Vozidlá'!$L$6:$L$6,"&lt;&gt;")=1,ROUND(K1468,1)=ROUND(INDEX('Vozidlá'!$L$6:$L$6,MATCH(B1468,'Vozidlá'!$A$6:$A$6,0)),1)),"","CHYBA"),IF(AND(INDEX($L$1:$L$1505,X1468)&lt;&gt;"",ROUND(K1468,1)=ROUND(INDEX($L$1:$L$1505,X1468),1)),"","CHYBA")),"CHYBA"))</f>
        <v/>
      </c>
      <c r="R1468" s="14">
        <f>IF(V1468=0,"",IF(OR(NOT(ISNUMBER(A1468)),B1468="",C1468="",NOT(ISNUMBER(D1468)),NOT(ISNUMBER(E1468)),NOT(ISNUMBER(F1468)),NOT(ISNUMBER(G1468)),I1468="",J1468="",NOT(ISNUMBER(K1468)),NOT(ISNUMBER(L1468)),AND(N1468&lt;&gt;"Podnikateľská",N1468&lt;&gt;"Súkromná"),AND(N1468="Podnikateľská",H1468=""),COUNTIFS('Vodiči'!$C$6:$C$8,C1468&amp;"")&lt;&gt;1,COUNTIFS('Vozidlá'!$A$6:$A$6,B1468&amp;"",'Vozidlá'!$B$6:$B$6,"&lt;&gt;")&lt;&gt;1,COUNTIFS('Vozidlá'!$A$6:$A$6,B1468&amp;"",'Vozidlá'!$C$6:$C$6,"&lt;&gt;")&lt;&gt;1,COUNTIFS('Vozidlá'!$A$6:$A$6,B1468&amp;"",'Vozidlá'!$D$6:$D$6,"&lt;&gt;")&lt;&gt;1,COUNTIFS('Vozidlá'!$A$6:$A$6,B1468&amp;"",'Vozidlá'!$E$6:$E$6,"&lt;&gt;")&lt;&gt;1,COUNTIFS('Vozidlá'!$A$6:$A$6,B1468&amp;"",'Vozidlá'!$K$6:$K$6,"&lt;&gt;")&lt;&gt;1,COUNTIFS('Vozidlá'!$A$6:$A$6,B1468&amp;"",'Vozidlá'!$L$6:$L$6,"&lt;&gt;")&lt;&gt;1),"CHYBA",""))</f>
        <v/>
      </c>
      <c r="S1468" s="14">
        <f>IF(V1468=0,"",IF(N1468="Podnikateľská",IF(H1468="","",IF(OR(LEN(TRIM(SUBSTITUTE(SUBSTITUTE(H1468,".",""),",","")))&lt;12,ISNUMBER(MATCH(TRIM(SUBSTITUTE(SUBSTITUTE(H1468,".",""),",","")),'Zoznamy'!$G$2:$G$41,0))),"PREVERIŤ","")),IF(AND(N1468="Súkromná",IFERROR(INDEX('Vozidlá'!$O$6:$O$6,MATCH(B1468,'Vozidlá'!$A$6:$A$6,0))="áno",FALSE)),"PREVERIŤ","")))</f>
        <v/>
      </c>
      <c r="T1468" s="14">
        <f>IF(OR(D1468="",E1468="",F1468="",G1468=""),"",IFERROR(IF(OR(F1468+G1468&lt;D1468+E1468,D1468&lt;DATE(2027,1,1),D1468&gt;=DATE(2028,1,1)),"CHYBA",""),"CHYBA"))</f>
        <v/>
      </c>
      <c r="U1468" s="14">
        <f>IF(OR(V1468=0,A1468=""),"",IF(COUNTIFS($A$6:$A$1505,A1468&amp;"",$B$6:$B$1505,B1468&amp;"")&gt;1,"CHYBA",IF(X1468="","",IF(X1468=0,"",IFERROR(IF(INDEX($A$1:$A$1505,X1468)="","",IF(A1468=INDEX($A$1:$A$1505,X1468)+1,"","PREVERIŤ")),"PREVERIŤ")))))</f>
        <v/>
      </c>
      <c r="V1468" s="14">
        <f>IF(OR(A1468&lt;&gt;"",B1468&lt;&gt;"",C1468&lt;&gt;"",D1468&lt;&gt;"",E1468&lt;&gt;"",F1468&lt;&gt;"",G1468&lt;&gt;"",H1468&lt;&gt;"",I1468&lt;&gt;"",J1468&lt;&gt;"",K1468&lt;&gt;"",L1468&lt;&gt;"",N1468&lt;&gt;"",O1468&lt;&gt;""),1,0)</f>
        <v/>
      </c>
      <c r="W1468" s="14">
        <f>IF(OR(V1468=0,B1468=""),"",COUNTIFS($B$6:B1468,B1468&amp;""))</f>
        <v/>
      </c>
      <c r="X1468" s="14">
        <f>IF(OR(V1468=0,B1468=""),"",IF(W1468=1,0,SUMIFS($Y$5:Y1467,$B$5:B1467,B1468&amp;"",$W$5:W1467,W1468-1)))</f>
        <v/>
      </c>
      <c r="Y1468" s="14">
        <f>IF(V1468=0,"",ROW($A1468))</f>
        <v/>
      </c>
    </row>
    <row r="1469">
      <c r="A1469" s="10" t="n"/>
      <c r="B1469" s="10" t="n"/>
      <c r="C1469" s="10" t="n"/>
      <c r="D1469" s="12" t="n"/>
      <c r="E1469" s="18" t="n"/>
      <c r="F1469" s="12" t="n"/>
      <c r="G1469" s="18" t="n"/>
      <c r="H1469" s="10" t="n"/>
      <c r="I1469" s="10" t="n"/>
      <c r="J1469" s="10" t="n"/>
      <c r="K1469" s="13" t="n"/>
      <c r="L1469" s="13" t="n"/>
      <c r="M1469" s="19">
        <f>IF(OR(K1469="",L1469=""),"",IF(AND(ISNUMBER(K1469),ISNUMBER(L1469)),L1469-K1469,"CHYBA"))</f>
        <v/>
      </c>
      <c r="N1469" s="10" t="n"/>
      <c r="O1469" s="10" t="n"/>
      <c r="P1469" s="14">
        <f>IF(M1469="","",IF(ISNUMBER(M1469),IF(M1469&lt;=0,"CHYBA",""),"CHYBA"))</f>
        <v/>
      </c>
      <c r="Q1469" s="14">
        <f>IF(OR(V1469=0,B1469="",K1469=""),"",IFERROR(IF(X1469=0,IF(AND(COUNTIFS('Vozidlá'!$A$6:$A$6,B1469&amp;"",'Vozidlá'!$L$6:$L$6,"&lt;&gt;")=1,ROUND(K1469,1)=ROUND(INDEX('Vozidlá'!$L$6:$L$6,MATCH(B1469,'Vozidlá'!$A$6:$A$6,0)),1)),"","CHYBA"),IF(AND(INDEX($L$1:$L$1505,X1469)&lt;&gt;"",ROUND(K1469,1)=ROUND(INDEX($L$1:$L$1505,X1469),1)),"","CHYBA")),"CHYBA"))</f>
        <v/>
      </c>
      <c r="R1469" s="14">
        <f>IF(V1469=0,"",IF(OR(NOT(ISNUMBER(A1469)),B1469="",C1469="",NOT(ISNUMBER(D1469)),NOT(ISNUMBER(E1469)),NOT(ISNUMBER(F1469)),NOT(ISNUMBER(G1469)),I1469="",J1469="",NOT(ISNUMBER(K1469)),NOT(ISNUMBER(L1469)),AND(N1469&lt;&gt;"Podnikateľská",N1469&lt;&gt;"Súkromná"),AND(N1469="Podnikateľská",H1469=""),COUNTIFS('Vodiči'!$C$6:$C$8,C1469&amp;"")&lt;&gt;1,COUNTIFS('Vozidlá'!$A$6:$A$6,B1469&amp;"",'Vozidlá'!$B$6:$B$6,"&lt;&gt;")&lt;&gt;1,COUNTIFS('Vozidlá'!$A$6:$A$6,B1469&amp;"",'Vozidlá'!$C$6:$C$6,"&lt;&gt;")&lt;&gt;1,COUNTIFS('Vozidlá'!$A$6:$A$6,B1469&amp;"",'Vozidlá'!$D$6:$D$6,"&lt;&gt;")&lt;&gt;1,COUNTIFS('Vozidlá'!$A$6:$A$6,B1469&amp;"",'Vozidlá'!$E$6:$E$6,"&lt;&gt;")&lt;&gt;1,COUNTIFS('Vozidlá'!$A$6:$A$6,B1469&amp;"",'Vozidlá'!$K$6:$K$6,"&lt;&gt;")&lt;&gt;1,COUNTIFS('Vozidlá'!$A$6:$A$6,B1469&amp;"",'Vozidlá'!$L$6:$L$6,"&lt;&gt;")&lt;&gt;1),"CHYBA",""))</f>
        <v/>
      </c>
      <c r="S1469" s="14">
        <f>IF(V1469=0,"",IF(N1469="Podnikateľská",IF(H1469="","",IF(OR(LEN(TRIM(SUBSTITUTE(SUBSTITUTE(H1469,".",""),",","")))&lt;12,ISNUMBER(MATCH(TRIM(SUBSTITUTE(SUBSTITUTE(H1469,".",""),",","")),'Zoznamy'!$G$2:$G$41,0))),"PREVERIŤ","")),IF(AND(N1469="Súkromná",IFERROR(INDEX('Vozidlá'!$O$6:$O$6,MATCH(B1469,'Vozidlá'!$A$6:$A$6,0))="áno",FALSE)),"PREVERIŤ","")))</f>
        <v/>
      </c>
      <c r="T1469" s="14">
        <f>IF(OR(D1469="",E1469="",F1469="",G1469=""),"",IFERROR(IF(OR(F1469+G1469&lt;D1469+E1469,D1469&lt;DATE(2027,1,1),D1469&gt;=DATE(2028,1,1)),"CHYBA",""),"CHYBA"))</f>
        <v/>
      </c>
      <c r="U1469" s="14">
        <f>IF(OR(V1469=0,A1469=""),"",IF(COUNTIFS($A$6:$A$1505,A1469&amp;"",$B$6:$B$1505,B1469&amp;"")&gt;1,"CHYBA",IF(X1469="","",IF(X1469=0,"",IFERROR(IF(INDEX($A$1:$A$1505,X1469)="","",IF(A1469=INDEX($A$1:$A$1505,X1469)+1,"","PREVERIŤ")),"PREVERIŤ")))))</f>
        <v/>
      </c>
      <c r="V1469" s="14">
        <f>IF(OR(A1469&lt;&gt;"",B1469&lt;&gt;"",C1469&lt;&gt;"",D1469&lt;&gt;"",E1469&lt;&gt;"",F1469&lt;&gt;"",G1469&lt;&gt;"",H1469&lt;&gt;"",I1469&lt;&gt;"",J1469&lt;&gt;"",K1469&lt;&gt;"",L1469&lt;&gt;"",N1469&lt;&gt;"",O1469&lt;&gt;""),1,0)</f>
        <v/>
      </c>
      <c r="W1469" s="14">
        <f>IF(OR(V1469=0,B1469=""),"",COUNTIFS($B$6:B1469,B1469&amp;""))</f>
        <v/>
      </c>
      <c r="X1469" s="14">
        <f>IF(OR(V1469=0,B1469=""),"",IF(W1469=1,0,SUMIFS($Y$5:Y1468,$B$5:B1468,B1469&amp;"",$W$5:W1468,W1469-1)))</f>
        <v/>
      </c>
      <c r="Y1469" s="14">
        <f>IF(V1469=0,"",ROW($A1469))</f>
        <v/>
      </c>
    </row>
    <row r="1470">
      <c r="A1470" s="10" t="n"/>
      <c r="B1470" s="10" t="n"/>
      <c r="C1470" s="10" t="n"/>
      <c r="D1470" s="12" t="n"/>
      <c r="E1470" s="18" t="n"/>
      <c r="F1470" s="12" t="n"/>
      <c r="G1470" s="18" t="n"/>
      <c r="H1470" s="10" t="n"/>
      <c r="I1470" s="10" t="n"/>
      <c r="J1470" s="10" t="n"/>
      <c r="K1470" s="13" t="n"/>
      <c r="L1470" s="13" t="n"/>
      <c r="M1470" s="19">
        <f>IF(OR(K1470="",L1470=""),"",IF(AND(ISNUMBER(K1470),ISNUMBER(L1470)),L1470-K1470,"CHYBA"))</f>
        <v/>
      </c>
      <c r="N1470" s="10" t="n"/>
      <c r="O1470" s="10" t="n"/>
      <c r="P1470" s="14">
        <f>IF(M1470="","",IF(ISNUMBER(M1470),IF(M1470&lt;=0,"CHYBA",""),"CHYBA"))</f>
        <v/>
      </c>
      <c r="Q1470" s="14">
        <f>IF(OR(V1470=0,B1470="",K1470=""),"",IFERROR(IF(X1470=0,IF(AND(COUNTIFS('Vozidlá'!$A$6:$A$6,B1470&amp;"",'Vozidlá'!$L$6:$L$6,"&lt;&gt;")=1,ROUND(K1470,1)=ROUND(INDEX('Vozidlá'!$L$6:$L$6,MATCH(B1470,'Vozidlá'!$A$6:$A$6,0)),1)),"","CHYBA"),IF(AND(INDEX($L$1:$L$1505,X1470)&lt;&gt;"",ROUND(K1470,1)=ROUND(INDEX($L$1:$L$1505,X1470),1)),"","CHYBA")),"CHYBA"))</f>
        <v/>
      </c>
      <c r="R1470" s="14">
        <f>IF(V1470=0,"",IF(OR(NOT(ISNUMBER(A1470)),B1470="",C1470="",NOT(ISNUMBER(D1470)),NOT(ISNUMBER(E1470)),NOT(ISNUMBER(F1470)),NOT(ISNUMBER(G1470)),I1470="",J1470="",NOT(ISNUMBER(K1470)),NOT(ISNUMBER(L1470)),AND(N1470&lt;&gt;"Podnikateľská",N1470&lt;&gt;"Súkromná"),AND(N1470="Podnikateľská",H1470=""),COUNTIFS('Vodiči'!$C$6:$C$8,C1470&amp;"")&lt;&gt;1,COUNTIFS('Vozidlá'!$A$6:$A$6,B1470&amp;"",'Vozidlá'!$B$6:$B$6,"&lt;&gt;")&lt;&gt;1,COUNTIFS('Vozidlá'!$A$6:$A$6,B1470&amp;"",'Vozidlá'!$C$6:$C$6,"&lt;&gt;")&lt;&gt;1,COUNTIFS('Vozidlá'!$A$6:$A$6,B1470&amp;"",'Vozidlá'!$D$6:$D$6,"&lt;&gt;")&lt;&gt;1,COUNTIFS('Vozidlá'!$A$6:$A$6,B1470&amp;"",'Vozidlá'!$E$6:$E$6,"&lt;&gt;")&lt;&gt;1,COUNTIFS('Vozidlá'!$A$6:$A$6,B1470&amp;"",'Vozidlá'!$K$6:$K$6,"&lt;&gt;")&lt;&gt;1,COUNTIFS('Vozidlá'!$A$6:$A$6,B1470&amp;"",'Vozidlá'!$L$6:$L$6,"&lt;&gt;")&lt;&gt;1),"CHYBA",""))</f>
        <v/>
      </c>
      <c r="S1470" s="14">
        <f>IF(V1470=0,"",IF(N1470="Podnikateľská",IF(H1470="","",IF(OR(LEN(TRIM(SUBSTITUTE(SUBSTITUTE(H1470,".",""),",","")))&lt;12,ISNUMBER(MATCH(TRIM(SUBSTITUTE(SUBSTITUTE(H1470,".",""),",","")),'Zoznamy'!$G$2:$G$41,0))),"PREVERIŤ","")),IF(AND(N1470="Súkromná",IFERROR(INDEX('Vozidlá'!$O$6:$O$6,MATCH(B1470,'Vozidlá'!$A$6:$A$6,0))="áno",FALSE)),"PREVERIŤ","")))</f>
        <v/>
      </c>
      <c r="T1470" s="14">
        <f>IF(OR(D1470="",E1470="",F1470="",G1470=""),"",IFERROR(IF(OR(F1470+G1470&lt;D1470+E1470,D1470&lt;DATE(2027,1,1),D1470&gt;=DATE(2028,1,1)),"CHYBA",""),"CHYBA"))</f>
        <v/>
      </c>
      <c r="U1470" s="14">
        <f>IF(OR(V1470=0,A1470=""),"",IF(COUNTIFS($A$6:$A$1505,A1470&amp;"",$B$6:$B$1505,B1470&amp;"")&gt;1,"CHYBA",IF(X1470="","",IF(X1470=0,"",IFERROR(IF(INDEX($A$1:$A$1505,X1470)="","",IF(A1470=INDEX($A$1:$A$1505,X1470)+1,"","PREVERIŤ")),"PREVERIŤ")))))</f>
        <v/>
      </c>
      <c r="V1470" s="14">
        <f>IF(OR(A1470&lt;&gt;"",B1470&lt;&gt;"",C1470&lt;&gt;"",D1470&lt;&gt;"",E1470&lt;&gt;"",F1470&lt;&gt;"",G1470&lt;&gt;"",H1470&lt;&gt;"",I1470&lt;&gt;"",J1470&lt;&gt;"",K1470&lt;&gt;"",L1470&lt;&gt;"",N1470&lt;&gt;"",O1470&lt;&gt;""),1,0)</f>
        <v/>
      </c>
      <c r="W1470" s="14">
        <f>IF(OR(V1470=0,B1470=""),"",COUNTIFS($B$6:B1470,B1470&amp;""))</f>
        <v/>
      </c>
      <c r="X1470" s="14">
        <f>IF(OR(V1470=0,B1470=""),"",IF(W1470=1,0,SUMIFS($Y$5:Y1469,$B$5:B1469,B1470&amp;"",$W$5:W1469,W1470-1)))</f>
        <v/>
      </c>
      <c r="Y1470" s="14">
        <f>IF(V1470=0,"",ROW($A1470))</f>
        <v/>
      </c>
    </row>
    <row r="1471">
      <c r="A1471" s="10" t="n"/>
      <c r="B1471" s="10" t="n"/>
      <c r="C1471" s="10" t="n"/>
      <c r="D1471" s="12" t="n"/>
      <c r="E1471" s="18" t="n"/>
      <c r="F1471" s="12" t="n"/>
      <c r="G1471" s="18" t="n"/>
      <c r="H1471" s="10" t="n"/>
      <c r="I1471" s="10" t="n"/>
      <c r="J1471" s="10" t="n"/>
      <c r="K1471" s="13" t="n"/>
      <c r="L1471" s="13" t="n"/>
      <c r="M1471" s="19">
        <f>IF(OR(K1471="",L1471=""),"",IF(AND(ISNUMBER(K1471),ISNUMBER(L1471)),L1471-K1471,"CHYBA"))</f>
        <v/>
      </c>
      <c r="N1471" s="10" t="n"/>
      <c r="O1471" s="10" t="n"/>
      <c r="P1471" s="14">
        <f>IF(M1471="","",IF(ISNUMBER(M1471),IF(M1471&lt;=0,"CHYBA",""),"CHYBA"))</f>
        <v/>
      </c>
      <c r="Q1471" s="14">
        <f>IF(OR(V1471=0,B1471="",K1471=""),"",IFERROR(IF(X1471=0,IF(AND(COUNTIFS('Vozidlá'!$A$6:$A$6,B1471&amp;"",'Vozidlá'!$L$6:$L$6,"&lt;&gt;")=1,ROUND(K1471,1)=ROUND(INDEX('Vozidlá'!$L$6:$L$6,MATCH(B1471,'Vozidlá'!$A$6:$A$6,0)),1)),"","CHYBA"),IF(AND(INDEX($L$1:$L$1505,X1471)&lt;&gt;"",ROUND(K1471,1)=ROUND(INDEX($L$1:$L$1505,X1471),1)),"","CHYBA")),"CHYBA"))</f>
        <v/>
      </c>
      <c r="R1471" s="14">
        <f>IF(V1471=0,"",IF(OR(NOT(ISNUMBER(A1471)),B1471="",C1471="",NOT(ISNUMBER(D1471)),NOT(ISNUMBER(E1471)),NOT(ISNUMBER(F1471)),NOT(ISNUMBER(G1471)),I1471="",J1471="",NOT(ISNUMBER(K1471)),NOT(ISNUMBER(L1471)),AND(N1471&lt;&gt;"Podnikateľská",N1471&lt;&gt;"Súkromná"),AND(N1471="Podnikateľská",H1471=""),COUNTIFS('Vodiči'!$C$6:$C$8,C1471&amp;"")&lt;&gt;1,COUNTIFS('Vozidlá'!$A$6:$A$6,B1471&amp;"",'Vozidlá'!$B$6:$B$6,"&lt;&gt;")&lt;&gt;1,COUNTIFS('Vozidlá'!$A$6:$A$6,B1471&amp;"",'Vozidlá'!$C$6:$C$6,"&lt;&gt;")&lt;&gt;1,COUNTIFS('Vozidlá'!$A$6:$A$6,B1471&amp;"",'Vozidlá'!$D$6:$D$6,"&lt;&gt;")&lt;&gt;1,COUNTIFS('Vozidlá'!$A$6:$A$6,B1471&amp;"",'Vozidlá'!$E$6:$E$6,"&lt;&gt;")&lt;&gt;1,COUNTIFS('Vozidlá'!$A$6:$A$6,B1471&amp;"",'Vozidlá'!$K$6:$K$6,"&lt;&gt;")&lt;&gt;1,COUNTIFS('Vozidlá'!$A$6:$A$6,B1471&amp;"",'Vozidlá'!$L$6:$L$6,"&lt;&gt;")&lt;&gt;1),"CHYBA",""))</f>
        <v/>
      </c>
      <c r="S1471" s="14">
        <f>IF(V1471=0,"",IF(N1471="Podnikateľská",IF(H1471="","",IF(OR(LEN(TRIM(SUBSTITUTE(SUBSTITUTE(H1471,".",""),",","")))&lt;12,ISNUMBER(MATCH(TRIM(SUBSTITUTE(SUBSTITUTE(H1471,".",""),",","")),'Zoznamy'!$G$2:$G$41,0))),"PREVERIŤ","")),IF(AND(N1471="Súkromná",IFERROR(INDEX('Vozidlá'!$O$6:$O$6,MATCH(B1471,'Vozidlá'!$A$6:$A$6,0))="áno",FALSE)),"PREVERIŤ","")))</f>
        <v/>
      </c>
      <c r="T1471" s="14">
        <f>IF(OR(D1471="",E1471="",F1471="",G1471=""),"",IFERROR(IF(OR(F1471+G1471&lt;D1471+E1471,D1471&lt;DATE(2027,1,1),D1471&gt;=DATE(2028,1,1)),"CHYBA",""),"CHYBA"))</f>
        <v/>
      </c>
      <c r="U1471" s="14">
        <f>IF(OR(V1471=0,A1471=""),"",IF(COUNTIFS($A$6:$A$1505,A1471&amp;"",$B$6:$B$1505,B1471&amp;"")&gt;1,"CHYBA",IF(X1471="","",IF(X1471=0,"",IFERROR(IF(INDEX($A$1:$A$1505,X1471)="","",IF(A1471=INDEX($A$1:$A$1505,X1471)+1,"","PREVERIŤ")),"PREVERIŤ")))))</f>
        <v/>
      </c>
      <c r="V1471" s="14">
        <f>IF(OR(A1471&lt;&gt;"",B1471&lt;&gt;"",C1471&lt;&gt;"",D1471&lt;&gt;"",E1471&lt;&gt;"",F1471&lt;&gt;"",G1471&lt;&gt;"",H1471&lt;&gt;"",I1471&lt;&gt;"",J1471&lt;&gt;"",K1471&lt;&gt;"",L1471&lt;&gt;"",N1471&lt;&gt;"",O1471&lt;&gt;""),1,0)</f>
        <v/>
      </c>
      <c r="W1471" s="14">
        <f>IF(OR(V1471=0,B1471=""),"",COUNTIFS($B$6:B1471,B1471&amp;""))</f>
        <v/>
      </c>
      <c r="X1471" s="14">
        <f>IF(OR(V1471=0,B1471=""),"",IF(W1471=1,0,SUMIFS($Y$5:Y1470,$B$5:B1470,B1471&amp;"",$W$5:W1470,W1471-1)))</f>
        <v/>
      </c>
      <c r="Y1471" s="14">
        <f>IF(V1471=0,"",ROW($A1471))</f>
        <v/>
      </c>
    </row>
    <row r="1472">
      <c r="A1472" s="10" t="n"/>
      <c r="B1472" s="10" t="n"/>
      <c r="C1472" s="10" t="n"/>
      <c r="D1472" s="12" t="n"/>
      <c r="E1472" s="18" t="n"/>
      <c r="F1472" s="12" t="n"/>
      <c r="G1472" s="18" t="n"/>
      <c r="H1472" s="10" t="n"/>
      <c r="I1472" s="10" t="n"/>
      <c r="J1472" s="10" t="n"/>
      <c r="K1472" s="13" t="n"/>
      <c r="L1472" s="13" t="n"/>
      <c r="M1472" s="19">
        <f>IF(OR(K1472="",L1472=""),"",IF(AND(ISNUMBER(K1472),ISNUMBER(L1472)),L1472-K1472,"CHYBA"))</f>
        <v/>
      </c>
      <c r="N1472" s="10" t="n"/>
      <c r="O1472" s="10" t="n"/>
      <c r="P1472" s="14">
        <f>IF(M1472="","",IF(ISNUMBER(M1472),IF(M1472&lt;=0,"CHYBA",""),"CHYBA"))</f>
        <v/>
      </c>
      <c r="Q1472" s="14">
        <f>IF(OR(V1472=0,B1472="",K1472=""),"",IFERROR(IF(X1472=0,IF(AND(COUNTIFS('Vozidlá'!$A$6:$A$6,B1472&amp;"",'Vozidlá'!$L$6:$L$6,"&lt;&gt;")=1,ROUND(K1472,1)=ROUND(INDEX('Vozidlá'!$L$6:$L$6,MATCH(B1472,'Vozidlá'!$A$6:$A$6,0)),1)),"","CHYBA"),IF(AND(INDEX($L$1:$L$1505,X1472)&lt;&gt;"",ROUND(K1472,1)=ROUND(INDEX($L$1:$L$1505,X1472),1)),"","CHYBA")),"CHYBA"))</f>
        <v/>
      </c>
      <c r="R1472" s="14">
        <f>IF(V1472=0,"",IF(OR(NOT(ISNUMBER(A1472)),B1472="",C1472="",NOT(ISNUMBER(D1472)),NOT(ISNUMBER(E1472)),NOT(ISNUMBER(F1472)),NOT(ISNUMBER(G1472)),I1472="",J1472="",NOT(ISNUMBER(K1472)),NOT(ISNUMBER(L1472)),AND(N1472&lt;&gt;"Podnikateľská",N1472&lt;&gt;"Súkromná"),AND(N1472="Podnikateľská",H1472=""),COUNTIFS('Vodiči'!$C$6:$C$8,C1472&amp;"")&lt;&gt;1,COUNTIFS('Vozidlá'!$A$6:$A$6,B1472&amp;"",'Vozidlá'!$B$6:$B$6,"&lt;&gt;")&lt;&gt;1,COUNTIFS('Vozidlá'!$A$6:$A$6,B1472&amp;"",'Vozidlá'!$C$6:$C$6,"&lt;&gt;")&lt;&gt;1,COUNTIFS('Vozidlá'!$A$6:$A$6,B1472&amp;"",'Vozidlá'!$D$6:$D$6,"&lt;&gt;")&lt;&gt;1,COUNTIFS('Vozidlá'!$A$6:$A$6,B1472&amp;"",'Vozidlá'!$E$6:$E$6,"&lt;&gt;")&lt;&gt;1,COUNTIFS('Vozidlá'!$A$6:$A$6,B1472&amp;"",'Vozidlá'!$K$6:$K$6,"&lt;&gt;")&lt;&gt;1,COUNTIFS('Vozidlá'!$A$6:$A$6,B1472&amp;"",'Vozidlá'!$L$6:$L$6,"&lt;&gt;")&lt;&gt;1),"CHYBA",""))</f>
        <v/>
      </c>
      <c r="S1472" s="14">
        <f>IF(V1472=0,"",IF(N1472="Podnikateľská",IF(H1472="","",IF(OR(LEN(TRIM(SUBSTITUTE(SUBSTITUTE(H1472,".",""),",","")))&lt;12,ISNUMBER(MATCH(TRIM(SUBSTITUTE(SUBSTITUTE(H1472,".",""),",","")),'Zoznamy'!$G$2:$G$41,0))),"PREVERIŤ","")),IF(AND(N1472="Súkromná",IFERROR(INDEX('Vozidlá'!$O$6:$O$6,MATCH(B1472,'Vozidlá'!$A$6:$A$6,0))="áno",FALSE)),"PREVERIŤ","")))</f>
        <v/>
      </c>
      <c r="T1472" s="14">
        <f>IF(OR(D1472="",E1472="",F1472="",G1472=""),"",IFERROR(IF(OR(F1472+G1472&lt;D1472+E1472,D1472&lt;DATE(2027,1,1),D1472&gt;=DATE(2028,1,1)),"CHYBA",""),"CHYBA"))</f>
        <v/>
      </c>
      <c r="U1472" s="14">
        <f>IF(OR(V1472=0,A1472=""),"",IF(COUNTIFS($A$6:$A$1505,A1472&amp;"",$B$6:$B$1505,B1472&amp;"")&gt;1,"CHYBA",IF(X1472="","",IF(X1472=0,"",IFERROR(IF(INDEX($A$1:$A$1505,X1472)="","",IF(A1472=INDEX($A$1:$A$1505,X1472)+1,"","PREVERIŤ")),"PREVERIŤ")))))</f>
        <v/>
      </c>
      <c r="V1472" s="14">
        <f>IF(OR(A1472&lt;&gt;"",B1472&lt;&gt;"",C1472&lt;&gt;"",D1472&lt;&gt;"",E1472&lt;&gt;"",F1472&lt;&gt;"",G1472&lt;&gt;"",H1472&lt;&gt;"",I1472&lt;&gt;"",J1472&lt;&gt;"",K1472&lt;&gt;"",L1472&lt;&gt;"",N1472&lt;&gt;"",O1472&lt;&gt;""),1,0)</f>
        <v/>
      </c>
      <c r="W1472" s="14">
        <f>IF(OR(V1472=0,B1472=""),"",COUNTIFS($B$6:B1472,B1472&amp;""))</f>
        <v/>
      </c>
      <c r="X1472" s="14">
        <f>IF(OR(V1472=0,B1472=""),"",IF(W1472=1,0,SUMIFS($Y$5:Y1471,$B$5:B1471,B1472&amp;"",$W$5:W1471,W1472-1)))</f>
        <v/>
      </c>
      <c r="Y1472" s="14">
        <f>IF(V1472=0,"",ROW($A1472))</f>
        <v/>
      </c>
    </row>
    <row r="1473">
      <c r="A1473" s="10" t="n"/>
      <c r="B1473" s="10" t="n"/>
      <c r="C1473" s="10" t="n"/>
      <c r="D1473" s="12" t="n"/>
      <c r="E1473" s="18" t="n"/>
      <c r="F1473" s="12" t="n"/>
      <c r="G1473" s="18" t="n"/>
      <c r="H1473" s="10" t="n"/>
      <c r="I1473" s="10" t="n"/>
      <c r="J1473" s="10" t="n"/>
      <c r="K1473" s="13" t="n"/>
      <c r="L1473" s="13" t="n"/>
      <c r="M1473" s="19">
        <f>IF(OR(K1473="",L1473=""),"",IF(AND(ISNUMBER(K1473),ISNUMBER(L1473)),L1473-K1473,"CHYBA"))</f>
        <v/>
      </c>
      <c r="N1473" s="10" t="n"/>
      <c r="O1473" s="10" t="n"/>
      <c r="P1473" s="14">
        <f>IF(M1473="","",IF(ISNUMBER(M1473),IF(M1473&lt;=0,"CHYBA",""),"CHYBA"))</f>
        <v/>
      </c>
      <c r="Q1473" s="14">
        <f>IF(OR(V1473=0,B1473="",K1473=""),"",IFERROR(IF(X1473=0,IF(AND(COUNTIFS('Vozidlá'!$A$6:$A$6,B1473&amp;"",'Vozidlá'!$L$6:$L$6,"&lt;&gt;")=1,ROUND(K1473,1)=ROUND(INDEX('Vozidlá'!$L$6:$L$6,MATCH(B1473,'Vozidlá'!$A$6:$A$6,0)),1)),"","CHYBA"),IF(AND(INDEX($L$1:$L$1505,X1473)&lt;&gt;"",ROUND(K1473,1)=ROUND(INDEX($L$1:$L$1505,X1473),1)),"","CHYBA")),"CHYBA"))</f>
        <v/>
      </c>
      <c r="R1473" s="14">
        <f>IF(V1473=0,"",IF(OR(NOT(ISNUMBER(A1473)),B1473="",C1473="",NOT(ISNUMBER(D1473)),NOT(ISNUMBER(E1473)),NOT(ISNUMBER(F1473)),NOT(ISNUMBER(G1473)),I1473="",J1473="",NOT(ISNUMBER(K1473)),NOT(ISNUMBER(L1473)),AND(N1473&lt;&gt;"Podnikateľská",N1473&lt;&gt;"Súkromná"),AND(N1473="Podnikateľská",H1473=""),COUNTIFS('Vodiči'!$C$6:$C$8,C1473&amp;"")&lt;&gt;1,COUNTIFS('Vozidlá'!$A$6:$A$6,B1473&amp;"",'Vozidlá'!$B$6:$B$6,"&lt;&gt;")&lt;&gt;1,COUNTIFS('Vozidlá'!$A$6:$A$6,B1473&amp;"",'Vozidlá'!$C$6:$C$6,"&lt;&gt;")&lt;&gt;1,COUNTIFS('Vozidlá'!$A$6:$A$6,B1473&amp;"",'Vozidlá'!$D$6:$D$6,"&lt;&gt;")&lt;&gt;1,COUNTIFS('Vozidlá'!$A$6:$A$6,B1473&amp;"",'Vozidlá'!$E$6:$E$6,"&lt;&gt;")&lt;&gt;1,COUNTIFS('Vozidlá'!$A$6:$A$6,B1473&amp;"",'Vozidlá'!$K$6:$K$6,"&lt;&gt;")&lt;&gt;1,COUNTIFS('Vozidlá'!$A$6:$A$6,B1473&amp;"",'Vozidlá'!$L$6:$L$6,"&lt;&gt;")&lt;&gt;1),"CHYBA",""))</f>
        <v/>
      </c>
      <c r="S1473" s="14">
        <f>IF(V1473=0,"",IF(N1473="Podnikateľská",IF(H1473="","",IF(OR(LEN(TRIM(SUBSTITUTE(SUBSTITUTE(H1473,".",""),",","")))&lt;12,ISNUMBER(MATCH(TRIM(SUBSTITUTE(SUBSTITUTE(H1473,".",""),",","")),'Zoznamy'!$G$2:$G$41,0))),"PREVERIŤ","")),IF(AND(N1473="Súkromná",IFERROR(INDEX('Vozidlá'!$O$6:$O$6,MATCH(B1473,'Vozidlá'!$A$6:$A$6,0))="áno",FALSE)),"PREVERIŤ","")))</f>
        <v/>
      </c>
      <c r="T1473" s="14">
        <f>IF(OR(D1473="",E1473="",F1473="",G1473=""),"",IFERROR(IF(OR(F1473+G1473&lt;D1473+E1473,D1473&lt;DATE(2027,1,1),D1473&gt;=DATE(2028,1,1)),"CHYBA",""),"CHYBA"))</f>
        <v/>
      </c>
      <c r="U1473" s="14">
        <f>IF(OR(V1473=0,A1473=""),"",IF(COUNTIFS($A$6:$A$1505,A1473&amp;"",$B$6:$B$1505,B1473&amp;"")&gt;1,"CHYBA",IF(X1473="","",IF(X1473=0,"",IFERROR(IF(INDEX($A$1:$A$1505,X1473)="","",IF(A1473=INDEX($A$1:$A$1505,X1473)+1,"","PREVERIŤ")),"PREVERIŤ")))))</f>
        <v/>
      </c>
      <c r="V1473" s="14">
        <f>IF(OR(A1473&lt;&gt;"",B1473&lt;&gt;"",C1473&lt;&gt;"",D1473&lt;&gt;"",E1473&lt;&gt;"",F1473&lt;&gt;"",G1473&lt;&gt;"",H1473&lt;&gt;"",I1473&lt;&gt;"",J1473&lt;&gt;"",K1473&lt;&gt;"",L1473&lt;&gt;"",N1473&lt;&gt;"",O1473&lt;&gt;""),1,0)</f>
        <v/>
      </c>
      <c r="W1473" s="14">
        <f>IF(OR(V1473=0,B1473=""),"",COUNTIFS($B$6:B1473,B1473&amp;""))</f>
        <v/>
      </c>
      <c r="X1473" s="14">
        <f>IF(OR(V1473=0,B1473=""),"",IF(W1473=1,0,SUMIFS($Y$5:Y1472,$B$5:B1472,B1473&amp;"",$W$5:W1472,W1473-1)))</f>
        <v/>
      </c>
      <c r="Y1473" s="14">
        <f>IF(V1473=0,"",ROW($A1473))</f>
        <v/>
      </c>
    </row>
    <row r="1474">
      <c r="A1474" s="10" t="n"/>
      <c r="B1474" s="10" t="n"/>
      <c r="C1474" s="10" t="n"/>
      <c r="D1474" s="12" t="n"/>
      <c r="E1474" s="18" t="n"/>
      <c r="F1474" s="12" t="n"/>
      <c r="G1474" s="18" t="n"/>
      <c r="H1474" s="10" t="n"/>
      <c r="I1474" s="10" t="n"/>
      <c r="J1474" s="10" t="n"/>
      <c r="K1474" s="13" t="n"/>
      <c r="L1474" s="13" t="n"/>
      <c r="M1474" s="19">
        <f>IF(OR(K1474="",L1474=""),"",IF(AND(ISNUMBER(K1474),ISNUMBER(L1474)),L1474-K1474,"CHYBA"))</f>
        <v/>
      </c>
      <c r="N1474" s="10" t="n"/>
      <c r="O1474" s="10" t="n"/>
      <c r="P1474" s="14">
        <f>IF(M1474="","",IF(ISNUMBER(M1474),IF(M1474&lt;=0,"CHYBA",""),"CHYBA"))</f>
        <v/>
      </c>
      <c r="Q1474" s="14">
        <f>IF(OR(V1474=0,B1474="",K1474=""),"",IFERROR(IF(X1474=0,IF(AND(COUNTIFS('Vozidlá'!$A$6:$A$6,B1474&amp;"",'Vozidlá'!$L$6:$L$6,"&lt;&gt;")=1,ROUND(K1474,1)=ROUND(INDEX('Vozidlá'!$L$6:$L$6,MATCH(B1474,'Vozidlá'!$A$6:$A$6,0)),1)),"","CHYBA"),IF(AND(INDEX($L$1:$L$1505,X1474)&lt;&gt;"",ROUND(K1474,1)=ROUND(INDEX($L$1:$L$1505,X1474),1)),"","CHYBA")),"CHYBA"))</f>
        <v/>
      </c>
      <c r="R1474" s="14">
        <f>IF(V1474=0,"",IF(OR(NOT(ISNUMBER(A1474)),B1474="",C1474="",NOT(ISNUMBER(D1474)),NOT(ISNUMBER(E1474)),NOT(ISNUMBER(F1474)),NOT(ISNUMBER(G1474)),I1474="",J1474="",NOT(ISNUMBER(K1474)),NOT(ISNUMBER(L1474)),AND(N1474&lt;&gt;"Podnikateľská",N1474&lt;&gt;"Súkromná"),AND(N1474="Podnikateľská",H1474=""),COUNTIFS('Vodiči'!$C$6:$C$8,C1474&amp;"")&lt;&gt;1,COUNTIFS('Vozidlá'!$A$6:$A$6,B1474&amp;"",'Vozidlá'!$B$6:$B$6,"&lt;&gt;")&lt;&gt;1,COUNTIFS('Vozidlá'!$A$6:$A$6,B1474&amp;"",'Vozidlá'!$C$6:$C$6,"&lt;&gt;")&lt;&gt;1,COUNTIFS('Vozidlá'!$A$6:$A$6,B1474&amp;"",'Vozidlá'!$D$6:$D$6,"&lt;&gt;")&lt;&gt;1,COUNTIFS('Vozidlá'!$A$6:$A$6,B1474&amp;"",'Vozidlá'!$E$6:$E$6,"&lt;&gt;")&lt;&gt;1,COUNTIFS('Vozidlá'!$A$6:$A$6,B1474&amp;"",'Vozidlá'!$K$6:$K$6,"&lt;&gt;")&lt;&gt;1,COUNTIFS('Vozidlá'!$A$6:$A$6,B1474&amp;"",'Vozidlá'!$L$6:$L$6,"&lt;&gt;")&lt;&gt;1),"CHYBA",""))</f>
        <v/>
      </c>
      <c r="S1474" s="14">
        <f>IF(V1474=0,"",IF(N1474="Podnikateľská",IF(H1474="","",IF(OR(LEN(TRIM(SUBSTITUTE(SUBSTITUTE(H1474,".",""),",","")))&lt;12,ISNUMBER(MATCH(TRIM(SUBSTITUTE(SUBSTITUTE(H1474,".",""),",","")),'Zoznamy'!$G$2:$G$41,0))),"PREVERIŤ","")),IF(AND(N1474="Súkromná",IFERROR(INDEX('Vozidlá'!$O$6:$O$6,MATCH(B1474,'Vozidlá'!$A$6:$A$6,0))="áno",FALSE)),"PREVERIŤ","")))</f>
        <v/>
      </c>
      <c r="T1474" s="14">
        <f>IF(OR(D1474="",E1474="",F1474="",G1474=""),"",IFERROR(IF(OR(F1474+G1474&lt;D1474+E1474,D1474&lt;DATE(2027,1,1),D1474&gt;=DATE(2028,1,1)),"CHYBA",""),"CHYBA"))</f>
        <v/>
      </c>
      <c r="U1474" s="14">
        <f>IF(OR(V1474=0,A1474=""),"",IF(COUNTIFS($A$6:$A$1505,A1474&amp;"",$B$6:$B$1505,B1474&amp;"")&gt;1,"CHYBA",IF(X1474="","",IF(X1474=0,"",IFERROR(IF(INDEX($A$1:$A$1505,X1474)="","",IF(A1474=INDEX($A$1:$A$1505,X1474)+1,"","PREVERIŤ")),"PREVERIŤ")))))</f>
        <v/>
      </c>
      <c r="V1474" s="14">
        <f>IF(OR(A1474&lt;&gt;"",B1474&lt;&gt;"",C1474&lt;&gt;"",D1474&lt;&gt;"",E1474&lt;&gt;"",F1474&lt;&gt;"",G1474&lt;&gt;"",H1474&lt;&gt;"",I1474&lt;&gt;"",J1474&lt;&gt;"",K1474&lt;&gt;"",L1474&lt;&gt;"",N1474&lt;&gt;"",O1474&lt;&gt;""),1,0)</f>
        <v/>
      </c>
      <c r="W1474" s="14">
        <f>IF(OR(V1474=0,B1474=""),"",COUNTIFS($B$6:B1474,B1474&amp;""))</f>
        <v/>
      </c>
      <c r="X1474" s="14">
        <f>IF(OR(V1474=0,B1474=""),"",IF(W1474=1,0,SUMIFS($Y$5:Y1473,$B$5:B1473,B1474&amp;"",$W$5:W1473,W1474-1)))</f>
        <v/>
      </c>
      <c r="Y1474" s="14">
        <f>IF(V1474=0,"",ROW($A1474))</f>
        <v/>
      </c>
    </row>
    <row r="1475">
      <c r="A1475" s="10" t="n"/>
      <c r="B1475" s="10" t="n"/>
      <c r="C1475" s="10" t="n"/>
      <c r="D1475" s="12" t="n"/>
      <c r="E1475" s="18" t="n"/>
      <c r="F1475" s="12" t="n"/>
      <c r="G1475" s="18" t="n"/>
      <c r="H1475" s="10" t="n"/>
      <c r="I1475" s="10" t="n"/>
      <c r="J1475" s="10" t="n"/>
      <c r="K1475" s="13" t="n"/>
      <c r="L1475" s="13" t="n"/>
      <c r="M1475" s="19">
        <f>IF(OR(K1475="",L1475=""),"",IF(AND(ISNUMBER(K1475),ISNUMBER(L1475)),L1475-K1475,"CHYBA"))</f>
        <v/>
      </c>
      <c r="N1475" s="10" t="n"/>
      <c r="O1475" s="10" t="n"/>
      <c r="P1475" s="14">
        <f>IF(M1475="","",IF(ISNUMBER(M1475),IF(M1475&lt;=0,"CHYBA",""),"CHYBA"))</f>
        <v/>
      </c>
      <c r="Q1475" s="14">
        <f>IF(OR(V1475=0,B1475="",K1475=""),"",IFERROR(IF(X1475=0,IF(AND(COUNTIFS('Vozidlá'!$A$6:$A$6,B1475&amp;"",'Vozidlá'!$L$6:$L$6,"&lt;&gt;")=1,ROUND(K1475,1)=ROUND(INDEX('Vozidlá'!$L$6:$L$6,MATCH(B1475,'Vozidlá'!$A$6:$A$6,0)),1)),"","CHYBA"),IF(AND(INDEX($L$1:$L$1505,X1475)&lt;&gt;"",ROUND(K1475,1)=ROUND(INDEX($L$1:$L$1505,X1475),1)),"","CHYBA")),"CHYBA"))</f>
        <v/>
      </c>
      <c r="R1475" s="14">
        <f>IF(V1475=0,"",IF(OR(NOT(ISNUMBER(A1475)),B1475="",C1475="",NOT(ISNUMBER(D1475)),NOT(ISNUMBER(E1475)),NOT(ISNUMBER(F1475)),NOT(ISNUMBER(G1475)),I1475="",J1475="",NOT(ISNUMBER(K1475)),NOT(ISNUMBER(L1475)),AND(N1475&lt;&gt;"Podnikateľská",N1475&lt;&gt;"Súkromná"),AND(N1475="Podnikateľská",H1475=""),COUNTIFS('Vodiči'!$C$6:$C$8,C1475&amp;"")&lt;&gt;1,COUNTIFS('Vozidlá'!$A$6:$A$6,B1475&amp;"",'Vozidlá'!$B$6:$B$6,"&lt;&gt;")&lt;&gt;1,COUNTIFS('Vozidlá'!$A$6:$A$6,B1475&amp;"",'Vozidlá'!$C$6:$C$6,"&lt;&gt;")&lt;&gt;1,COUNTIFS('Vozidlá'!$A$6:$A$6,B1475&amp;"",'Vozidlá'!$D$6:$D$6,"&lt;&gt;")&lt;&gt;1,COUNTIFS('Vozidlá'!$A$6:$A$6,B1475&amp;"",'Vozidlá'!$E$6:$E$6,"&lt;&gt;")&lt;&gt;1,COUNTIFS('Vozidlá'!$A$6:$A$6,B1475&amp;"",'Vozidlá'!$K$6:$K$6,"&lt;&gt;")&lt;&gt;1,COUNTIFS('Vozidlá'!$A$6:$A$6,B1475&amp;"",'Vozidlá'!$L$6:$L$6,"&lt;&gt;")&lt;&gt;1),"CHYBA",""))</f>
        <v/>
      </c>
      <c r="S1475" s="14">
        <f>IF(V1475=0,"",IF(N1475="Podnikateľská",IF(H1475="","",IF(OR(LEN(TRIM(SUBSTITUTE(SUBSTITUTE(H1475,".",""),",","")))&lt;12,ISNUMBER(MATCH(TRIM(SUBSTITUTE(SUBSTITUTE(H1475,".",""),",","")),'Zoznamy'!$G$2:$G$41,0))),"PREVERIŤ","")),IF(AND(N1475="Súkromná",IFERROR(INDEX('Vozidlá'!$O$6:$O$6,MATCH(B1475,'Vozidlá'!$A$6:$A$6,0))="áno",FALSE)),"PREVERIŤ","")))</f>
        <v/>
      </c>
      <c r="T1475" s="14">
        <f>IF(OR(D1475="",E1475="",F1475="",G1475=""),"",IFERROR(IF(OR(F1475+G1475&lt;D1475+E1475,D1475&lt;DATE(2027,1,1),D1475&gt;=DATE(2028,1,1)),"CHYBA",""),"CHYBA"))</f>
        <v/>
      </c>
      <c r="U1475" s="14">
        <f>IF(OR(V1475=0,A1475=""),"",IF(COUNTIFS($A$6:$A$1505,A1475&amp;"",$B$6:$B$1505,B1475&amp;"")&gt;1,"CHYBA",IF(X1475="","",IF(X1475=0,"",IFERROR(IF(INDEX($A$1:$A$1505,X1475)="","",IF(A1475=INDEX($A$1:$A$1505,X1475)+1,"","PREVERIŤ")),"PREVERIŤ")))))</f>
        <v/>
      </c>
      <c r="V1475" s="14">
        <f>IF(OR(A1475&lt;&gt;"",B1475&lt;&gt;"",C1475&lt;&gt;"",D1475&lt;&gt;"",E1475&lt;&gt;"",F1475&lt;&gt;"",G1475&lt;&gt;"",H1475&lt;&gt;"",I1475&lt;&gt;"",J1475&lt;&gt;"",K1475&lt;&gt;"",L1475&lt;&gt;"",N1475&lt;&gt;"",O1475&lt;&gt;""),1,0)</f>
        <v/>
      </c>
      <c r="W1475" s="14">
        <f>IF(OR(V1475=0,B1475=""),"",COUNTIFS($B$6:B1475,B1475&amp;""))</f>
        <v/>
      </c>
      <c r="X1475" s="14">
        <f>IF(OR(V1475=0,B1475=""),"",IF(W1475=1,0,SUMIFS($Y$5:Y1474,$B$5:B1474,B1475&amp;"",$W$5:W1474,W1475-1)))</f>
        <v/>
      </c>
      <c r="Y1475" s="14">
        <f>IF(V1475=0,"",ROW($A1475))</f>
        <v/>
      </c>
    </row>
    <row r="1476">
      <c r="A1476" s="10" t="n"/>
      <c r="B1476" s="10" t="n"/>
      <c r="C1476" s="10" t="n"/>
      <c r="D1476" s="12" t="n"/>
      <c r="E1476" s="18" t="n"/>
      <c r="F1476" s="12" t="n"/>
      <c r="G1476" s="18" t="n"/>
      <c r="H1476" s="10" t="n"/>
      <c r="I1476" s="10" t="n"/>
      <c r="J1476" s="10" t="n"/>
      <c r="K1476" s="13" t="n"/>
      <c r="L1476" s="13" t="n"/>
      <c r="M1476" s="19">
        <f>IF(OR(K1476="",L1476=""),"",IF(AND(ISNUMBER(K1476),ISNUMBER(L1476)),L1476-K1476,"CHYBA"))</f>
        <v/>
      </c>
      <c r="N1476" s="10" t="n"/>
      <c r="O1476" s="10" t="n"/>
      <c r="P1476" s="14">
        <f>IF(M1476="","",IF(ISNUMBER(M1476),IF(M1476&lt;=0,"CHYBA",""),"CHYBA"))</f>
        <v/>
      </c>
      <c r="Q1476" s="14">
        <f>IF(OR(V1476=0,B1476="",K1476=""),"",IFERROR(IF(X1476=0,IF(AND(COUNTIFS('Vozidlá'!$A$6:$A$6,B1476&amp;"",'Vozidlá'!$L$6:$L$6,"&lt;&gt;")=1,ROUND(K1476,1)=ROUND(INDEX('Vozidlá'!$L$6:$L$6,MATCH(B1476,'Vozidlá'!$A$6:$A$6,0)),1)),"","CHYBA"),IF(AND(INDEX($L$1:$L$1505,X1476)&lt;&gt;"",ROUND(K1476,1)=ROUND(INDEX($L$1:$L$1505,X1476),1)),"","CHYBA")),"CHYBA"))</f>
        <v/>
      </c>
      <c r="R1476" s="14">
        <f>IF(V1476=0,"",IF(OR(NOT(ISNUMBER(A1476)),B1476="",C1476="",NOT(ISNUMBER(D1476)),NOT(ISNUMBER(E1476)),NOT(ISNUMBER(F1476)),NOT(ISNUMBER(G1476)),I1476="",J1476="",NOT(ISNUMBER(K1476)),NOT(ISNUMBER(L1476)),AND(N1476&lt;&gt;"Podnikateľská",N1476&lt;&gt;"Súkromná"),AND(N1476="Podnikateľská",H1476=""),COUNTIFS('Vodiči'!$C$6:$C$8,C1476&amp;"")&lt;&gt;1,COUNTIFS('Vozidlá'!$A$6:$A$6,B1476&amp;"",'Vozidlá'!$B$6:$B$6,"&lt;&gt;")&lt;&gt;1,COUNTIFS('Vozidlá'!$A$6:$A$6,B1476&amp;"",'Vozidlá'!$C$6:$C$6,"&lt;&gt;")&lt;&gt;1,COUNTIFS('Vozidlá'!$A$6:$A$6,B1476&amp;"",'Vozidlá'!$D$6:$D$6,"&lt;&gt;")&lt;&gt;1,COUNTIFS('Vozidlá'!$A$6:$A$6,B1476&amp;"",'Vozidlá'!$E$6:$E$6,"&lt;&gt;")&lt;&gt;1,COUNTIFS('Vozidlá'!$A$6:$A$6,B1476&amp;"",'Vozidlá'!$K$6:$K$6,"&lt;&gt;")&lt;&gt;1,COUNTIFS('Vozidlá'!$A$6:$A$6,B1476&amp;"",'Vozidlá'!$L$6:$L$6,"&lt;&gt;")&lt;&gt;1),"CHYBA",""))</f>
        <v/>
      </c>
      <c r="S1476" s="14">
        <f>IF(V1476=0,"",IF(N1476="Podnikateľská",IF(H1476="","",IF(OR(LEN(TRIM(SUBSTITUTE(SUBSTITUTE(H1476,".",""),",","")))&lt;12,ISNUMBER(MATCH(TRIM(SUBSTITUTE(SUBSTITUTE(H1476,".",""),",","")),'Zoznamy'!$G$2:$G$41,0))),"PREVERIŤ","")),IF(AND(N1476="Súkromná",IFERROR(INDEX('Vozidlá'!$O$6:$O$6,MATCH(B1476,'Vozidlá'!$A$6:$A$6,0))="áno",FALSE)),"PREVERIŤ","")))</f>
        <v/>
      </c>
      <c r="T1476" s="14">
        <f>IF(OR(D1476="",E1476="",F1476="",G1476=""),"",IFERROR(IF(OR(F1476+G1476&lt;D1476+E1476,D1476&lt;DATE(2027,1,1),D1476&gt;=DATE(2028,1,1)),"CHYBA",""),"CHYBA"))</f>
        <v/>
      </c>
      <c r="U1476" s="14">
        <f>IF(OR(V1476=0,A1476=""),"",IF(COUNTIFS($A$6:$A$1505,A1476&amp;"",$B$6:$B$1505,B1476&amp;"")&gt;1,"CHYBA",IF(X1476="","",IF(X1476=0,"",IFERROR(IF(INDEX($A$1:$A$1505,X1476)="","",IF(A1476=INDEX($A$1:$A$1505,X1476)+1,"","PREVERIŤ")),"PREVERIŤ")))))</f>
        <v/>
      </c>
      <c r="V1476" s="14">
        <f>IF(OR(A1476&lt;&gt;"",B1476&lt;&gt;"",C1476&lt;&gt;"",D1476&lt;&gt;"",E1476&lt;&gt;"",F1476&lt;&gt;"",G1476&lt;&gt;"",H1476&lt;&gt;"",I1476&lt;&gt;"",J1476&lt;&gt;"",K1476&lt;&gt;"",L1476&lt;&gt;"",N1476&lt;&gt;"",O1476&lt;&gt;""),1,0)</f>
        <v/>
      </c>
      <c r="W1476" s="14">
        <f>IF(OR(V1476=0,B1476=""),"",COUNTIFS($B$6:B1476,B1476&amp;""))</f>
        <v/>
      </c>
      <c r="X1476" s="14">
        <f>IF(OR(V1476=0,B1476=""),"",IF(W1476=1,0,SUMIFS($Y$5:Y1475,$B$5:B1475,B1476&amp;"",$W$5:W1475,W1476-1)))</f>
        <v/>
      </c>
      <c r="Y1476" s="14">
        <f>IF(V1476=0,"",ROW($A1476))</f>
        <v/>
      </c>
    </row>
    <row r="1477">
      <c r="A1477" s="10" t="n"/>
      <c r="B1477" s="10" t="n"/>
      <c r="C1477" s="10" t="n"/>
      <c r="D1477" s="12" t="n"/>
      <c r="E1477" s="18" t="n"/>
      <c r="F1477" s="12" t="n"/>
      <c r="G1477" s="18" t="n"/>
      <c r="H1477" s="10" t="n"/>
      <c r="I1477" s="10" t="n"/>
      <c r="J1477" s="10" t="n"/>
      <c r="K1477" s="13" t="n"/>
      <c r="L1477" s="13" t="n"/>
      <c r="M1477" s="19">
        <f>IF(OR(K1477="",L1477=""),"",IF(AND(ISNUMBER(K1477),ISNUMBER(L1477)),L1477-K1477,"CHYBA"))</f>
        <v/>
      </c>
      <c r="N1477" s="10" t="n"/>
      <c r="O1477" s="10" t="n"/>
      <c r="P1477" s="14">
        <f>IF(M1477="","",IF(ISNUMBER(M1477),IF(M1477&lt;=0,"CHYBA",""),"CHYBA"))</f>
        <v/>
      </c>
      <c r="Q1477" s="14">
        <f>IF(OR(V1477=0,B1477="",K1477=""),"",IFERROR(IF(X1477=0,IF(AND(COUNTIFS('Vozidlá'!$A$6:$A$6,B1477&amp;"",'Vozidlá'!$L$6:$L$6,"&lt;&gt;")=1,ROUND(K1477,1)=ROUND(INDEX('Vozidlá'!$L$6:$L$6,MATCH(B1477,'Vozidlá'!$A$6:$A$6,0)),1)),"","CHYBA"),IF(AND(INDEX($L$1:$L$1505,X1477)&lt;&gt;"",ROUND(K1477,1)=ROUND(INDEX($L$1:$L$1505,X1477),1)),"","CHYBA")),"CHYBA"))</f>
        <v/>
      </c>
      <c r="R1477" s="14">
        <f>IF(V1477=0,"",IF(OR(NOT(ISNUMBER(A1477)),B1477="",C1477="",NOT(ISNUMBER(D1477)),NOT(ISNUMBER(E1477)),NOT(ISNUMBER(F1477)),NOT(ISNUMBER(G1477)),I1477="",J1477="",NOT(ISNUMBER(K1477)),NOT(ISNUMBER(L1477)),AND(N1477&lt;&gt;"Podnikateľská",N1477&lt;&gt;"Súkromná"),AND(N1477="Podnikateľská",H1477=""),COUNTIFS('Vodiči'!$C$6:$C$8,C1477&amp;"")&lt;&gt;1,COUNTIFS('Vozidlá'!$A$6:$A$6,B1477&amp;"",'Vozidlá'!$B$6:$B$6,"&lt;&gt;")&lt;&gt;1,COUNTIFS('Vozidlá'!$A$6:$A$6,B1477&amp;"",'Vozidlá'!$C$6:$C$6,"&lt;&gt;")&lt;&gt;1,COUNTIFS('Vozidlá'!$A$6:$A$6,B1477&amp;"",'Vozidlá'!$D$6:$D$6,"&lt;&gt;")&lt;&gt;1,COUNTIFS('Vozidlá'!$A$6:$A$6,B1477&amp;"",'Vozidlá'!$E$6:$E$6,"&lt;&gt;")&lt;&gt;1,COUNTIFS('Vozidlá'!$A$6:$A$6,B1477&amp;"",'Vozidlá'!$K$6:$K$6,"&lt;&gt;")&lt;&gt;1,COUNTIFS('Vozidlá'!$A$6:$A$6,B1477&amp;"",'Vozidlá'!$L$6:$L$6,"&lt;&gt;")&lt;&gt;1),"CHYBA",""))</f>
        <v/>
      </c>
      <c r="S1477" s="14">
        <f>IF(V1477=0,"",IF(N1477="Podnikateľská",IF(H1477="","",IF(OR(LEN(TRIM(SUBSTITUTE(SUBSTITUTE(H1477,".",""),",","")))&lt;12,ISNUMBER(MATCH(TRIM(SUBSTITUTE(SUBSTITUTE(H1477,".",""),",","")),'Zoznamy'!$G$2:$G$41,0))),"PREVERIŤ","")),IF(AND(N1477="Súkromná",IFERROR(INDEX('Vozidlá'!$O$6:$O$6,MATCH(B1477,'Vozidlá'!$A$6:$A$6,0))="áno",FALSE)),"PREVERIŤ","")))</f>
        <v/>
      </c>
      <c r="T1477" s="14">
        <f>IF(OR(D1477="",E1477="",F1477="",G1477=""),"",IFERROR(IF(OR(F1477+G1477&lt;D1477+E1477,D1477&lt;DATE(2027,1,1),D1477&gt;=DATE(2028,1,1)),"CHYBA",""),"CHYBA"))</f>
        <v/>
      </c>
      <c r="U1477" s="14">
        <f>IF(OR(V1477=0,A1477=""),"",IF(COUNTIFS($A$6:$A$1505,A1477&amp;"",$B$6:$B$1505,B1477&amp;"")&gt;1,"CHYBA",IF(X1477="","",IF(X1477=0,"",IFERROR(IF(INDEX($A$1:$A$1505,X1477)="","",IF(A1477=INDEX($A$1:$A$1505,X1477)+1,"","PREVERIŤ")),"PREVERIŤ")))))</f>
        <v/>
      </c>
      <c r="V1477" s="14">
        <f>IF(OR(A1477&lt;&gt;"",B1477&lt;&gt;"",C1477&lt;&gt;"",D1477&lt;&gt;"",E1477&lt;&gt;"",F1477&lt;&gt;"",G1477&lt;&gt;"",H1477&lt;&gt;"",I1477&lt;&gt;"",J1477&lt;&gt;"",K1477&lt;&gt;"",L1477&lt;&gt;"",N1477&lt;&gt;"",O1477&lt;&gt;""),1,0)</f>
        <v/>
      </c>
      <c r="W1477" s="14">
        <f>IF(OR(V1477=0,B1477=""),"",COUNTIFS($B$6:B1477,B1477&amp;""))</f>
        <v/>
      </c>
      <c r="X1477" s="14">
        <f>IF(OR(V1477=0,B1477=""),"",IF(W1477=1,0,SUMIFS($Y$5:Y1476,$B$5:B1476,B1477&amp;"",$W$5:W1476,W1477-1)))</f>
        <v/>
      </c>
      <c r="Y1477" s="14">
        <f>IF(V1477=0,"",ROW($A1477))</f>
        <v/>
      </c>
    </row>
    <row r="1478">
      <c r="A1478" s="10" t="n"/>
      <c r="B1478" s="10" t="n"/>
      <c r="C1478" s="10" t="n"/>
      <c r="D1478" s="12" t="n"/>
      <c r="E1478" s="18" t="n"/>
      <c r="F1478" s="12" t="n"/>
      <c r="G1478" s="18" t="n"/>
      <c r="H1478" s="10" t="n"/>
      <c r="I1478" s="10" t="n"/>
      <c r="J1478" s="10" t="n"/>
      <c r="K1478" s="13" t="n"/>
      <c r="L1478" s="13" t="n"/>
      <c r="M1478" s="19">
        <f>IF(OR(K1478="",L1478=""),"",IF(AND(ISNUMBER(K1478),ISNUMBER(L1478)),L1478-K1478,"CHYBA"))</f>
        <v/>
      </c>
      <c r="N1478" s="10" t="n"/>
      <c r="O1478" s="10" t="n"/>
      <c r="P1478" s="14">
        <f>IF(M1478="","",IF(ISNUMBER(M1478),IF(M1478&lt;=0,"CHYBA",""),"CHYBA"))</f>
        <v/>
      </c>
      <c r="Q1478" s="14">
        <f>IF(OR(V1478=0,B1478="",K1478=""),"",IFERROR(IF(X1478=0,IF(AND(COUNTIFS('Vozidlá'!$A$6:$A$6,B1478&amp;"",'Vozidlá'!$L$6:$L$6,"&lt;&gt;")=1,ROUND(K1478,1)=ROUND(INDEX('Vozidlá'!$L$6:$L$6,MATCH(B1478,'Vozidlá'!$A$6:$A$6,0)),1)),"","CHYBA"),IF(AND(INDEX($L$1:$L$1505,X1478)&lt;&gt;"",ROUND(K1478,1)=ROUND(INDEX($L$1:$L$1505,X1478),1)),"","CHYBA")),"CHYBA"))</f>
        <v/>
      </c>
      <c r="R1478" s="14">
        <f>IF(V1478=0,"",IF(OR(NOT(ISNUMBER(A1478)),B1478="",C1478="",NOT(ISNUMBER(D1478)),NOT(ISNUMBER(E1478)),NOT(ISNUMBER(F1478)),NOT(ISNUMBER(G1478)),I1478="",J1478="",NOT(ISNUMBER(K1478)),NOT(ISNUMBER(L1478)),AND(N1478&lt;&gt;"Podnikateľská",N1478&lt;&gt;"Súkromná"),AND(N1478="Podnikateľská",H1478=""),COUNTIFS('Vodiči'!$C$6:$C$8,C1478&amp;"")&lt;&gt;1,COUNTIFS('Vozidlá'!$A$6:$A$6,B1478&amp;"",'Vozidlá'!$B$6:$B$6,"&lt;&gt;")&lt;&gt;1,COUNTIFS('Vozidlá'!$A$6:$A$6,B1478&amp;"",'Vozidlá'!$C$6:$C$6,"&lt;&gt;")&lt;&gt;1,COUNTIFS('Vozidlá'!$A$6:$A$6,B1478&amp;"",'Vozidlá'!$D$6:$D$6,"&lt;&gt;")&lt;&gt;1,COUNTIFS('Vozidlá'!$A$6:$A$6,B1478&amp;"",'Vozidlá'!$E$6:$E$6,"&lt;&gt;")&lt;&gt;1,COUNTIFS('Vozidlá'!$A$6:$A$6,B1478&amp;"",'Vozidlá'!$K$6:$K$6,"&lt;&gt;")&lt;&gt;1,COUNTIFS('Vozidlá'!$A$6:$A$6,B1478&amp;"",'Vozidlá'!$L$6:$L$6,"&lt;&gt;")&lt;&gt;1),"CHYBA",""))</f>
        <v/>
      </c>
      <c r="S1478" s="14">
        <f>IF(V1478=0,"",IF(N1478="Podnikateľská",IF(H1478="","",IF(OR(LEN(TRIM(SUBSTITUTE(SUBSTITUTE(H1478,".",""),",","")))&lt;12,ISNUMBER(MATCH(TRIM(SUBSTITUTE(SUBSTITUTE(H1478,".",""),",","")),'Zoznamy'!$G$2:$G$41,0))),"PREVERIŤ","")),IF(AND(N1478="Súkromná",IFERROR(INDEX('Vozidlá'!$O$6:$O$6,MATCH(B1478,'Vozidlá'!$A$6:$A$6,0))="áno",FALSE)),"PREVERIŤ","")))</f>
        <v/>
      </c>
      <c r="T1478" s="14">
        <f>IF(OR(D1478="",E1478="",F1478="",G1478=""),"",IFERROR(IF(OR(F1478+G1478&lt;D1478+E1478,D1478&lt;DATE(2027,1,1),D1478&gt;=DATE(2028,1,1)),"CHYBA",""),"CHYBA"))</f>
        <v/>
      </c>
      <c r="U1478" s="14">
        <f>IF(OR(V1478=0,A1478=""),"",IF(COUNTIFS($A$6:$A$1505,A1478&amp;"",$B$6:$B$1505,B1478&amp;"")&gt;1,"CHYBA",IF(X1478="","",IF(X1478=0,"",IFERROR(IF(INDEX($A$1:$A$1505,X1478)="","",IF(A1478=INDEX($A$1:$A$1505,X1478)+1,"","PREVERIŤ")),"PREVERIŤ")))))</f>
        <v/>
      </c>
      <c r="V1478" s="14">
        <f>IF(OR(A1478&lt;&gt;"",B1478&lt;&gt;"",C1478&lt;&gt;"",D1478&lt;&gt;"",E1478&lt;&gt;"",F1478&lt;&gt;"",G1478&lt;&gt;"",H1478&lt;&gt;"",I1478&lt;&gt;"",J1478&lt;&gt;"",K1478&lt;&gt;"",L1478&lt;&gt;"",N1478&lt;&gt;"",O1478&lt;&gt;""),1,0)</f>
        <v/>
      </c>
      <c r="W1478" s="14">
        <f>IF(OR(V1478=0,B1478=""),"",COUNTIFS($B$6:B1478,B1478&amp;""))</f>
        <v/>
      </c>
      <c r="X1478" s="14">
        <f>IF(OR(V1478=0,B1478=""),"",IF(W1478=1,0,SUMIFS($Y$5:Y1477,$B$5:B1477,B1478&amp;"",$W$5:W1477,W1478-1)))</f>
        <v/>
      </c>
      <c r="Y1478" s="14">
        <f>IF(V1478=0,"",ROW($A1478))</f>
        <v/>
      </c>
    </row>
    <row r="1479">
      <c r="A1479" s="10" t="n"/>
      <c r="B1479" s="10" t="n"/>
      <c r="C1479" s="10" t="n"/>
      <c r="D1479" s="12" t="n"/>
      <c r="E1479" s="18" t="n"/>
      <c r="F1479" s="12" t="n"/>
      <c r="G1479" s="18" t="n"/>
      <c r="H1479" s="10" t="n"/>
      <c r="I1479" s="10" t="n"/>
      <c r="J1479" s="10" t="n"/>
      <c r="K1479" s="13" t="n"/>
      <c r="L1479" s="13" t="n"/>
      <c r="M1479" s="19">
        <f>IF(OR(K1479="",L1479=""),"",IF(AND(ISNUMBER(K1479),ISNUMBER(L1479)),L1479-K1479,"CHYBA"))</f>
        <v/>
      </c>
      <c r="N1479" s="10" t="n"/>
      <c r="O1479" s="10" t="n"/>
      <c r="P1479" s="14">
        <f>IF(M1479="","",IF(ISNUMBER(M1479),IF(M1479&lt;=0,"CHYBA",""),"CHYBA"))</f>
        <v/>
      </c>
      <c r="Q1479" s="14">
        <f>IF(OR(V1479=0,B1479="",K1479=""),"",IFERROR(IF(X1479=0,IF(AND(COUNTIFS('Vozidlá'!$A$6:$A$6,B1479&amp;"",'Vozidlá'!$L$6:$L$6,"&lt;&gt;")=1,ROUND(K1479,1)=ROUND(INDEX('Vozidlá'!$L$6:$L$6,MATCH(B1479,'Vozidlá'!$A$6:$A$6,0)),1)),"","CHYBA"),IF(AND(INDEX($L$1:$L$1505,X1479)&lt;&gt;"",ROUND(K1479,1)=ROUND(INDEX($L$1:$L$1505,X1479),1)),"","CHYBA")),"CHYBA"))</f>
        <v/>
      </c>
      <c r="R1479" s="14">
        <f>IF(V1479=0,"",IF(OR(NOT(ISNUMBER(A1479)),B1479="",C1479="",NOT(ISNUMBER(D1479)),NOT(ISNUMBER(E1479)),NOT(ISNUMBER(F1479)),NOT(ISNUMBER(G1479)),I1479="",J1479="",NOT(ISNUMBER(K1479)),NOT(ISNUMBER(L1479)),AND(N1479&lt;&gt;"Podnikateľská",N1479&lt;&gt;"Súkromná"),AND(N1479="Podnikateľská",H1479=""),COUNTIFS('Vodiči'!$C$6:$C$8,C1479&amp;"")&lt;&gt;1,COUNTIFS('Vozidlá'!$A$6:$A$6,B1479&amp;"",'Vozidlá'!$B$6:$B$6,"&lt;&gt;")&lt;&gt;1,COUNTIFS('Vozidlá'!$A$6:$A$6,B1479&amp;"",'Vozidlá'!$C$6:$C$6,"&lt;&gt;")&lt;&gt;1,COUNTIFS('Vozidlá'!$A$6:$A$6,B1479&amp;"",'Vozidlá'!$D$6:$D$6,"&lt;&gt;")&lt;&gt;1,COUNTIFS('Vozidlá'!$A$6:$A$6,B1479&amp;"",'Vozidlá'!$E$6:$E$6,"&lt;&gt;")&lt;&gt;1,COUNTIFS('Vozidlá'!$A$6:$A$6,B1479&amp;"",'Vozidlá'!$K$6:$K$6,"&lt;&gt;")&lt;&gt;1,COUNTIFS('Vozidlá'!$A$6:$A$6,B1479&amp;"",'Vozidlá'!$L$6:$L$6,"&lt;&gt;")&lt;&gt;1),"CHYBA",""))</f>
        <v/>
      </c>
      <c r="S1479" s="14">
        <f>IF(V1479=0,"",IF(N1479="Podnikateľská",IF(H1479="","",IF(OR(LEN(TRIM(SUBSTITUTE(SUBSTITUTE(H1479,".",""),",","")))&lt;12,ISNUMBER(MATCH(TRIM(SUBSTITUTE(SUBSTITUTE(H1479,".",""),",","")),'Zoznamy'!$G$2:$G$41,0))),"PREVERIŤ","")),IF(AND(N1479="Súkromná",IFERROR(INDEX('Vozidlá'!$O$6:$O$6,MATCH(B1479,'Vozidlá'!$A$6:$A$6,0))="áno",FALSE)),"PREVERIŤ","")))</f>
        <v/>
      </c>
      <c r="T1479" s="14">
        <f>IF(OR(D1479="",E1479="",F1479="",G1479=""),"",IFERROR(IF(OR(F1479+G1479&lt;D1479+E1479,D1479&lt;DATE(2027,1,1),D1479&gt;=DATE(2028,1,1)),"CHYBA",""),"CHYBA"))</f>
        <v/>
      </c>
      <c r="U1479" s="14">
        <f>IF(OR(V1479=0,A1479=""),"",IF(COUNTIFS($A$6:$A$1505,A1479&amp;"",$B$6:$B$1505,B1479&amp;"")&gt;1,"CHYBA",IF(X1479="","",IF(X1479=0,"",IFERROR(IF(INDEX($A$1:$A$1505,X1479)="","",IF(A1479=INDEX($A$1:$A$1505,X1479)+1,"","PREVERIŤ")),"PREVERIŤ")))))</f>
        <v/>
      </c>
      <c r="V1479" s="14">
        <f>IF(OR(A1479&lt;&gt;"",B1479&lt;&gt;"",C1479&lt;&gt;"",D1479&lt;&gt;"",E1479&lt;&gt;"",F1479&lt;&gt;"",G1479&lt;&gt;"",H1479&lt;&gt;"",I1479&lt;&gt;"",J1479&lt;&gt;"",K1479&lt;&gt;"",L1479&lt;&gt;"",N1479&lt;&gt;"",O1479&lt;&gt;""),1,0)</f>
        <v/>
      </c>
      <c r="W1479" s="14">
        <f>IF(OR(V1479=0,B1479=""),"",COUNTIFS($B$6:B1479,B1479&amp;""))</f>
        <v/>
      </c>
      <c r="X1479" s="14">
        <f>IF(OR(V1479=0,B1479=""),"",IF(W1479=1,0,SUMIFS($Y$5:Y1478,$B$5:B1478,B1479&amp;"",$W$5:W1478,W1479-1)))</f>
        <v/>
      </c>
      <c r="Y1479" s="14">
        <f>IF(V1479=0,"",ROW($A1479))</f>
        <v/>
      </c>
    </row>
    <row r="1480">
      <c r="A1480" s="10" t="n"/>
      <c r="B1480" s="10" t="n"/>
      <c r="C1480" s="10" t="n"/>
      <c r="D1480" s="12" t="n"/>
      <c r="E1480" s="18" t="n"/>
      <c r="F1480" s="12" t="n"/>
      <c r="G1480" s="18" t="n"/>
      <c r="H1480" s="10" t="n"/>
      <c r="I1480" s="10" t="n"/>
      <c r="J1480" s="10" t="n"/>
      <c r="K1480" s="13" t="n"/>
      <c r="L1480" s="13" t="n"/>
      <c r="M1480" s="19">
        <f>IF(OR(K1480="",L1480=""),"",IF(AND(ISNUMBER(K1480),ISNUMBER(L1480)),L1480-K1480,"CHYBA"))</f>
        <v/>
      </c>
      <c r="N1480" s="10" t="n"/>
      <c r="O1480" s="10" t="n"/>
      <c r="P1480" s="14">
        <f>IF(M1480="","",IF(ISNUMBER(M1480),IF(M1480&lt;=0,"CHYBA",""),"CHYBA"))</f>
        <v/>
      </c>
      <c r="Q1480" s="14">
        <f>IF(OR(V1480=0,B1480="",K1480=""),"",IFERROR(IF(X1480=0,IF(AND(COUNTIFS('Vozidlá'!$A$6:$A$6,B1480&amp;"",'Vozidlá'!$L$6:$L$6,"&lt;&gt;")=1,ROUND(K1480,1)=ROUND(INDEX('Vozidlá'!$L$6:$L$6,MATCH(B1480,'Vozidlá'!$A$6:$A$6,0)),1)),"","CHYBA"),IF(AND(INDEX($L$1:$L$1505,X1480)&lt;&gt;"",ROUND(K1480,1)=ROUND(INDEX($L$1:$L$1505,X1480),1)),"","CHYBA")),"CHYBA"))</f>
        <v/>
      </c>
      <c r="R1480" s="14">
        <f>IF(V1480=0,"",IF(OR(NOT(ISNUMBER(A1480)),B1480="",C1480="",NOT(ISNUMBER(D1480)),NOT(ISNUMBER(E1480)),NOT(ISNUMBER(F1480)),NOT(ISNUMBER(G1480)),I1480="",J1480="",NOT(ISNUMBER(K1480)),NOT(ISNUMBER(L1480)),AND(N1480&lt;&gt;"Podnikateľská",N1480&lt;&gt;"Súkromná"),AND(N1480="Podnikateľská",H1480=""),COUNTIFS('Vodiči'!$C$6:$C$8,C1480&amp;"")&lt;&gt;1,COUNTIFS('Vozidlá'!$A$6:$A$6,B1480&amp;"",'Vozidlá'!$B$6:$B$6,"&lt;&gt;")&lt;&gt;1,COUNTIFS('Vozidlá'!$A$6:$A$6,B1480&amp;"",'Vozidlá'!$C$6:$C$6,"&lt;&gt;")&lt;&gt;1,COUNTIFS('Vozidlá'!$A$6:$A$6,B1480&amp;"",'Vozidlá'!$D$6:$D$6,"&lt;&gt;")&lt;&gt;1,COUNTIFS('Vozidlá'!$A$6:$A$6,B1480&amp;"",'Vozidlá'!$E$6:$E$6,"&lt;&gt;")&lt;&gt;1,COUNTIFS('Vozidlá'!$A$6:$A$6,B1480&amp;"",'Vozidlá'!$K$6:$K$6,"&lt;&gt;")&lt;&gt;1,COUNTIFS('Vozidlá'!$A$6:$A$6,B1480&amp;"",'Vozidlá'!$L$6:$L$6,"&lt;&gt;")&lt;&gt;1),"CHYBA",""))</f>
        <v/>
      </c>
      <c r="S1480" s="14">
        <f>IF(V1480=0,"",IF(N1480="Podnikateľská",IF(H1480="","",IF(OR(LEN(TRIM(SUBSTITUTE(SUBSTITUTE(H1480,".",""),",","")))&lt;12,ISNUMBER(MATCH(TRIM(SUBSTITUTE(SUBSTITUTE(H1480,".",""),",","")),'Zoznamy'!$G$2:$G$41,0))),"PREVERIŤ","")),IF(AND(N1480="Súkromná",IFERROR(INDEX('Vozidlá'!$O$6:$O$6,MATCH(B1480,'Vozidlá'!$A$6:$A$6,0))="áno",FALSE)),"PREVERIŤ","")))</f>
        <v/>
      </c>
      <c r="T1480" s="14">
        <f>IF(OR(D1480="",E1480="",F1480="",G1480=""),"",IFERROR(IF(OR(F1480+G1480&lt;D1480+E1480,D1480&lt;DATE(2027,1,1),D1480&gt;=DATE(2028,1,1)),"CHYBA",""),"CHYBA"))</f>
        <v/>
      </c>
      <c r="U1480" s="14">
        <f>IF(OR(V1480=0,A1480=""),"",IF(COUNTIFS($A$6:$A$1505,A1480&amp;"",$B$6:$B$1505,B1480&amp;"")&gt;1,"CHYBA",IF(X1480="","",IF(X1480=0,"",IFERROR(IF(INDEX($A$1:$A$1505,X1480)="","",IF(A1480=INDEX($A$1:$A$1505,X1480)+1,"","PREVERIŤ")),"PREVERIŤ")))))</f>
        <v/>
      </c>
      <c r="V1480" s="14">
        <f>IF(OR(A1480&lt;&gt;"",B1480&lt;&gt;"",C1480&lt;&gt;"",D1480&lt;&gt;"",E1480&lt;&gt;"",F1480&lt;&gt;"",G1480&lt;&gt;"",H1480&lt;&gt;"",I1480&lt;&gt;"",J1480&lt;&gt;"",K1480&lt;&gt;"",L1480&lt;&gt;"",N1480&lt;&gt;"",O1480&lt;&gt;""),1,0)</f>
        <v/>
      </c>
      <c r="W1480" s="14">
        <f>IF(OR(V1480=0,B1480=""),"",COUNTIFS($B$6:B1480,B1480&amp;""))</f>
        <v/>
      </c>
      <c r="X1480" s="14">
        <f>IF(OR(V1480=0,B1480=""),"",IF(W1480=1,0,SUMIFS($Y$5:Y1479,$B$5:B1479,B1480&amp;"",$W$5:W1479,W1480-1)))</f>
        <v/>
      </c>
      <c r="Y1480" s="14">
        <f>IF(V1480=0,"",ROW($A1480))</f>
        <v/>
      </c>
    </row>
    <row r="1481">
      <c r="A1481" s="10" t="n"/>
      <c r="B1481" s="10" t="n"/>
      <c r="C1481" s="10" t="n"/>
      <c r="D1481" s="12" t="n"/>
      <c r="E1481" s="18" t="n"/>
      <c r="F1481" s="12" t="n"/>
      <c r="G1481" s="18" t="n"/>
      <c r="H1481" s="10" t="n"/>
      <c r="I1481" s="10" t="n"/>
      <c r="J1481" s="10" t="n"/>
      <c r="K1481" s="13" t="n"/>
      <c r="L1481" s="13" t="n"/>
      <c r="M1481" s="19">
        <f>IF(OR(K1481="",L1481=""),"",IF(AND(ISNUMBER(K1481),ISNUMBER(L1481)),L1481-K1481,"CHYBA"))</f>
        <v/>
      </c>
      <c r="N1481" s="10" t="n"/>
      <c r="O1481" s="10" t="n"/>
      <c r="P1481" s="14">
        <f>IF(M1481="","",IF(ISNUMBER(M1481),IF(M1481&lt;=0,"CHYBA",""),"CHYBA"))</f>
        <v/>
      </c>
      <c r="Q1481" s="14">
        <f>IF(OR(V1481=0,B1481="",K1481=""),"",IFERROR(IF(X1481=0,IF(AND(COUNTIFS('Vozidlá'!$A$6:$A$6,B1481&amp;"",'Vozidlá'!$L$6:$L$6,"&lt;&gt;")=1,ROUND(K1481,1)=ROUND(INDEX('Vozidlá'!$L$6:$L$6,MATCH(B1481,'Vozidlá'!$A$6:$A$6,0)),1)),"","CHYBA"),IF(AND(INDEX($L$1:$L$1505,X1481)&lt;&gt;"",ROUND(K1481,1)=ROUND(INDEX($L$1:$L$1505,X1481),1)),"","CHYBA")),"CHYBA"))</f>
        <v/>
      </c>
      <c r="R1481" s="14">
        <f>IF(V1481=0,"",IF(OR(NOT(ISNUMBER(A1481)),B1481="",C1481="",NOT(ISNUMBER(D1481)),NOT(ISNUMBER(E1481)),NOT(ISNUMBER(F1481)),NOT(ISNUMBER(G1481)),I1481="",J1481="",NOT(ISNUMBER(K1481)),NOT(ISNUMBER(L1481)),AND(N1481&lt;&gt;"Podnikateľská",N1481&lt;&gt;"Súkromná"),AND(N1481="Podnikateľská",H1481=""),COUNTIFS('Vodiči'!$C$6:$C$8,C1481&amp;"")&lt;&gt;1,COUNTIFS('Vozidlá'!$A$6:$A$6,B1481&amp;"",'Vozidlá'!$B$6:$B$6,"&lt;&gt;")&lt;&gt;1,COUNTIFS('Vozidlá'!$A$6:$A$6,B1481&amp;"",'Vozidlá'!$C$6:$C$6,"&lt;&gt;")&lt;&gt;1,COUNTIFS('Vozidlá'!$A$6:$A$6,B1481&amp;"",'Vozidlá'!$D$6:$D$6,"&lt;&gt;")&lt;&gt;1,COUNTIFS('Vozidlá'!$A$6:$A$6,B1481&amp;"",'Vozidlá'!$E$6:$E$6,"&lt;&gt;")&lt;&gt;1,COUNTIFS('Vozidlá'!$A$6:$A$6,B1481&amp;"",'Vozidlá'!$K$6:$K$6,"&lt;&gt;")&lt;&gt;1,COUNTIFS('Vozidlá'!$A$6:$A$6,B1481&amp;"",'Vozidlá'!$L$6:$L$6,"&lt;&gt;")&lt;&gt;1),"CHYBA",""))</f>
        <v/>
      </c>
      <c r="S1481" s="14">
        <f>IF(V1481=0,"",IF(N1481="Podnikateľská",IF(H1481="","",IF(OR(LEN(TRIM(SUBSTITUTE(SUBSTITUTE(H1481,".",""),",","")))&lt;12,ISNUMBER(MATCH(TRIM(SUBSTITUTE(SUBSTITUTE(H1481,".",""),",","")),'Zoznamy'!$G$2:$G$41,0))),"PREVERIŤ","")),IF(AND(N1481="Súkromná",IFERROR(INDEX('Vozidlá'!$O$6:$O$6,MATCH(B1481,'Vozidlá'!$A$6:$A$6,0))="áno",FALSE)),"PREVERIŤ","")))</f>
        <v/>
      </c>
      <c r="T1481" s="14">
        <f>IF(OR(D1481="",E1481="",F1481="",G1481=""),"",IFERROR(IF(OR(F1481+G1481&lt;D1481+E1481,D1481&lt;DATE(2027,1,1),D1481&gt;=DATE(2028,1,1)),"CHYBA",""),"CHYBA"))</f>
        <v/>
      </c>
      <c r="U1481" s="14">
        <f>IF(OR(V1481=0,A1481=""),"",IF(COUNTIFS($A$6:$A$1505,A1481&amp;"",$B$6:$B$1505,B1481&amp;"")&gt;1,"CHYBA",IF(X1481="","",IF(X1481=0,"",IFERROR(IF(INDEX($A$1:$A$1505,X1481)="","",IF(A1481=INDEX($A$1:$A$1505,X1481)+1,"","PREVERIŤ")),"PREVERIŤ")))))</f>
        <v/>
      </c>
      <c r="V1481" s="14">
        <f>IF(OR(A1481&lt;&gt;"",B1481&lt;&gt;"",C1481&lt;&gt;"",D1481&lt;&gt;"",E1481&lt;&gt;"",F1481&lt;&gt;"",G1481&lt;&gt;"",H1481&lt;&gt;"",I1481&lt;&gt;"",J1481&lt;&gt;"",K1481&lt;&gt;"",L1481&lt;&gt;"",N1481&lt;&gt;"",O1481&lt;&gt;""),1,0)</f>
        <v/>
      </c>
      <c r="W1481" s="14">
        <f>IF(OR(V1481=0,B1481=""),"",COUNTIFS($B$6:B1481,B1481&amp;""))</f>
        <v/>
      </c>
      <c r="X1481" s="14">
        <f>IF(OR(V1481=0,B1481=""),"",IF(W1481=1,0,SUMIFS($Y$5:Y1480,$B$5:B1480,B1481&amp;"",$W$5:W1480,W1481-1)))</f>
        <v/>
      </c>
      <c r="Y1481" s="14">
        <f>IF(V1481=0,"",ROW($A1481))</f>
        <v/>
      </c>
    </row>
    <row r="1482">
      <c r="A1482" s="10" t="n"/>
      <c r="B1482" s="10" t="n"/>
      <c r="C1482" s="10" t="n"/>
      <c r="D1482" s="12" t="n"/>
      <c r="E1482" s="18" t="n"/>
      <c r="F1482" s="12" t="n"/>
      <c r="G1482" s="18" t="n"/>
      <c r="H1482" s="10" t="n"/>
      <c r="I1482" s="10" t="n"/>
      <c r="J1482" s="10" t="n"/>
      <c r="K1482" s="13" t="n"/>
      <c r="L1482" s="13" t="n"/>
      <c r="M1482" s="19">
        <f>IF(OR(K1482="",L1482=""),"",IF(AND(ISNUMBER(K1482),ISNUMBER(L1482)),L1482-K1482,"CHYBA"))</f>
        <v/>
      </c>
      <c r="N1482" s="10" t="n"/>
      <c r="O1482" s="10" t="n"/>
      <c r="P1482" s="14">
        <f>IF(M1482="","",IF(ISNUMBER(M1482),IF(M1482&lt;=0,"CHYBA",""),"CHYBA"))</f>
        <v/>
      </c>
      <c r="Q1482" s="14">
        <f>IF(OR(V1482=0,B1482="",K1482=""),"",IFERROR(IF(X1482=0,IF(AND(COUNTIFS('Vozidlá'!$A$6:$A$6,B1482&amp;"",'Vozidlá'!$L$6:$L$6,"&lt;&gt;")=1,ROUND(K1482,1)=ROUND(INDEX('Vozidlá'!$L$6:$L$6,MATCH(B1482,'Vozidlá'!$A$6:$A$6,0)),1)),"","CHYBA"),IF(AND(INDEX($L$1:$L$1505,X1482)&lt;&gt;"",ROUND(K1482,1)=ROUND(INDEX($L$1:$L$1505,X1482),1)),"","CHYBA")),"CHYBA"))</f>
        <v/>
      </c>
      <c r="R1482" s="14">
        <f>IF(V1482=0,"",IF(OR(NOT(ISNUMBER(A1482)),B1482="",C1482="",NOT(ISNUMBER(D1482)),NOT(ISNUMBER(E1482)),NOT(ISNUMBER(F1482)),NOT(ISNUMBER(G1482)),I1482="",J1482="",NOT(ISNUMBER(K1482)),NOT(ISNUMBER(L1482)),AND(N1482&lt;&gt;"Podnikateľská",N1482&lt;&gt;"Súkromná"),AND(N1482="Podnikateľská",H1482=""),COUNTIFS('Vodiči'!$C$6:$C$8,C1482&amp;"")&lt;&gt;1,COUNTIFS('Vozidlá'!$A$6:$A$6,B1482&amp;"",'Vozidlá'!$B$6:$B$6,"&lt;&gt;")&lt;&gt;1,COUNTIFS('Vozidlá'!$A$6:$A$6,B1482&amp;"",'Vozidlá'!$C$6:$C$6,"&lt;&gt;")&lt;&gt;1,COUNTIFS('Vozidlá'!$A$6:$A$6,B1482&amp;"",'Vozidlá'!$D$6:$D$6,"&lt;&gt;")&lt;&gt;1,COUNTIFS('Vozidlá'!$A$6:$A$6,B1482&amp;"",'Vozidlá'!$E$6:$E$6,"&lt;&gt;")&lt;&gt;1,COUNTIFS('Vozidlá'!$A$6:$A$6,B1482&amp;"",'Vozidlá'!$K$6:$K$6,"&lt;&gt;")&lt;&gt;1,COUNTIFS('Vozidlá'!$A$6:$A$6,B1482&amp;"",'Vozidlá'!$L$6:$L$6,"&lt;&gt;")&lt;&gt;1),"CHYBA",""))</f>
        <v/>
      </c>
      <c r="S1482" s="14">
        <f>IF(V1482=0,"",IF(N1482="Podnikateľská",IF(H1482="","",IF(OR(LEN(TRIM(SUBSTITUTE(SUBSTITUTE(H1482,".",""),",","")))&lt;12,ISNUMBER(MATCH(TRIM(SUBSTITUTE(SUBSTITUTE(H1482,".",""),",","")),'Zoznamy'!$G$2:$G$41,0))),"PREVERIŤ","")),IF(AND(N1482="Súkromná",IFERROR(INDEX('Vozidlá'!$O$6:$O$6,MATCH(B1482,'Vozidlá'!$A$6:$A$6,0))="áno",FALSE)),"PREVERIŤ","")))</f>
        <v/>
      </c>
      <c r="T1482" s="14">
        <f>IF(OR(D1482="",E1482="",F1482="",G1482=""),"",IFERROR(IF(OR(F1482+G1482&lt;D1482+E1482,D1482&lt;DATE(2027,1,1),D1482&gt;=DATE(2028,1,1)),"CHYBA",""),"CHYBA"))</f>
        <v/>
      </c>
      <c r="U1482" s="14">
        <f>IF(OR(V1482=0,A1482=""),"",IF(COUNTIFS($A$6:$A$1505,A1482&amp;"",$B$6:$B$1505,B1482&amp;"")&gt;1,"CHYBA",IF(X1482="","",IF(X1482=0,"",IFERROR(IF(INDEX($A$1:$A$1505,X1482)="","",IF(A1482=INDEX($A$1:$A$1505,X1482)+1,"","PREVERIŤ")),"PREVERIŤ")))))</f>
        <v/>
      </c>
      <c r="V1482" s="14">
        <f>IF(OR(A1482&lt;&gt;"",B1482&lt;&gt;"",C1482&lt;&gt;"",D1482&lt;&gt;"",E1482&lt;&gt;"",F1482&lt;&gt;"",G1482&lt;&gt;"",H1482&lt;&gt;"",I1482&lt;&gt;"",J1482&lt;&gt;"",K1482&lt;&gt;"",L1482&lt;&gt;"",N1482&lt;&gt;"",O1482&lt;&gt;""),1,0)</f>
        <v/>
      </c>
      <c r="W1482" s="14">
        <f>IF(OR(V1482=0,B1482=""),"",COUNTIFS($B$6:B1482,B1482&amp;""))</f>
        <v/>
      </c>
      <c r="X1482" s="14">
        <f>IF(OR(V1482=0,B1482=""),"",IF(W1482=1,0,SUMIFS($Y$5:Y1481,$B$5:B1481,B1482&amp;"",$W$5:W1481,W1482-1)))</f>
        <v/>
      </c>
      <c r="Y1482" s="14">
        <f>IF(V1482=0,"",ROW($A1482))</f>
        <v/>
      </c>
    </row>
    <row r="1483">
      <c r="A1483" s="10" t="n"/>
      <c r="B1483" s="10" t="n"/>
      <c r="C1483" s="10" t="n"/>
      <c r="D1483" s="12" t="n"/>
      <c r="E1483" s="18" t="n"/>
      <c r="F1483" s="12" t="n"/>
      <c r="G1483" s="18" t="n"/>
      <c r="H1483" s="10" t="n"/>
      <c r="I1483" s="10" t="n"/>
      <c r="J1483" s="10" t="n"/>
      <c r="K1483" s="13" t="n"/>
      <c r="L1483" s="13" t="n"/>
      <c r="M1483" s="19">
        <f>IF(OR(K1483="",L1483=""),"",IF(AND(ISNUMBER(K1483),ISNUMBER(L1483)),L1483-K1483,"CHYBA"))</f>
        <v/>
      </c>
      <c r="N1483" s="10" t="n"/>
      <c r="O1483" s="10" t="n"/>
      <c r="P1483" s="14">
        <f>IF(M1483="","",IF(ISNUMBER(M1483),IF(M1483&lt;=0,"CHYBA",""),"CHYBA"))</f>
        <v/>
      </c>
      <c r="Q1483" s="14">
        <f>IF(OR(V1483=0,B1483="",K1483=""),"",IFERROR(IF(X1483=0,IF(AND(COUNTIFS('Vozidlá'!$A$6:$A$6,B1483&amp;"",'Vozidlá'!$L$6:$L$6,"&lt;&gt;")=1,ROUND(K1483,1)=ROUND(INDEX('Vozidlá'!$L$6:$L$6,MATCH(B1483,'Vozidlá'!$A$6:$A$6,0)),1)),"","CHYBA"),IF(AND(INDEX($L$1:$L$1505,X1483)&lt;&gt;"",ROUND(K1483,1)=ROUND(INDEX($L$1:$L$1505,X1483),1)),"","CHYBA")),"CHYBA"))</f>
        <v/>
      </c>
      <c r="R1483" s="14">
        <f>IF(V1483=0,"",IF(OR(NOT(ISNUMBER(A1483)),B1483="",C1483="",NOT(ISNUMBER(D1483)),NOT(ISNUMBER(E1483)),NOT(ISNUMBER(F1483)),NOT(ISNUMBER(G1483)),I1483="",J1483="",NOT(ISNUMBER(K1483)),NOT(ISNUMBER(L1483)),AND(N1483&lt;&gt;"Podnikateľská",N1483&lt;&gt;"Súkromná"),AND(N1483="Podnikateľská",H1483=""),COUNTIFS('Vodiči'!$C$6:$C$8,C1483&amp;"")&lt;&gt;1,COUNTIFS('Vozidlá'!$A$6:$A$6,B1483&amp;"",'Vozidlá'!$B$6:$B$6,"&lt;&gt;")&lt;&gt;1,COUNTIFS('Vozidlá'!$A$6:$A$6,B1483&amp;"",'Vozidlá'!$C$6:$C$6,"&lt;&gt;")&lt;&gt;1,COUNTIFS('Vozidlá'!$A$6:$A$6,B1483&amp;"",'Vozidlá'!$D$6:$D$6,"&lt;&gt;")&lt;&gt;1,COUNTIFS('Vozidlá'!$A$6:$A$6,B1483&amp;"",'Vozidlá'!$E$6:$E$6,"&lt;&gt;")&lt;&gt;1,COUNTIFS('Vozidlá'!$A$6:$A$6,B1483&amp;"",'Vozidlá'!$K$6:$K$6,"&lt;&gt;")&lt;&gt;1,COUNTIFS('Vozidlá'!$A$6:$A$6,B1483&amp;"",'Vozidlá'!$L$6:$L$6,"&lt;&gt;")&lt;&gt;1),"CHYBA",""))</f>
        <v/>
      </c>
      <c r="S1483" s="14">
        <f>IF(V1483=0,"",IF(N1483="Podnikateľská",IF(H1483="","",IF(OR(LEN(TRIM(SUBSTITUTE(SUBSTITUTE(H1483,".",""),",","")))&lt;12,ISNUMBER(MATCH(TRIM(SUBSTITUTE(SUBSTITUTE(H1483,".",""),",","")),'Zoznamy'!$G$2:$G$41,0))),"PREVERIŤ","")),IF(AND(N1483="Súkromná",IFERROR(INDEX('Vozidlá'!$O$6:$O$6,MATCH(B1483,'Vozidlá'!$A$6:$A$6,0))="áno",FALSE)),"PREVERIŤ","")))</f>
        <v/>
      </c>
      <c r="T1483" s="14">
        <f>IF(OR(D1483="",E1483="",F1483="",G1483=""),"",IFERROR(IF(OR(F1483+G1483&lt;D1483+E1483,D1483&lt;DATE(2027,1,1),D1483&gt;=DATE(2028,1,1)),"CHYBA",""),"CHYBA"))</f>
        <v/>
      </c>
      <c r="U1483" s="14">
        <f>IF(OR(V1483=0,A1483=""),"",IF(COUNTIFS($A$6:$A$1505,A1483&amp;"",$B$6:$B$1505,B1483&amp;"")&gt;1,"CHYBA",IF(X1483="","",IF(X1483=0,"",IFERROR(IF(INDEX($A$1:$A$1505,X1483)="","",IF(A1483=INDEX($A$1:$A$1505,X1483)+1,"","PREVERIŤ")),"PREVERIŤ")))))</f>
        <v/>
      </c>
      <c r="V1483" s="14">
        <f>IF(OR(A1483&lt;&gt;"",B1483&lt;&gt;"",C1483&lt;&gt;"",D1483&lt;&gt;"",E1483&lt;&gt;"",F1483&lt;&gt;"",G1483&lt;&gt;"",H1483&lt;&gt;"",I1483&lt;&gt;"",J1483&lt;&gt;"",K1483&lt;&gt;"",L1483&lt;&gt;"",N1483&lt;&gt;"",O1483&lt;&gt;""),1,0)</f>
        <v/>
      </c>
      <c r="W1483" s="14">
        <f>IF(OR(V1483=0,B1483=""),"",COUNTIFS($B$6:B1483,B1483&amp;""))</f>
        <v/>
      </c>
      <c r="X1483" s="14">
        <f>IF(OR(V1483=0,B1483=""),"",IF(W1483=1,0,SUMIFS($Y$5:Y1482,$B$5:B1482,B1483&amp;"",$W$5:W1482,W1483-1)))</f>
        <v/>
      </c>
      <c r="Y1483" s="14">
        <f>IF(V1483=0,"",ROW($A1483))</f>
        <v/>
      </c>
    </row>
    <row r="1484">
      <c r="A1484" s="10" t="n"/>
      <c r="B1484" s="10" t="n"/>
      <c r="C1484" s="10" t="n"/>
      <c r="D1484" s="12" t="n"/>
      <c r="E1484" s="18" t="n"/>
      <c r="F1484" s="12" t="n"/>
      <c r="G1484" s="18" t="n"/>
      <c r="H1484" s="10" t="n"/>
      <c r="I1484" s="10" t="n"/>
      <c r="J1484" s="10" t="n"/>
      <c r="K1484" s="13" t="n"/>
      <c r="L1484" s="13" t="n"/>
      <c r="M1484" s="19">
        <f>IF(OR(K1484="",L1484=""),"",IF(AND(ISNUMBER(K1484),ISNUMBER(L1484)),L1484-K1484,"CHYBA"))</f>
        <v/>
      </c>
      <c r="N1484" s="10" t="n"/>
      <c r="O1484" s="10" t="n"/>
      <c r="P1484" s="14">
        <f>IF(M1484="","",IF(ISNUMBER(M1484),IF(M1484&lt;=0,"CHYBA",""),"CHYBA"))</f>
        <v/>
      </c>
      <c r="Q1484" s="14">
        <f>IF(OR(V1484=0,B1484="",K1484=""),"",IFERROR(IF(X1484=0,IF(AND(COUNTIFS('Vozidlá'!$A$6:$A$6,B1484&amp;"",'Vozidlá'!$L$6:$L$6,"&lt;&gt;")=1,ROUND(K1484,1)=ROUND(INDEX('Vozidlá'!$L$6:$L$6,MATCH(B1484,'Vozidlá'!$A$6:$A$6,0)),1)),"","CHYBA"),IF(AND(INDEX($L$1:$L$1505,X1484)&lt;&gt;"",ROUND(K1484,1)=ROUND(INDEX($L$1:$L$1505,X1484),1)),"","CHYBA")),"CHYBA"))</f>
        <v/>
      </c>
      <c r="R1484" s="14">
        <f>IF(V1484=0,"",IF(OR(NOT(ISNUMBER(A1484)),B1484="",C1484="",NOT(ISNUMBER(D1484)),NOT(ISNUMBER(E1484)),NOT(ISNUMBER(F1484)),NOT(ISNUMBER(G1484)),I1484="",J1484="",NOT(ISNUMBER(K1484)),NOT(ISNUMBER(L1484)),AND(N1484&lt;&gt;"Podnikateľská",N1484&lt;&gt;"Súkromná"),AND(N1484="Podnikateľská",H1484=""),COUNTIFS('Vodiči'!$C$6:$C$8,C1484&amp;"")&lt;&gt;1,COUNTIFS('Vozidlá'!$A$6:$A$6,B1484&amp;"",'Vozidlá'!$B$6:$B$6,"&lt;&gt;")&lt;&gt;1,COUNTIFS('Vozidlá'!$A$6:$A$6,B1484&amp;"",'Vozidlá'!$C$6:$C$6,"&lt;&gt;")&lt;&gt;1,COUNTIFS('Vozidlá'!$A$6:$A$6,B1484&amp;"",'Vozidlá'!$D$6:$D$6,"&lt;&gt;")&lt;&gt;1,COUNTIFS('Vozidlá'!$A$6:$A$6,B1484&amp;"",'Vozidlá'!$E$6:$E$6,"&lt;&gt;")&lt;&gt;1,COUNTIFS('Vozidlá'!$A$6:$A$6,B1484&amp;"",'Vozidlá'!$K$6:$K$6,"&lt;&gt;")&lt;&gt;1,COUNTIFS('Vozidlá'!$A$6:$A$6,B1484&amp;"",'Vozidlá'!$L$6:$L$6,"&lt;&gt;")&lt;&gt;1),"CHYBA",""))</f>
        <v/>
      </c>
      <c r="S1484" s="14">
        <f>IF(V1484=0,"",IF(N1484="Podnikateľská",IF(H1484="","",IF(OR(LEN(TRIM(SUBSTITUTE(SUBSTITUTE(H1484,".",""),",","")))&lt;12,ISNUMBER(MATCH(TRIM(SUBSTITUTE(SUBSTITUTE(H1484,".",""),",","")),'Zoznamy'!$G$2:$G$41,0))),"PREVERIŤ","")),IF(AND(N1484="Súkromná",IFERROR(INDEX('Vozidlá'!$O$6:$O$6,MATCH(B1484,'Vozidlá'!$A$6:$A$6,0))="áno",FALSE)),"PREVERIŤ","")))</f>
        <v/>
      </c>
      <c r="T1484" s="14">
        <f>IF(OR(D1484="",E1484="",F1484="",G1484=""),"",IFERROR(IF(OR(F1484+G1484&lt;D1484+E1484,D1484&lt;DATE(2027,1,1),D1484&gt;=DATE(2028,1,1)),"CHYBA",""),"CHYBA"))</f>
        <v/>
      </c>
      <c r="U1484" s="14">
        <f>IF(OR(V1484=0,A1484=""),"",IF(COUNTIFS($A$6:$A$1505,A1484&amp;"",$B$6:$B$1505,B1484&amp;"")&gt;1,"CHYBA",IF(X1484="","",IF(X1484=0,"",IFERROR(IF(INDEX($A$1:$A$1505,X1484)="","",IF(A1484=INDEX($A$1:$A$1505,X1484)+1,"","PREVERIŤ")),"PREVERIŤ")))))</f>
        <v/>
      </c>
      <c r="V1484" s="14">
        <f>IF(OR(A1484&lt;&gt;"",B1484&lt;&gt;"",C1484&lt;&gt;"",D1484&lt;&gt;"",E1484&lt;&gt;"",F1484&lt;&gt;"",G1484&lt;&gt;"",H1484&lt;&gt;"",I1484&lt;&gt;"",J1484&lt;&gt;"",K1484&lt;&gt;"",L1484&lt;&gt;"",N1484&lt;&gt;"",O1484&lt;&gt;""),1,0)</f>
        <v/>
      </c>
      <c r="W1484" s="14">
        <f>IF(OR(V1484=0,B1484=""),"",COUNTIFS($B$6:B1484,B1484&amp;""))</f>
        <v/>
      </c>
      <c r="X1484" s="14">
        <f>IF(OR(V1484=0,B1484=""),"",IF(W1484=1,0,SUMIFS($Y$5:Y1483,$B$5:B1483,B1484&amp;"",$W$5:W1483,W1484-1)))</f>
        <v/>
      </c>
      <c r="Y1484" s="14">
        <f>IF(V1484=0,"",ROW($A1484))</f>
        <v/>
      </c>
    </row>
    <row r="1485">
      <c r="A1485" s="10" t="n"/>
      <c r="B1485" s="10" t="n"/>
      <c r="C1485" s="10" t="n"/>
      <c r="D1485" s="12" t="n"/>
      <c r="E1485" s="18" t="n"/>
      <c r="F1485" s="12" t="n"/>
      <c r="G1485" s="18" t="n"/>
      <c r="H1485" s="10" t="n"/>
      <c r="I1485" s="10" t="n"/>
      <c r="J1485" s="10" t="n"/>
      <c r="K1485" s="13" t="n"/>
      <c r="L1485" s="13" t="n"/>
      <c r="M1485" s="19">
        <f>IF(OR(K1485="",L1485=""),"",IF(AND(ISNUMBER(K1485),ISNUMBER(L1485)),L1485-K1485,"CHYBA"))</f>
        <v/>
      </c>
      <c r="N1485" s="10" t="n"/>
      <c r="O1485" s="10" t="n"/>
      <c r="P1485" s="14">
        <f>IF(M1485="","",IF(ISNUMBER(M1485),IF(M1485&lt;=0,"CHYBA",""),"CHYBA"))</f>
        <v/>
      </c>
      <c r="Q1485" s="14">
        <f>IF(OR(V1485=0,B1485="",K1485=""),"",IFERROR(IF(X1485=0,IF(AND(COUNTIFS('Vozidlá'!$A$6:$A$6,B1485&amp;"",'Vozidlá'!$L$6:$L$6,"&lt;&gt;")=1,ROUND(K1485,1)=ROUND(INDEX('Vozidlá'!$L$6:$L$6,MATCH(B1485,'Vozidlá'!$A$6:$A$6,0)),1)),"","CHYBA"),IF(AND(INDEX($L$1:$L$1505,X1485)&lt;&gt;"",ROUND(K1485,1)=ROUND(INDEX($L$1:$L$1505,X1485),1)),"","CHYBA")),"CHYBA"))</f>
        <v/>
      </c>
      <c r="R1485" s="14">
        <f>IF(V1485=0,"",IF(OR(NOT(ISNUMBER(A1485)),B1485="",C1485="",NOT(ISNUMBER(D1485)),NOT(ISNUMBER(E1485)),NOT(ISNUMBER(F1485)),NOT(ISNUMBER(G1485)),I1485="",J1485="",NOT(ISNUMBER(K1485)),NOT(ISNUMBER(L1485)),AND(N1485&lt;&gt;"Podnikateľská",N1485&lt;&gt;"Súkromná"),AND(N1485="Podnikateľská",H1485=""),COUNTIFS('Vodiči'!$C$6:$C$8,C1485&amp;"")&lt;&gt;1,COUNTIFS('Vozidlá'!$A$6:$A$6,B1485&amp;"",'Vozidlá'!$B$6:$B$6,"&lt;&gt;")&lt;&gt;1,COUNTIFS('Vozidlá'!$A$6:$A$6,B1485&amp;"",'Vozidlá'!$C$6:$C$6,"&lt;&gt;")&lt;&gt;1,COUNTIFS('Vozidlá'!$A$6:$A$6,B1485&amp;"",'Vozidlá'!$D$6:$D$6,"&lt;&gt;")&lt;&gt;1,COUNTIFS('Vozidlá'!$A$6:$A$6,B1485&amp;"",'Vozidlá'!$E$6:$E$6,"&lt;&gt;")&lt;&gt;1,COUNTIFS('Vozidlá'!$A$6:$A$6,B1485&amp;"",'Vozidlá'!$K$6:$K$6,"&lt;&gt;")&lt;&gt;1,COUNTIFS('Vozidlá'!$A$6:$A$6,B1485&amp;"",'Vozidlá'!$L$6:$L$6,"&lt;&gt;")&lt;&gt;1),"CHYBA",""))</f>
        <v/>
      </c>
      <c r="S1485" s="14">
        <f>IF(V1485=0,"",IF(N1485="Podnikateľská",IF(H1485="","",IF(OR(LEN(TRIM(SUBSTITUTE(SUBSTITUTE(H1485,".",""),",","")))&lt;12,ISNUMBER(MATCH(TRIM(SUBSTITUTE(SUBSTITUTE(H1485,".",""),",","")),'Zoznamy'!$G$2:$G$41,0))),"PREVERIŤ","")),IF(AND(N1485="Súkromná",IFERROR(INDEX('Vozidlá'!$O$6:$O$6,MATCH(B1485,'Vozidlá'!$A$6:$A$6,0))="áno",FALSE)),"PREVERIŤ","")))</f>
        <v/>
      </c>
      <c r="T1485" s="14">
        <f>IF(OR(D1485="",E1485="",F1485="",G1485=""),"",IFERROR(IF(OR(F1485+G1485&lt;D1485+E1485,D1485&lt;DATE(2027,1,1),D1485&gt;=DATE(2028,1,1)),"CHYBA",""),"CHYBA"))</f>
        <v/>
      </c>
      <c r="U1485" s="14">
        <f>IF(OR(V1485=0,A1485=""),"",IF(COUNTIFS($A$6:$A$1505,A1485&amp;"",$B$6:$B$1505,B1485&amp;"")&gt;1,"CHYBA",IF(X1485="","",IF(X1485=0,"",IFERROR(IF(INDEX($A$1:$A$1505,X1485)="","",IF(A1485=INDEX($A$1:$A$1505,X1485)+1,"","PREVERIŤ")),"PREVERIŤ")))))</f>
        <v/>
      </c>
      <c r="V1485" s="14">
        <f>IF(OR(A1485&lt;&gt;"",B1485&lt;&gt;"",C1485&lt;&gt;"",D1485&lt;&gt;"",E1485&lt;&gt;"",F1485&lt;&gt;"",G1485&lt;&gt;"",H1485&lt;&gt;"",I1485&lt;&gt;"",J1485&lt;&gt;"",K1485&lt;&gt;"",L1485&lt;&gt;"",N1485&lt;&gt;"",O1485&lt;&gt;""),1,0)</f>
        <v/>
      </c>
      <c r="W1485" s="14">
        <f>IF(OR(V1485=0,B1485=""),"",COUNTIFS($B$6:B1485,B1485&amp;""))</f>
        <v/>
      </c>
      <c r="X1485" s="14">
        <f>IF(OR(V1485=0,B1485=""),"",IF(W1485=1,0,SUMIFS($Y$5:Y1484,$B$5:B1484,B1485&amp;"",$W$5:W1484,W1485-1)))</f>
        <v/>
      </c>
      <c r="Y1485" s="14">
        <f>IF(V1485=0,"",ROW($A1485))</f>
        <v/>
      </c>
    </row>
    <row r="1486">
      <c r="A1486" s="10" t="n"/>
      <c r="B1486" s="10" t="n"/>
      <c r="C1486" s="10" t="n"/>
      <c r="D1486" s="12" t="n"/>
      <c r="E1486" s="18" t="n"/>
      <c r="F1486" s="12" t="n"/>
      <c r="G1486" s="18" t="n"/>
      <c r="H1486" s="10" t="n"/>
      <c r="I1486" s="10" t="n"/>
      <c r="J1486" s="10" t="n"/>
      <c r="K1486" s="13" t="n"/>
      <c r="L1486" s="13" t="n"/>
      <c r="M1486" s="19">
        <f>IF(OR(K1486="",L1486=""),"",IF(AND(ISNUMBER(K1486),ISNUMBER(L1486)),L1486-K1486,"CHYBA"))</f>
        <v/>
      </c>
      <c r="N1486" s="10" t="n"/>
      <c r="O1486" s="10" t="n"/>
      <c r="P1486" s="14">
        <f>IF(M1486="","",IF(ISNUMBER(M1486),IF(M1486&lt;=0,"CHYBA",""),"CHYBA"))</f>
        <v/>
      </c>
      <c r="Q1486" s="14">
        <f>IF(OR(V1486=0,B1486="",K1486=""),"",IFERROR(IF(X1486=0,IF(AND(COUNTIFS('Vozidlá'!$A$6:$A$6,B1486&amp;"",'Vozidlá'!$L$6:$L$6,"&lt;&gt;")=1,ROUND(K1486,1)=ROUND(INDEX('Vozidlá'!$L$6:$L$6,MATCH(B1486,'Vozidlá'!$A$6:$A$6,0)),1)),"","CHYBA"),IF(AND(INDEX($L$1:$L$1505,X1486)&lt;&gt;"",ROUND(K1486,1)=ROUND(INDEX($L$1:$L$1505,X1486),1)),"","CHYBA")),"CHYBA"))</f>
        <v/>
      </c>
      <c r="R1486" s="14">
        <f>IF(V1486=0,"",IF(OR(NOT(ISNUMBER(A1486)),B1486="",C1486="",NOT(ISNUMBER(D1486)),NOT(ISNUMBER(E1486)),NOT(ISNUMBER(F1486)),NOT(ISNUMBER(G1486)),I1486="",J1486="",NOT(ISNUMBER(K1486)),NOT(ISNUMBER(L1486)),AND(N1486&lt;&gt;"Podnikateľská",N1486&lt;&gt;"Súkromná"),AND(N1486="Podnikateľská",H1486=""),COUNTIFS('Vodiči'!$C$6:$C$8,C1486&amp;"")&lt;&gt;1,COUNTIFS('Vozidlá'!$A$6:$A$6,B1486&amp;"",'Vozidlá'!$B$6:$B$6,"&lt;&gt;")&lt;&gt;1,COUNTIFS('Vozidlá'!$A$6:$A$6,B1486&amp;"",'Vozidlá'!$C$6:$C$6,"&lt;&gt;")&lt;&gt;1,COUNTIFS('Vozidlá'!$A$6:$A$6,B1486&amp;"",'Vozidlá'!$D$6:$D$6,"&lt;&gt;")&lt;&gt;1,COUNTIFS('Vozidlá'!$A$6:$A$6,B1486&amp;"",'Vozidlá'!$E$6:$E$6,"&lt;&gt;")&lt;&gt;1,COUNTIFS('Vozidlá'!$A$6:$A$6,B1486&amp;"",'Vozidlá'!$K$6:$K$6,"&lt;&gt;")&lt;&gt;1,COUNTIFS('Vozidlá'!$A$6:$A$6,B1486&amp;"",'Vozidlá'!$L$6:$L$6,"&lt;&gt;")&lt;&gt;1),"CHYBA",""))</f>
        <v/>
      </c>
      <c r="S1486" s="14">
        <f>IF(V1486=0,"",IF(N1486="Podnikateľská",IF(H1486="","",IF(OR(LEN(TRIM(SUBSTITUTE(SUBSTITUTE(H1486,".",""),",","")))&lt;12,ISNUMBER(MATCH(TRIM(SUBSTITUTE(SUBSTITUTE(H1486,".",""),",","")),'Zoznamy'!$G$2:$G$41,0))),"PREVERIŤ","")),IF(AND(N1486="Súkromná",IFERROR(INDEX('Vozidlá'!$O$6:$O$6,MATCH(B1486,'Vozidlá'!$A$6:$A$6,0))="áno",FALSE)),"PREVERIŤ","")))</f>
        <v/>
      </c>
      <c r="T1486" s="14">
        <f>IF(OR(D1486="",E1486="",F1486="",G1486=""),"",IFERROR(IF(OR(F1486+G1486&lt;D1486+E1486,D1486&lt;DATE(2027,1,1),D1486&gt;=DATE(2028,1,1)),"CHYBA",""),"CHYBA"))</f>
        <v/>
      </c>
      <c r="U1486" s="14">
        <f>IF(OR(V1486=0,A1486=""),"",IF(COUNTIFS($A$6:$A$1505,A1486&amp;"",$B$6:$B$1505,B1486&amp;"")&gt;1,"CHYBA",IF(X1486="","",IF(X1486=0,"",IFERROR(IF(INDEX($A$1:$A$1505,X1486)="","",IF(A1486=INDEX($A$1:$A$1505,X1486)+1,"","PREVERIŤ")),"PREVERIŤ")))))</f>
        <v/>
      </c>
      <c r="V1486" s="14">
        <f>IF(OR(A1486&lt;&gt;"",B1486&lt;&gt;"",C1486&lt;&gt;"",D1486&lt;&gt;"",E1486&lt;&gt;"",F1486&lt;&gt;"",G1486&lt;&gt;"",H1486&lt;&gt;"",I1486&lt;&gt;"",J1486&lt;&gt;"",K1486&lt;&gt;"",L1486&lt;&gt;"",N1486&lt;&gt;"",O1486&lt;&gt;""),1,0)</f>
        <v/>
      </c>
      <c r="W1486" s="14">
        <f>IF(OR(V1486=0,B1486=""),"",COUNTIFS($B$6:B1486,B1486&amp;""))</f>
        <v/>
      </c>
      <c r="X1486" s="14">
        <f>IF(OR(V1486=0,B1486=""),"",IF(W1486=1,0,SUMIFS($Y$5:Y1485,$B$5:B1485,B1486&amp;"",$W$5:W1485,W1486-1)))</f>
        <v/>
      </c>
      <c r="Y1486" s="14">
        <f>IF(V1486=0,"",ROW($A1486))</f>
        <v/>
      </c>
    </row>
    <row r="1487">
      <c r="A1487" s="10" t="n"/>
      <c r="B1487" s="10" t="n"/>
      <c r="C1487" s="10" t="n"/>
      <c r="D1487" s="12" t="n"/>
      <c r="E1487" s="18" t="n"/>
      <c r="F1487" s="12" t="n"/>
      <c r="G1487" s="18" t="n"/>
      <c r="H1487" s="10" t="n"/>
      <c r="I1487" s="10" t="n"/>
      <c r="J1487" s="10" t="n"/>
      <c r="K1487" s="13" t="n"/>
      <c r="L1487" s="13" t="n"/>
      <c r="M1487" s="19">
        <f>IF(OR(K1487="",L1487=""),"",IF(AND(ISNUMBER(K1487),ISNUMBER(L1487)),L1487-K1487,"CHYBA"))</f>
        <v/>
      </c>
      <c r="N1487" s="10" t="n"/>
      <c r="O1487" s="10" t="n"/>
      <c r="P1487" s="14">
        <f>IF(M1487="","",IF(ISNUMBER(M1487),IF(M1487&lt;=0,"CHYBA",""),"CHYBA"))</f>
        <v/>
      </c>
      <c r="Q1487" s="14">
        <f>IF(OR(V1487=0,B1487="",K1487=""),"",IFERROR(IF(X1487=0,IF(AND(COUNTIFS('Vozidlá'!$A$6:$A$6,B1487&amp;"",'Vozidlá'!$L$6:$L$6,"&lt;&gt;")=1,ROUND(K1487,1)=ROUND(INDEX('Vozidlá'!$L$6:$L$6,MATCH(B1487,'Vozidlá'!$A$6:$A$6,0)),1)),"","CHYBA"),IF(AND(INDEX($L$1:$L$1505,X1487)&lt;&gt;"",ROUND(K1487,1)=ROUND(INDEX($L$1:$L$1505,X1487),1)),"","CHYBA")),"CHYBA"))</f>
        <v/>
      </c>
      <c r="R1487" s="14">
        <f>IF(V1487=0,"",IF(OR(NOT(ISNUMBER(A1487)),B1487="",C1487="",NOT(ISNUMBER(D1487)),NOT(ISNUMBER(E1487)),NOT(ISNUMBER(F1487)),NOT(ISNUMBER(G1487)),I1487="",J1487="",NOT(ISNUMBER(K1487)),NOT(ISNUMBER(L1487)),AND(N1487&lt;&gt;"Podnikateľská",N1487&lt;&gt;"Súkromná"),AND(N1487="Podnikateľská",H1487=""),COUNTIFS('Vodiči'!$C$6:$C$8,C1487&amp;"")&lt;&gt;1,COUNTIFS('Vozidlá'!$A$6:$A$6,B1487&amp;"",'Vozidlá'!$B$6:$B$6,"&lt;&gt;")&lt;&gt;1,COUNTIFS('Vozidlá'!$A$6:$A$6,B1487&amp;"",'Vozidlá'!$C$6:$C$6,"&lt;&gt;")&lt;&gt;1,COUNTIFS('Vozidlá'!$A$6:$A$6,B1487&amp;"",'Vozidlá'!$D$6:$D$6,"&lt;&gt;")&lt;&gt;1,COUNTIFS('Vozidlá'!$A$6:$A$6,B1487&amp;"",'Vozidlá'!$E$6:$E$6,"&lt;&gt;")&lt;&gt;1,COUNTIFS('Vozidlá'!$A$6:$A$6,B1487&amp;"",'Vozidlá'!$K$6:$K$6,"&lt;&gt;")&lt;&gt;1,COUNTIFS('Vozidlá'!$A$6:$A$6,B1487&amp;"",'Vozidlá'!$L$6:$L$6,"&lt;&gt;")&lt;&gt;1),"CHYBA",""))</f>
        <v/>
      </c>
      <c r="S1487" s="14">
        <f>IF(V1487=0,"",IF(N1487="Podnikateľská",IF(H1487="","",IF(OR(LEN(TRIM(SUBSTITUTE(SUBSTITUTE(H1487,".",""),",","")))&lt;12,ISNUMBER(MATCH(TRIM(SUBSTITUTE(SUBSTITUTE(H1487,".",""),",","")),'Zoznamy'!$G$2:$G$41,0))),"PREVERIŤ","")),IF(AND(N1487="Súkromná",IFERROR(INDEX('Vozidlá'!$O$6:$O$6,MATCH(B1487,'Vozidlá'!$A$6:$A$6,0))="áno",FALSE)),"PREVERIŤ","")))</f>
        <v/>
      </c>
      <c r="T1487" s="14">
        <f>IF(OR(D1487="",E1487="",F1487="",G1487=""),"",IFERROR(IF(OR(F1487+G1487&lt;D1487+E1487,D1487&lt;DATE(2027,1,1),D1487&gt;=DATE(2028,1,1)),"CHYBA",""),"CHYBA"))</f>
        <v/>
      </c>
      <c r="U1487" s="14">
        <f>IF(OR(V1487=0,A1487=""),"",IF(COUNTIFS($A$6:$A$1505,A1487&amp;"",$B$6:$B$1505,B1487&amp;"")&gt;1,"CHYBA",IF(X1487="","",IF(X1487=0,"",IFERROR(IF(INDEX($A$1:$A$1505,X1487)="","",IF(A1487=INDEX($A$1:$A$1505,X1487)+1,"","PREVERIŤ")),"PREVERIŤ")))))</f>
        <v/>
      </c>
      <c r="V1487" s="14">
        <f>IF(OR(A1487&lt;&gt;"",B1487&lt;&gt;"",C1487&lt;&gt;"",D1487&lt;&gt;"",E1487&lt;&gt;"",F1487&lt;&gt;"",G1487&lt;&gt;"",H1487&lt;&gt;"",I1487&lt;&gt;"",J1487&lt;&gt;"",K1487&lt;&gt;"",L1487&lt;&gt;"",N1487&lt;&gt;"",O1487&lt;&gt;""),1,0)</f>
        <v/>
      </c>
      <c r="W1487" s="14">
        <f>IF(OR(V1487=0,B1487=""),"",COUNTIFS($B$6:B1487,B1487&amp;""))</f>
        <v/>
      </c>
      <c r="X1487" s="14">
        <f>IF(OR(V1487=0,B1487=""),"",IF(W1487=1,0,SUMIFS($Y$5:Y1486,$B$5:B1486,B1487&amp;"",$W$5:W1486,W1487-1)))</f>
        <v/>
      </c>
      <c r="Y1487" s="14">
        <f>IF(V1487=0,"",ROW($A1487))</f>
        <v/>
      </c>
    </row>
    <row r="1488">
      <c r="A1488" s="10" t="n"/>
      <c r="B1488" s="10" t="n"/>
      <c r="C1488" s="10" t="n"/>
      <c r="D1488" s="12" t="n"/>
      <c r="E1488" s="18" t="n"/>
      <c r="F1488" s="12" t="n"/>
      <c r="G1488" s="18" t="n"/>
      <c r="H1488" s="10" t="n"/>
      <c r="I1488" s="10" t="n"/>
      <c r="J1488" s="10" t="n"/>
      <c r="K1488" s="13" t="n"/>
      <c r="L1488" s="13" t="n"/>
      <c r="M1488" s="19">
        <f>IF(OR(K1488="",L1488=""),"",IF(AND(ISNUMBER(K1488),ISNUMBER(L1488)),L1488-K1488,"CHYBA"))</f>
        <v/>
      </c>
      <c r="N1488" s="10" t="n"/>
      <c r="O1488" s="10" t="n"/>
      <c r="P1488" s="14">
        <f>IF(M1488="","",IF(ISNUMBER(M1488),IF(M1488&lt;=0,"CHYBA",""),"CHYBA"))</f>
        <v/>
      </c>
      <c r="Q1488" s="14">
        <f>IF(OR(V1488=0,B1488="",K1488=""),"",IFERROR(IF(X1488=0,IF(AND(COUNTIFS('Vozidlá'!$A$6:$A$6,B1488&amp;"",'Vozidlá'!$L$6:$L$6,"&lt;&gt;")=1,ROUND(K1488,1)=ROUND(INDEX('Vozidlá'!$L$6:$L$6,MATCH(B1488,'Vozidlá'!$A$6:$A$6,0)),1)),"","CHYBA"),IF(AND(INDEX($L$1:$L$1505,X1488)&lt;&gt;"",ROUND(K1488,1)=ROUND(INDEX($L$1:$L$1505,X1488),1)),"","CHYBA")),"CHYBA"))</f>
        <v/>
      </c>
      <c r="R1488" s="14">
        <f>IF(V1488=0,"",IF(OR(NOT(ISNUMBER(A1488)),B1488="",C1488="",NOT(ISNUMBER(D1488)),NOT(ISNUMBER(E1488)),NOT(ISNUMBER(F1488)),NOT(ISNUMBER(G1488)),I1488="",J1488="",NOT(ISNUMBER(K1488)),NOT(ISNUMBER(L1488)),AND(N1488&lt;&gt;"Podnikateľská",N1488&lt;&gt;"Súkromná"),AND(N1488="Podnikateľská",H1488=""),COUNTIFS('Vodiči'!$C$6:$C$8,C1488&amp;"")&lt;&gt;1,COUNTIFS('Vozidlá'!$A$6:$A$6,B1488&amp;"",'Vozidlá'!$B$6:$B$6,"&lt;&gt;")&lt;&gt;1,COUNTIFS('Vozidlá'!$A$6:$A$6,B1488&amp;"",'Vozidlá'!$C$6:$C$6,"&lt;&gt;")&lt;&gt;1,COUNTIFS('Vozidlá'!$A$6:$A$6,B1488&amp;"",'Vozidlá'!$D$6:$D$6,"&lt;&gt;")&lt;&gt;1,COUNTIFS('Vozidlá'!$A$6:$A$6,B1488&amp;"",'Vozidlá'!$E$6:$E$6,"&lt;&gt;")&lt;&gt;1,COUNTIFS('Vozidlá'!$A$6:$A$6,B1488&amp;"",'Vozidlá'!$K$6:$K$6,"&lt;&gt;")&lt;&gt;1,COUNTIFS('Vozidlá'!$A$6:$A$6,B1488&amp;"",'Vozidlá'!$L$6:$L$6,"&lt;&gt;")&lt;&gt;1),"CHYBA",""))</f>
        <v/>
      </c>
      <c r="S1488" s="14">
        <f>IF(V1488=0,"",IF(N1488="Podnikateľská",IF(H1488="","",IF(OR(LEN(TRIM(SUBSTITUTE(SUBSTITUTE(H1488,".",""),",","")))&lt;12,ISNUMBER(MATCH(TRIM(SUBSTITUTE(SUBSTITUTE(H1488,".",""),",","")),'Zoznamy'!$G$2:$G$41,0))),"PREVERIŤ","")),IF(AND(N1488="Súkromná",IFERROR(INDEX('Vozidlá'!$O$6:$O$6,MATCH(B1488,'Vozidlá'!$A$6:$A$6,0))="áno",FALSE)),"PREVERIŤ","")))</f>
        <v/>
      </c>
      <c r="T1488" s="14">
        <f>IF(OR(D1488="",E1488="",F1488="",G1488=""),"",IFERROR(IF(OR(F1488+G1488&lt;D1488+E1488,D1488&lt;DATE(2027,1,1),D1488&gt;=DATE(2028,1,1)),"CHYBA",""),"CHYBA"))</f>
        <v/>
      </c>
      <c r="U1488" s="14">
        <f>IF(OR(V1488=0,A1488=""),"",IF(COUNTIFS($A$6:$A$1505,A1488&amp;"",$B$6:$B$1505,B1488&amp;"")&gt;1,"CHYBA",IF(X1488="","",IF(X1488=0,"",IFERROR(IF(INDEX($A$1:$A$1505,X1488)="","",IF(A1488=INDEX($A$1:$A$1505,X1488)+1,"","PREVERIŤ")),"PREVERIŤ")))))</f>
        <v/>
      </c>
      <c r="V1488" s="14">
        <f>IF(OR(A1488&lt;&gt;"",B1488&lt;&gt;"",C1488&lt;&gt;"",D1488&lt;&gt;"",E1488&lt;&gt;"",F1488&lt;&gt;"",G1488&lt;&gt;"",H1488&lt;&gt;"",I1488&lt;&gt;"",J1488&lt;&gt;"",K1488&lt;&gt;"",L1488&lt;&gt;"",N1488&lt;&gt;"",O1488&lt;&gt;""),1,0)</f>
        <v/>
      </c>
      <c r="W1488" s="14">
        <f>IF(OR(V1488=0,B1488=""),"",COUNTIFS($B$6:B1488,B1488&amp;""))</f>
        <v/>
      </c>
      <c r="X1488" s="14">
        <f>IF(OR(V1488=0,B1488=""),"",IF(W1488=1,0,SUMIFS($Y$5:Y1487,$B$5:B1487,B1488&amp;"",$W$5:W1487,W1488-1)))</f>
        <v/>
      </c>
      <c r="Y1488" s="14">
        <f>IF(V1488=0,"",ROW($A1488))</f>
        <v/>
      </c>
    </row>
    <row r="1489">
      <c r="A1489" s="10" t="n"/>
      <c r="B1489" s="10" t="n"/>
      <c r="C1489" s="10" t="n"/>
      <c r="D1489" s="12" t="n"/>
      <c r="E1489" s="18" t="n"/>
      <c r="F1489" s="12" t="n"/>
      <c r="G1489" s="18" t="n"/>
      <c r="H1489" s="10" t="n"/>
      <c r="I1489" s="10" t="n"/>
      <c r="J1489" s="10" t="n"/>
      <c r="K1489" s="13" t="n"/>
      <c r="L1489" s="13" t="n"/>
      <c r="M1489" s="19">
        <f>IF(OR(K1489="",L1489=""),"",IF(AND(ISNUMBER(K1489),ISNUMBER(L1489)),L1489-K1489,"CHYBA"))</f>
        <v/>
      </c>
      <c r="N1489" s="10" t="n"/>
      <c r="O1489" s="10" t="n"/>
      <c r="P1489" s="14">
        <f>IF(M1489="","",IF(ISNUMBER(M1489),IF(M1489&lt;=0,"CHYBA",""),"CHYBA"))</f>
        <v/>
      </c>
      <c r="Q1489" s="14">
        <f>IF(OR(V1489=0,B1489="",K1489=""),"",IFERROR(IF(X1489=0,IF(AND(COUNTIFS('Vozidlá'!$A$6:$A$6,B1489&amp;"",'Vozidlá'!$L$6:$L$6,"&lt;&gt;")=1,ROUND(K1489,1)=ROUND(INDEX('Vozidlá'!$L$6:$L$6,MATCH(B1489,'Vozidlá'!$A$6:$A$6,0)),1)),"","CHYBA"),IF(AND(INDEX($L$1:$L$1505,X1489)&lt;&gt;"",ROUND(K1489,1)=ROUND(INDEX($L$1:$L$1505,X1489),1)),"","CHYBA")),"CHYBA"))</f>
        <v/>
      </c>
      <c r="R1489" s="14">
        <f>IF(V1489=0,"",IF(OR(NOT(ISNUMBER(A1489)),B1489="",C1489="",NOT(ISNUMBER(D1489)),NOT(ISNUMBER(E1489)),NOT(ISNUMBER(F1489)),NOT(ISNUMBER(G1489)),I1489="",J1489="",NOT(ISNUMBER(K1489)),NOT(ISNUMBER(L1489)),AND(N1489&lt;&gt;"Podnikateľská",N1489&lt;&gt;"Súkromná"),AND(N1489="Podnikateľská",H1489=""),COUNTIFS('Vodiči'!$C$6:$C$8,C1489&amp;"")&lt;&gt;1,COUNTIFS('Vozidlá'!$A$6:$A$6,B1489&amp;"",'Vozidlá'!$B$6:$B$6,"&lt;&gt;")&lt;&gt;1,COUNTIFS('Vozidlá'!$A$6:$A$6,B1489&amp;"",'Vozidlá'!$C$6:$C$6,"&lt;&gt;")&lt;&gt;1,COUNTIFS('Vozidlá'!$A$6:$A$6,B1489&amp;"",'Vozidlá'!$D$6:$D$6,"&lt;&gt;")&lt;&gt;1,COUNTIFS('Vozidlá'!$A$6:$A$6,B1489&amp;"",'Vozidlá'!$E$6:$E$6,"&lt;&gt;")&lt;&gt;1,COUNTIFS('Vozidlá'!$A$6:$A$6,B1489&amp;"",'Vozidlá'!$K$6:$K$6,"&lt;&gt;")&lt;&gt;1,COUNTIFS('Vozidlá'!$A$6:$A$6,B1489&amp;"",'Vozidlá'!$L$6:$L$6,"&lt;&gt;")&lt;&gt;1),"CHYBA",""))</f>
        <v/>
      </c>
      <c r="S1489" s="14">
        <f>IF(V1489=0,"",IF(N1489="Podnikateľská",IF(H1489="","",IF(OR(LEN(TRIM(SUBSTITUTE(SUBSTITUTE(H1489,".",""),",","")))&lt;12,ISNUMBER(MATCH(TRIM(SUBSTITUTE(SUBSTITUTE(H1489,".",""),",","")),'Zoznamy'!$G$2:$G$41,0))),"PREVERIŤ","")),IF(AND(N1489="Súkromná",IFERROR(INDEX('Vozidlá'!$O$6:$O$6,MATCH(B1489,'Vozidlá'!$A$6:$A$6,0))="áno",FALSE)),"PREVERIŤ","")))</f>
        <v/>
      </c>
      <c r="T1489" s="14">
        <f>IF(OR(D1489="",E1489="",F1489="",G1489=""),"",IFERROR(IF(OR(F1489+G1489&lt;D1489+E1489,D1489&lt;DATE(2027,1,1),D1489&gt;=DATE(2028,1,1)),"CHYBA",""),"CHYBA"))</f>
        <v/>
      </c>
      <c r="U1489" s="14">
        <f>IF(OR(V1489=0,A1489=""),"",IF(COUNTIFS($A$6:$A$1505,A1489&amp;"",$B$6:$B$1505,B1489&amp;"")&gt;1,"CHYBA",IF(X1489="","",IF(X1489=0,"",IFERROR(IF(INDEX($A$1:$A$1505,X1489)="","",IF(A1489=INDEX($A$1:$A$1505,X1489)+1,"","PREVERIŤ")),"PREVERIŤ")))))</f>
        <v/>
      </c>
      <c r="V1489" s="14">
        <f>IF(OR(A1489&lt;&gt;"",B1489&lt;&gt;"",C1489&lt;&gt;"",D1489&lt;&gt;"",E1489&lt;&gt;"",F1489&lt;&gt;"",G1489&lt;&gt;"",H1489&lt;&gt;"",I1489&lt;&gt;"",J1489&lt;&gt;"",K1489&lt;&gt;"",L1489&lt;&gt;"",N1489&lt;&gt;"",O1489&lt;&gt;""),1,0)</f>
        <v/>
      </c>
      <c r="W1489" s="14">
        <f>IF(OR(V1489=0,B1489=""),"",COUNTIFS($B$6:B1489,B1489&amp;""))</f>
        <v/>
      </c>
      <c r="X1489" s="14">
        <f>IF(OR(V1489=0,B1489=""),"",IF(W1489=1,0,SUMIFS($Y$5:Y1488,$B$5:B1488,B1489&amp;"",$W$5:W1488,W1489-1)))</f>
        <v/>
      </c>
      <c r="Y1489" s="14">
        <f>IF(V1489=0,"",ROW($A1489))</f>
        <v/>
      </c>
    </row>
    <row r="1490">
      <c r="A1490" s="10" t="n"/>
      <c r="B1490" s="10" t="n"/>
      <c r="C1490" s="10" t="n"/>
      <c r="D1490" s="12" t="n"/>
      <c r="E1490" s="18" t="n"/>
      <c r="F1490" s="12" t="n"/>
      <c r="G1490" s="18" t="n"/>
      <c r="H1490" s="10" t="n"/>
      <c r="I1490" s="10" t="n"/>
      <c r="J1490" s="10" t="n"/>
      <c r="K1490" s="13" t="n"/>
      <c r="L1490" s="13" t="n"/>
      <c r="M1490" s="19">
        <f>IF(OR(K1490="",L1490=""),"",IF(AND(ISNUMBER(K1490),ISNUMBER(L1490)),L1490-K1490,"CHYBA"))</f>
        <v/>
      </c>
      <c r="N1490" s="10" t="n"/>
      <c r="O1490" s="10" t="n"/>
      <c r="P1490" s="14">
        <f>IF(M1490="","",IF(ISNUMBER(M1490),IF(M1490&lt;=0,"CHYBA",""),"CHYBA"))</f>
        <v/>
      </c>
      <c r="Q1490" s="14">
        <f>IF(OR(V1490=0,B1490="",K1490=""),"",IFERROR(IF(X1490=0,IF(AND(COUNTIFS('Vozidlá'!$A$6:$A$6,B1490&amp;"",'Vozidlá'!$L$6:$L$6,"&lt;&gt;")=1,ROUND(K1490,1)=ROUND(INDEX('Vozidlá'!$L$6:$L$6,MATCH(B1490,'Vozidlá'!$A$6:$A$6,0)),1)),"","CHYBA"),IF(AND(INDEX($L$1:$L$1505,X1490)&lt;&gt;"",ROUND(K1490,1)=ROUND(INDEX($L$1:$L$1505,X1490),1)),"","CHYBA")),"CHYBA"))</f>
        <v/>
      </c>
      <c r="R1490" s="14">
        <f>IF(V1490=0,"",IF(OR(NOT(ISNUMBER(A1490)),B1490="",C1490="",NOT(ISNUMBER(D1490)),NOT(ISNUMBER(E1490)),NOT(ISNUMBER(F1490)),NOT(ISNUMBER(G1490)),I1490="",J1490="",NOT(ISNUMBER(K1490)),NOT(ISNUMBER(L1490)),AND(N1490&lt;&gt;"Podnikateľská",N1490&lt;&gt;"Súkromná"),AND(N1490="Podnikateľská",H1490=""),COUNTIFS('Vodiči'!$C$6:$C$8,C1490&amp;"")&lt;&gt;1,COUNTIFS('Vozidlá'!$A$6:$A$6,B1490&amp;"",'Vozidlá'!$B$6:$B$6,"&lt;&gt;")&lt;&gt;1,COUNTIFS('Vozidlá'!$A$6:$A$6,B1490&amp;"",'Vozidlá'!$C$6:$C$6,"&lt;&gt;")&lt;&gt;1,COUNTIFS('Vozidlá'!$A$6:$A$6,B1490&amp;"",'Vozidlá'!$D$6:$D$6,"&lt;&gt;")&lt;&gt;1,COUNTIFS('Vozidlá'!$A$6:$A$6,B1490&amp;"",'Vozidlá'!$E$6:$E$6,"&lt;&gt;")&lt;&gt;1,COUNTIFS('Vozidlá'!$A$6:$A$6,B1490&amp;"",'Vozidlá'!$K$6:$K$6,"&lt;&gt;")&lt;&gt;1,COUNTIFS('Vozidlá'!$A$6:$A$6,B1490&amp;"",'Vozidlá'!$L$6:$L$6,"&lt;&gt;")&lt;&gt;1),"CHYBA",""))</f>
        <v/>
      </c>
      <c r="S1490" s="14">
        <f>IF(V1490=0,"",IF(N1490="Podnikateľská",IF(H1490="","",IF(OR(LEN(TRIM(SUBSTITUTE(SUBSTITUTE(H1490,".",""),",","")))&lt;12,ISNUMBER(MATCH(TRIM(SUBSTITUTE(SUBSTITUTE(H1490,".",""),",","")),'Zoznamy'!$G$2:$G$41,0))),"PREVERIŤ","")),IF(AND(N1490="Súkromná",IFERROR(INDEX('Vozidlá'!$O$6:$O$6,MATCH(B1490,'Vozidlá'!$A$6:$A$6,0))="áno",FALSE)),"PREVERIŤ","")))</f>
        <v/>
      </c>
      <c r="T1490" s="14">
        <f>IF(OR(D1490="",E1490="",F1490="",G1490=""),"",IFERROR(IF(OR(F1490+G1490&lt;D1490+E1490,D1490&lt;DATE(2027,1,1),D1490&gt;=DATE(2028,1,1)),"CHYBA",""),"CHYBA"))</f>
        <v/>
      </c>
      <c r="U1490" s="14">
        <f>IF(OR(V1490=0,A1490=""),"",IF(COUNTIFS($A$6:$A$1505,A1490&amp;"",$B$6:$B$1505,B1490&amp;"")&gt;1,"CHYBA",IF(X1490="","",IF(X1490=0,"",IFERROR(IF(INDEX($A$1:$A$1505,X1490)="","",IF(A1490=INDEX($A$1:$A$1505,X1490)+1,"","PREVERIŤ")),"PREVERIŤ")))))</f>
        <v/>
      </c>
      <c r="V1490" s="14">
        <f>IF(OR(A1490&lt;&gt;"",B1490&lt;&gt;"",C1490&lt;&gt;"",D1490&lt;&gt;"",E1490&lt;&gt;"",F1490&lt;&gt;"",G1490&lt;&gt;"",H1490&lt;&gt;"",I1490&lt;&gt;"",J1490&lt;&gt;"",K1490&lt;&gt;"",L1490&lt;&gt;"",N1490&lt;&gt;"",O1490&lt;&gt;""),1,0)</f>
        <v/>
      </c>
      <c r="W1490" s="14">
        <f>IF(OR(V1490=0,B1490=""),"",COUNTIFS($B$6:B1490,B1490&amp;""))</f>
        <v/>
      </c>
      <c r="X1490" s="14">
        <f>IF(OR(V1490=0,B1490=""),"",IF(W1490=1,0,SUMIFS($Y$5:Y1489,$B$5:B1489,B1490&amp;"",$W$5:W1489,W1490-1)))</f>
        <v/>
      </c>
      <c r="Y1490" s="14">
        <f>IF(V1490=0,"",ROW($A1490))</f>
        <v/>
      </c>
    </row>
    <row r="1491">
      <c r="A1491" s="10" t="n"/>
      <c r="B1491" s="10" t="n"/>
      <c r="C1491" s="10" t="n"/>
      <c r="D1491" s="12" t="n"/>
      <c r="E1491" s="18" t="n"/>
      <c r="F1491" s="12" t="n"/>
      <c r="G1491" s="18" t="n"/>
      <c r="H1491" s="10" t="n"/>
      <c r="I1491" s="10" t="n"/>
      <c r="J1491" s="10" t="n"/>
      <c r="K1491" s="13" t="n"/>
      <c r="L1491" s="13" t="n"/>
      <c r="M1491" s="19">
        <f>IF(OR(K1491="",L1491=""),"",IF(AND(ISNUMBER(K1491),ISNUMBER(L1491)),L1491-K1491,"CHYBA"))</f>
        <v/>
      </c>
      <c r="N1491" s="10" t="n"/>
      <c r="O1491" s="10" t="n"/>
      <c r="P1491" s="14">
        <f>IF(M1491="","",IF(ISNUMBER(M1491),IF(M1491&lt;=0,"CHYBA",""),"CHYBA"))</f>
        <v/>
      </c>
      <c r="Q1491" s="14">
        <f>IF(OR(V1491=0,B1491="",K1491=""),"",IFERROR(IF(X1491=0,IF(AND(COUNTIFS('Vozidlá'!$A$6:$A$6,B1491&amp;"",'Vozidlá'!$L$6:$L$6,"&lt;&gt;")=1,ROUND(K1491,1)=ROUND(INDEX('Vozidlá'!$L$6:$L$6,MATCH(B1491,'Vozidlá'!$A$6:$A$6,0)),1)),"","CHYBA"),IF(AND(INDEX($L$1:$L$1505,X1491)&lt;&gt;"",ROUND(K1491,1)=ROUND(INDEX($L$1:$L$1505,X1491),1)),"","CHYBA")),"CHYBA"))</f>
        <v/>
      </c>
      <c r="R1491" s="14">
        <f>IF(V1491=0,"",IF(OR(NOT(ISNUMBER(A1491)),B1491="",C1491="",NOT(ISNUMBER(D1491)),NOT(ISNUMBER(E1491)),NOT(ISNUMBER(F1491)),NOT(ISNUMBER(G1491)),I1491="",J1491="",NOT(ISNUMBER(K1491)),NOT(ISNUMBER(L1491)),AND(N1491&lt;&gt;"Podnikateľská",N1491&lt;&gt;"Súkromná"),AND(N1491="Podnikateľská",H1491=""),COUNTIFS('Vodiči'!$C$6:$C$8,C1491&amp;"")&lt;&gt;1,COUNTIFS('Vozidlá'!$A$6:$A$6,B1491&amp;"",'Vozidlá'!$B$6:$B$6,"&lt;&gt;")&lt;&gt;1,COUNTIFS('Vozidlá'!$A$6:$A$6,B1491&amp;"",'Vozidlá'!$C$6:$C$6,"&lt;&gt;")&lt;&gt;1,COUNTIFS('Vozidlá'!$A$6:$A$6,B1491&amp;"",'Vozidlá'!$D$6:$D$6,"&lt;&gt;")&lt;&gt;1,COUNTIFS('Vozidlá'!$A$6:$A$6,B1491&amp;"",'Vozidlá'!$E$6:$E$6,"&lt;&gt;")&lt;&gt;1,COUNTIFS('Vozidlá'!$A$6:$A$6,B1491&amp;"",'Vozidlá'!$K$6:$K$6,"&lt;&gt;")&lt;&gt;1,COUNTIFS('Vozidlá'!$A$6:$A$6,B1491&amp;"",'Vozidlá'!$L$6:$L$6,"&lt;&gt;")&lt;&gt;1),"CHYBA",""))</f>
        <v/>
      </c>
      <c r="S1491" s="14">
        <f>IF(V1491=0,"",IF(N1491="Podnikateľská",IF(H1491="","",IF(OR(LEN(TRIM(SUBSTITUTE(SUBSTITUTE(H1491,".",""),",","")))&lt;12,ISNUMBER(MATCH(TRIM(SUBSTITUTE(SUBSTITUTE(H1491,".",""),",","")),'Zoznamy'!$G$2:$G$41,0))),"PREVERIŤ","")),IF(AND(N1491="Súkromná",IFERROR(INDEX('Vozidlá'!$O$6:$O$6,MATCH(B1491,'Vozidlá'!$A$6:$A$6,0))="áno",FALSE)),"PREVERIŤ","")))</f>
        <v/>
      </c>
      <c r="T1491" s="14">
        <f>IF(OR(D1491="",E1491="",F1491="",G1491=""),"",IFERROR(IF(OR(F1491+G1491&lt;D1491+E1491,D1491&lt;DATE(2027,1,1),D1491&gt;=DATE(2028,1,1)),"CHYBA",""),"CHYBA"))</f>
        <v/>
      </c>
      <c r="U1491" s="14">
        <f>IF(OR(V1491=0,A1491=""),"",IF(COUNTIFS($A$6:$A$1505,A1491&amp;"",$B$6:$B$1505,B1491&amp;"")&gt;1,"CHYBA",IF(X1491="","",IF(X1491=0,"",IFERROR(IF(INDEX($A$1:$A$1505,X1491)="","",IF(A1491=INDEX($A$1:$A$1505,X1491)+1,"","PREVERIŤ")),"PREVERIŤ")))))</f>
        <v/>
      </c>
      <c r="V1491" s="14">
        <f>IF(OR(A1491&lt;&gt;"",B1491&lt;&gt;"",C1491&lt;&gt;"",D1491&lt;&gt;"",E1491&lt;&gt;"",F1491&lt;&gt;"",G1491&lt;&gt;"",H1491&lt;&gt;"",I1491&lt;&gt;"",J1491&lt;&gt;"",K1491&lt;&gt;"",L1491&lt;&gt;"",N1491&lt;&gt;"",O1491&lt;&gt;""),1,0)</f>
        <v/>
      </c>
      <c r="W1491" s="14">
        <f>IF(OR(V1491=0,B1491=""),"",COUNTIFS($B$6:B1491,B1491&amp;""))</f>
        <v/>
      </c>
      <c r="X1491" s="14">
        <f>IF(OR(V1491=0,B1491=""),"",IF(W1491=1,0,SUMIFS($Y$5:Y1490,$B$5:B1490,B1491&amp;"",$W$5:W1490,W1491-1)))</f>
        <v/>
      </c>
      <c r="Y1491" s="14">
        <f>IF(V1491=0,"",ROW($A1491))</f>
        <v/>
      </c>
    </row>
    <row r="1492">
      <c r="A1492" s="10" t="n"/>
      <c r="B1492" s="10" t="n"/>
      <c r="C1492" s="10" t="n"/>
      <c r="D1492" s="12" t="n"/>
      <c r="E1492" s="18" t="n"/>
      <c r="F1492" s="12" t="n"/>
      <c r="G1492" s="18" t="n"/>
      <c r="H1492" s="10" t="n"/>
      <c r="I1492" s="10" t="n"/>
      <c r="J1492" s="10" t="n"/>
      <c r="K1492" s="13" t="n"/>
      <c r="L1492" s="13" t="n"/>
      <c r="M1492" s="19">
        <f>IF(OR(K1492="",L1492=""),"",IF(AND(ISNUMBER(K1492),ISNUMBER(L1492)),L1492-K1492,"CHYBA"))</f>
        <v/>
      </c>
      <c r="N1492" s="10" t="n"/>
      <c r="O1492" s="10" t="n"/>
      <c r="P1492" s="14">
        <f>IF(M1492="","",IF(ISNUMBER(M1492),IF(M1492&lt;=0,"CHYBA",""),"CHYBA"))</f>
        <v/>
      </c>
      <c r="Q1492" s="14">
        <f>IF(OR(V1492=0,B1492="",K1492=""),"",IFERROR(IF(X1492=0,IF(AND(COUNTIFS('Vozidlá'!$A$6:$A$6,B1492&amp;"",'Vozidlá'!$L$6:$L$6,"&lt;&gt;")=1,ROUND(K1492,1)=ROUND(INDEX('Vozidlá'!$L$6:$L$6,MATCH(B1492,'Vozidlá'!$A$6:$A$6,0)),1)),"","CHYBA"),IF(AND(INDEX($L$1:$L$1505,X1492)&lt;&gt;"",ROUND(K1492,1)=ROUND(INDEX($L$1:$L$1505,X1492),1)),"","CHYBA")),"CHYBA"))</f>
        <v/>
      </c>
      <c r="R1492" s="14">
        <f>IF(V1492=0,"",IF(OR(NOT(ISNUMBER(A1492)),B1492="",C1492="",NOT(ISNUMBER(D1492)),NOT(ISNUMBER(E1492)),NOT(ISNUMBER(F1492)),NOT(ISNUMBER(G1492)),I1492="",J1492="",NOT(ISNUMBER(K1492)),NOT(ISNUMBER(L1492)),AND(N1492&lt;&gt;"Podnikateľská",N1492&lt;&gt;"Súkromná"),AND(N1492="Podnikateľská",H1492=""),COUNTIFS('Vodiči'!$C$6:$C$8,C1492&amp;"")&lt;&gt;1,COUNTIFS('Vozidlá'!$A$6:$A$6,B1492&amp;"",'Vozidlá'!$B$6:$B$6,"&lt;&gt;")&lt;&gt;1,COUNTIFS('Vozidlá'!$A$6:$A$6,B1492&amp;"",'Vozidlá'!$C$6:$C$6,"&lt;&gt;")&lt;&gt;1,COUNTIFS('Vozidlá'!$A$6:$A$6,B1492&amp;"",'Vozidlá'!$D$6:$D$6,"&lt;&gt;")&lt;&gt;1,COUNTIFS('Vozidlá'!$A$6:$A$6,B1492&amp;"",'Vozidlá'!$E$6:$E$6,"&lt;&gt;")&lt;&gt;1,COUNTIFS('Vozidlá'!$A$6:$A$6,B1492&amp;"",'Vozidlá'!$K$6:$K$6,"&lt;&gt;")&lt;&gt;1,COUNTIFS('Vozidlá'!$A$6:$A$6,B1492&amp;"",'Vozidlá'!$L$6:$L$6,"&lt;&gt;")&lt;&gt;1),"CHYBA",""))</f>
        <v/>
      </c>
      <c r="S1492" s="14">
        <f>IF(V1492=0,"",IF(N1492="Podnikateľská",IF(H1492="","",IF(OR(LEN(TRIM(SUBSTITUTE(SUBSTITUTE(H1492,".",""),",","")))&lt;12,ISNUMBER(MATCH(TRIM(SUBSTITUTE(SUBSTITUTE(H1492,".",""),",","")),'Zoznamy'!$G$2:$G$41,0))),"PREVERIŤ","")),IF(AND(N1492="Súkromná",IFERROR(INDEX('Vozidlá'!$O$6:$O$6,MATCH(B1492,'Vozidlá'!$A$6:$A$6,0))="áno",FALSE)),"PREVERIŤ","")))</f>
        <v/>
      </c>
      <c r="T1492" s="14">
        <f>IF(OR(D1492="",E1492="",F1492="",G1492=""),"",IFERROR(IF(OR(F1492+G1492&lt;D1492+E1492,D1492&lt;DATE(2027,1,1),D1492&gt;=DATE(2028,1,1)),"CHYBA",""),"CHYBA"))</f>
        <v/>
      </c>
      <c r="U1492" s="14">
        <f>IF(OR(V1492=0,A1492=""),"",IF(COUNTIFS($A$6:$A$1505,A1492&amp;"",$B$6:$B$1505,B1492&amp;"")&gt;1,"CHYBA",IF(X1492="","",IF(X1492=0,"",IFERROR(IF(INDEX($A$1:$A$1505,X1492)="","",IF(A1492=INDEX($A$1:$A$1505,X1492)+1,"","PREVERIŤ")),"PREVERIŤ")))))</f>
        <v/>
      </c>
      <c r="V1492" s="14">
        <f>IF(OR(A1492&lt;&gt;"",B1492&lt;&gt;"",C1492&lt;&gt;"",D1492&lt;&gt;"",E1492&lt;&gt;"",F1492&lt;&gt;"",G1492&lt;&gt;"",H1492&lt;&gt;"",I1492&lt;&gt;"",J1492&lt;&gt;"",K1492&lt;&gt;"",L1492&lt;&gt;"",N1492&lt;&gt;"",O1492&lt;&gt;""),1,0)</f>
        <v/>
      </c>
      <c r="W1492" s="14">
        <f>IF(OR(V1492=0,B1492=""),"",COUNTIFS($B$6:B1492,B1492&amp;""))</f>
        <v/>
      </c>
      <c r="X1492" s="14">
        <f>IF(OR(V1492=0,B1492=""),"",IF(W1492=1,0,SUMIFS($Y$5:Y1491,$B$5:B1491,B1492&amp;"",$W$5:W1491,W1492-1)))</f>
        <v/>
      </c>
      <c r="Y1492" s="14">
        <f>IF(V1492=0,"",ROW($A1492))</f>
        <v/>
      </c>
    </row>
    <row r="1493">
      <c r="A1493" s="10" t="n"/>
      <c r="B1493" s="10" t="n"/>
      <c r="C1493" s="10" t="n"/>
      <c r="D1493" s="12" t="n"/>
      <c r="E1493" s="18" t="n"/>
      <c r="F1493" s="12" t="n"/>
      <c r="G1493" s="18" t="n"/>
      <c r="H1493" s="10" t="n"/>
      <c r="I1493" s="10" t="n"/>
      <c r="J1493" s="10" t="n"/>
      <c r="K1493" s="13" t="n"/>
      <c r="L1493" s="13" t="n"/>
      <c r="M1493" s="19">
        <f>IF(OR(K1493="",L1493=""),"",IF(AND(ISNUMBER(K1493),ISNUMBER(L1493)),L1493-K1493,"CHYBA"))</f>
        <v/>
      </c>
      <c r="N1493" s="10" t="n"/>
      <c r="O1493" s="10" t="n"/>
      <c r="P1493" s="14">
        <f>IF(M1493="","",IF(ISNUMBER(M1493),IF(M1493&lt;=0,"CHYBA",""),"CHYBA"))</f>
        <v/>
      </c>
      <c r="Q1493" s="14">
        <f>IF(OR(V1493=0,B1493="",K1493=""),"",IFERROR(IF(X1493=0,IF(AND(COUNTIFS('Vozidlá'!$A$6:$A$6,B1493&amp;"",'Vozidlá'!$L$6:$L$6,"&lt;&gt;")=1,ROUND(K1493,1)=ROUND(INDEX('Vozidlá'!$L$6:$L$6,MATCH(B1493,'Vozidlá'!$A$6:$A$6,0)),1)),"","CHYBA"),IF(AND(INDEX($L$1:$L$1505,X1493)&lt;&gt;"",ROUND(K1493,1)=ROUND(INDEX($L$1:$L$1505,X1493),1)),"","CHYBA")),"CHYBA"))</f>
        <v/>
      </c>
      <c r="R1493" s="14">
        <f>IF(V1493=0,"",IF(OR(NOT(ISNUMBER(A1493)),B1493="",C1493="",NOT(ISNUMBER(D1493)),NOT(ISNUMBER(E1493)),NOT(ISNUMBER(F1493)),NOT(ISNUMBER(G1493)),I1493="",J1493="",NOT(ISNUMBER(K1493)),NOT(ISNUMBER(L1493)),AND(N1493&lt;&gt;"Podnikateľská",N1493&lt;&gt;"Súkromná"),AND(N1493="Podnikateľská",H1493=""),COUNTIFS('Vodiči'!$C$6:$C$8,C1493&amp;"")&lt;&gt;1,COUNTIFS('Vozidlá'!$A$6:$A$6,B1493&amp;"",'Vozidlá'!$B$6:$B$6,"&lt;&gt;")&lt;&gt;1,COUNTIFS('Vozidlá'!$A$6:$A$6,B1493&amp;"",'Vozidlá'!$C$6:$C$6,"&lt;&gt;")&lt;&gt;1,COUNTIFS('Vozidlá'!$A$6:$A$6,B1493&amp;"",'Vozidlá'!$D$6:$D$6,"&lt;&gt;")&lt;&gt;1,COUNTIFS('Vozidlá'!$A$6:$A$6,B1493&amp;"",'Vozidlá'!$E$6:$E$6,"&lt;&gt;")&lt;&gt;1,COUNTIFS('Vozidlá'!$A$6:$A$6,B1493&amp;"",'Vozidlá'!$K$6:$K$6,"&lt;&gt;")&lt;&gt;1,COUNTIFS('Vozidlá'!$A$6:$A$6,B1493&amp;"",'Vozidlá'!$L$6:$L$6,"&lt;&gt;")&lt;&gt;1),"CHYBA",""))</f>
        <v/>
      </c>
      <c r="S1493" s="14">
        <f>IF(V1493=0,"",IF(N1493="Podnikateľská",IF(H1493="","",IF(OR(LEN(TRIM(SUBSTITUTE(SUBSTITUTE(H1493,".",""),",","")))&lt;12,ISNUMBER(MATCH(TRIM(SUBSTITUTE(SUBSTITUTE(H1493,".",""),",","")),'Zoznamy'!$G$2:$G$41,0))),"PREVERIŤ","")),IF(AND(N1493="Súkromná",IFERROR(INDEX('Vozidlá'!$O$6:$O$6,MATCH(B1493,'Vozidlá'!$A$6:$A$6,0))="áno",FALSE)),"PREVERIŤ","")))</f>
        <v/>
      </c>
      <c r="T1493" s="14">
        <f>IF(OR(D1493="",E1493="",F1493="",G1493=""),"",IFERROR(IF(OR(F1493+G1493&lt;D1493+E1493,D1493&lt;DATE(2027,1,1),D1493&gt;=DATE(2028,1,1)),"CHYBA",""),"CHYBA"))</f>
        <v/>
      </c>
      <c r="U1493" s="14">
        <f>IF(OR(V1493=0,A1493=""),"",IF(COUNTIFS($A$6:$A$1505,A1493&amp;"",$B$6:$B$1505,B1493&amp;"")&gt;1,"CHYBA",IF(X1493="","",IF(X1493=0,"",IFERROR(IF(INDEX($A$1:$A$1505,X1493)="","",IF(A1493=INDEX($A$1:$A$1505,X1493)+1,"","PREVERIŤ")),"PREVERIŤ")))))</f>
        <v/>
      </c>
      <c r="V1493" s="14">
        <f>IF(OR(A1493&lt;&gt;"",B1493&lt;&gt;"",C1493&lt;&gt;"",D1493&lt;&gt;"",E1493&lt;&gt;"",F1493&lt;&gt;"",G1493&lt;&gt;"",H1493&lt;&gt;"",I1493&lt;&gt;"",J1493&lt;&gt;"",K1493&lt;&gt;"",L1493&lt;&gt;"",N1493&lt;&gt;"",O1493&lt;&gt;""),1,0)</f>
        <v/>
      </c>
      <c r="W1493" s="14">
        <f>IF(OR(V1493=0,B1493=""),"",COUNTIFS($B$6:B1493,B1493&amp;""))</f>
        <v/>
      </c>
      <c r="X1493" s="14">
        <f>IF(OR(V1493=0,B1493=""),"",IF(W1493=1,0,SUMIFS($Y$5:Y1492,$B$5:B1492,B1493&amp;"",$W$5:W1492,W1493-1)))</f>
        <v/>
      </c>
      <c r="Y1493" s="14">
        <f>IF(V1493=0,"",ROW($A1493))</f>
        <v/>
      </c>
    </row>
    <row r="1494">
      <c r="A1494" s="10" t="n"/>
      <c r="B1494" s="10" t="n"/>
      <c r="C1494" s="10" t="n"/>
      <c r="D1494" s="12" t="n"/>
      <c r="E1494" s="18" t="n"/>
      <c r="F1494" s="12" t="n"/>
      <c r="G1494" s="18" t="n"/>
      <c r="H1494" s="10" t="n"/>
      <c r="I1494" s="10" t="n"/>
      <c r="J1494" s="10" t="n"/>
      <c r="K1494" s="13" t="n"/>
      <c r="L1494" s="13" t="n"/>
      <c r="M1494" s="19">
        <f>IF(OR(K1494="",L1494=""),"",IF(AND(ISNUMBER(K1494),ISNUMBER(L1494)),L1494-K1494,"CHYBA"))</f>
        <v/>
      </c>
      <c r="N1494" s="10" t="n"/>
      <c r="O1494" s="10" t="n"/>
      <c r="P1494" s="14">
        <f>IF(M1494="","",IF(ISNUMBER(M1494),IF(M1494&lt;=0,"CHYBA",""),"CHYBA"))</f>
        <v/>
      </c>
      <c r="Q1494" s="14">
        <f>IF(OR(V1494=0,B1494="",K1494=""),"",IFERROR(IF(X1494=0,IF(AND(COUNTIFS('Vozidlá'!$A$6:$A$6,B1494&amp;"",'Vozidlá'!$L$6:$L$6,"&lt;&gt;")=1,ROUND(K1494,1)=ROUND(INDEX('Vozidlá'!$L$6:$L$6,MATCH(B1494,'Vozidlá'!$A$6:$A$6,0)),1)),"","CHYBA"),IF(AND(INDEX($L$1:$L$1505,X1494)&lt;&gt;"",ROUND(K1494,1)=ROUND(INDEX($L$1:$L$1505,X1494),1)),"","CHYBA")),"CHYBA"))</f>
        <v/>
      </c>
      <c r="R1494" s="14">
        <f>IF(V1494=0,"",IF(OR(NOT(ISNUMBER(A1494)),B1494="",C1494="",NOT(ISNUMBER(D1494)),NOT(ISNUMBER(E1494)),NOT(ISNUMBER(F1494)),NOT(ISNUMBER(G1494)),I1494="",J1494="",NOT(ISNUMBER(K1494)),NOT(ISNUMBER(L1494)),AND(N1494&lt;&gt;"Podnikateľská",N1494&lt;&gt;"Súkromná"),AND(N1494="Podnikateľská",H1494=""),COUNTIFS('Vodiči'!$C$6:$C$8,C1494&amp;"")&lt;&gt;1,COUNTIFS('Vozidlá'!$A$6:$A$6,B1494&amp;"",'Vozidlá'!$B$6:$B$6,"&lt;&gt;")&lt;&gt;1,COUNTIFS('Vozidlá'!$A$6:$A$6,B1494&amp;"",'Vozidlá'!$C$6:$C$6,"&lt;&gt;")&lt;&gt;1,COUNTIFS('Vozidlá'!$A$6:$A$6,B1494&amp;"",'Vozidlá'!$D$6:$D$6,"&lt;&gt;")&lt;&gt;1,COUNTIFS('Vozidlá'!$A$6:$A$6,B1494&amp;"",'Vozidlá'!$E$6:$E$6,"&lt;&gt;")&lt;&gt;1,COUNTIFS('Vozidlá'!$A$6:$A$6,B1494&amp;"",'Vozidlá'!$K$6:$K$6,"&lt;&gt;")&lt;&gt;1,COUNTIFS('Vozidlá'!$A$6:$A$6,B1494&amp;"",'Vozidlá'!$L$6:$L$6,"&lt;&gt;")&lt;&gt;1),"CHYBA",""))</f>
        <v/>
      </c>
      <c r="S1494" s="14">
        <f>IF(V1494=0,"",IF(N1494="Podnikateľská",IF(H1494="","",IF(OR(LEN(TRIM(SUBSTITUTE(SUBSTITUTE(H1494,".",""),",","")))&lt;12,ISNUMBER(MATCH(TRIM(SUBSTITUTE(SUBSTITUTE(H1494,".",""),",","")),'Zoznamy'!$G$2:$G$41,0))),"PREVERIŤ","")),IF(AND(N1494="Súkromná",IFERROR(INDEX('Vozidlá'!$O$6:$O$6,MATCH(B1494,'Vozidlá'!$A$6:$A$6,0))="áno",FALSE)),"PREVERIŤ","")))</f>
        <v/>
      </c>
      <c r="T1494" s="14">
        <f>IF(OR(D1494="",E1494="",F1494="",G1494=""),"",IFERROR(IF(OR(F1494+G1494&lt;D1494+E1494,D1494&lt;DATE(2027,1,1),D1494&gt;=DATE(2028,1,1)),"CHYBA",""),"CHYBA"))</f>
        <v/>
      </c>
      <c r="U1494" s="14">
        <f>IF(OR(V1494=0,A1494=""),"",IF(COUNTIFS($A$6:$A$1505,A1494&amp;"",$B$6:$B$1505,B1494&amp;"")&gt;1,"CHYBA",IF(X1494="","",IF(X1494=0,"",IFERROR(IF(INDEX($A$1:$A$1505,X1494)="","",IF(A1494=INDEX($A$1:$A$1505,X1494)+1,"","PREVERIŤ")),"PREVERIŤ")))))</f>
        <v/>
      </c>
      <c r="V1494" s="14">
        <f>IF(OR(A1494&lt;&gt;"",B1494&lt;&gt;"",C1494&lt;&gt;"",D1494&lt;&gt;"",E1494&lt;&gt;"",F1494&lt;&gt;"",G1494&lt;&gt;"",H1494&lt;&gt;"",I1494&lt;&gt;"",J1494&lt;&gt;"",K1494&lt;&gt;"",L1494&lt;&gt;"",N1494&lt;&gt;"",O1494&lt;&gt;""),1,0)</f>
        <v/>
      </c>
      <c r="W1494" s="14">
        <f>IF(OR(V1494=0,B1494=""),"",COUNTIFS($B$6:B1494,B1494&amp;""))</f>
        <v/>
      </c>
      <c r="X1494" s="14">
        <f>IF(OR(V1494=0,B1494=""),"",IF(W1494=1,0,SUMIFS($Y$5:Y1493,$B$5:B1493,B1494&amp;"",$W$5:W1493,W1494-1)))</f>
        <v/>
      </c>
      <c r="Y1494" s="14">
        <f>IF(V1494=0,"",ROW($A1494))</f>
        <v/>
      </c>
    </row>
    <row r="1495">
      <c r="A1495" s="10" t="n"/>
      <c r="B1495" s="10" t="n"/>
      <c r="C1495" s="10" t="n"/>
      <c r="D1495" s="12" t="n"/>
      <c r="E1495" s="18" t="n"/>
      <c r="F1495" s="12" t="n"/>
      <c r="G1495" s="18" t="n"/>
      <c r="H1495" s="10" t="n"/>
      <c r="I1495" s="10" t="n"/>
      <c r="J1495" s="10" t="n"/>
      <c r="K1495" s="13" t="n"/>
      <c r="L1495" s="13" t="n"/>
      <c r="M1495" s="19">
        <f>IF(OR(K1495="",L1495=""),"",IF(AND(ISNUMBER(K1495),ISNUMBER(L1495)),L1495-K1495,"CHYBA"))</f>
        <v/>
      </c>
      <c r="N1495" s="10" t="n"/>
      <c r="O1495" s="10" t="n"/>
      <c r="P1495" s="14">
        <f>IF(M1495="","",IF(ISNUMBER(M1495),IF(M1495&lt;=0,"CHYBA",""),"CHYBA"))</f>
        <v/>
      </c>
      <c r="Q1495" s="14">
        <f>IF(OR(V1495=0,B1495="",K1495=""),"",IFERROR(IF(X1495=0,IF(AND(COUNTIFS('Vozidlá'!$A$6:$A$6,B1495&amp;"",'Vozidlá'!$L$6:$L$6,"&lt;&gt;")=1,ROUND(K1495,1)=ROUND(INDEX('Vozidlá'!$L$6:$L$6,MATCH(B1495,'Vozidlá'!$A$6:$A$6,0)),1)),"","CHYBA"),IF(AND(INDEX($L$1:$L$1505,X1495)&lt;&gt;"",ROUND(K1495,1)=ROUND(INDEX($L$1:$L$1505,X1495),1)),"","CHYBA")),"CHYBA"))</f>
        <v/>
      </c>
      <c r="R1495" s="14">
        <f>IF(V1495=0,"",IF(OR(NOT(ISNUMBER(A1495)),B1495="",C1495="",NOT(ISNUMBER(D1495)),NOT(ISNUMBER(E1495)),NOT(ISNUMBER(F1495)),NOT(ISNUMBER(G1495)),I1495="",J1495="",NOT(ISNUMBER(K1495)),NOT(ISNUMBER(L1495)),AND(N1495&lt;&gt;"Podnikateľská",N1495&lt;&gt;"Súkromná"),AND(N1495="Podnikateľská",H1495=""),COUNTIFS('Vodiči'!$C$6:$C$8,C1495&amp;"")&lt;&gt;1,COUNTIFS('Vozidlá'!$A$6:$A$6,B1495&amp;"",'Vozidlá'!$B$6:$B$6,"&lt;&gt;")&lt;&gt;1,COUNTIFS('Vozidlá'!$A$6:$A$6,B1495&amp;"",'Vozidlá'!$C$6:$C$6,"&lt;&gt;")&lt;&gt;1,COUNTIFS('Vozidlá'!$A$6:$A$6,B1495&amp;"",'Vozidlá'!$D$6:$D$6,"&lt;&gt;")&lt;&gt;1,COUNTIFS('Vozidlá'!$A$6:$A$6,B1495&amp;"",'Vozidlá'!$E$6:$E$6,"&lt;&gt;")&lt;&gt;1,COUNTIFS('Vozidlá'!$A$6:$A$6,B1495&amp;"",'Vozidlá'!$K$6:$K$6,"&lt;&gt;")&lt;&gt;1,COUNTIFS('Vozidlá'!$A$6:$A$6,B1495&amp;"",'Vozidlá'!$L$6:$L$6,"&lt;&gt;")&lt;&gt;1),"CHYBA",""))</f>
        <v/>
      </c>
      <c r="S1495" s="14">
        <f>IF(V1495=0,"",IF(N1495="Podnikateľská",IF(H1495="","",IF(OR(LEN(TRIM(SUBSTITUTE(SUBSTITUTE(H1495,".",""),",","")))&lt;12,ISNUMBER(MATCH(TRIM(SUBSTITUTE(SUBSTITUTE(H1495,".",""),",","")),'Zoznamy'!$G$2:$G$41,0))),"PREVERIŤ","")),IF(AND(N1495="Súkromná",IFERROR(INDEX('Vozidlá'!$O$6:$O$6,MATCH(B1495,'Vozidlá'!$A$6:$A$6,0))="áno",FALSE)),"PREVERIŤ","")))</f>
        <v/>
      </c>
      <c r="T1495" s="14">
        <f>IF(OR(D1495="",E1495="",F1495="",G1495=""),"",IFERROR(IF(OR(F1495+G1495&lt;D1495+E1495,D1495&lt;DATE(2027,1,1),D1495&gt;=DATE(2028,1,1)),"CHYBA",""),"CHYBA"))</f>
        <v/>
      </c>
      <c r="U1495" s="14">
        <f>IF(OR(V1495=0,A1495=""),"",IF(COUNTIFS($A$6:$A$1505,A1495&amp;"",$B$6:$B$1505,B1495&amp;"")&gt;1,"CHYBA",IF(X1495="","",IF(X1495=0,"",IFERROR(IF(INDEX($A$1:$A$1505,X1495)="","",IF(A1495=INDEX($A$1:$A$1505,X1495)+1,"","PREVERIŤ")),"PREVERIŤ")))))</f>
        <v/>
      </c>
      <c r="V1495" s="14">
        <f>IF(OR(A1495&lt;&gt;"",B1495&lt;&gt;"",C1495&lt;&gt;"",D1495&lt;&gt;"",E1495&lt;&gt;"",F1495&lt;&gt;"",G1495&lt;&gt;"",H1495&lt;&gt;"",I1495&lt;&gt;"",J1495&lt;&gt;"",K1495&lt;&gt;"",L1495&lt;&gt;"",N1495&lt;&gt;"",O1495&lt;&gt;""),1,0)</f>
        <v/>
      </c>
      <c r="W1495" s="14">
        <f>IF(OR(V1495=0,B1495=""),"",COUNTIFS($B$6:B1495,B1495&amp;""))</f>
        <v/>
      </c>
      <c r="X1495" s="14">
        <f>IF(OR(V1495=0,B1495=""),"",IF(W1495=1,0,SUMIFS($Y$5:Y1494,$B$5:B1494,B1495&amp;"",$W$5:W1494,W1495-1)))</f>
        <v/>
      </c>
      <c r="Y1495" s="14">
        <f>IF(V1495=0,"",ROW($A1495))</f>
        <v/>
      </c>
    </row>
    <row r="1496">
      <c r="A1496" s="10" t="n"/>
      <c r="B1496" s="10" t="n"/>
      <c r="C1496" s="10" t="n"/>
      <c r="D1496" s="12" t="n"/>
      <c r="E1496" s="18" t="n"/>
      <c r="F1496" s="12" t="n"/>
      <c r="G1496" s="18" t="n"/>
      <c r="H1496" s="10" t="n"/>
      <c r="I1496" s="10" t="n"/>
      <c r="J1496" s="10" t="n"/>
      <c r="K1496" s="13" t="n"/>
      <c r="L1496" s="13" t="n"/>
      <c r="M1496" s="19">
        <f>IF(OR(K1496="",L1496=""),"",IF(AND(ISNUMBER(K1496),ISNUMBER(L1496)),L1496-K1496,"CHYBA"))</f>
        <v/>
      </c>
      <c r="N1496" s="10" t="n"/>
      <c r="O1496" s="10" t="n"/>
      <c r="P1496" s="14">
        <f>IF(M1496="","",IF(ISNUMBER(M1496),IF(M1496&lt;=0,"CHYBA",""),"CHYBA"))</f>
        <v/>
      </c>
      <c r="Q1496" s="14">
        <f>IF(OR(V1496=0,B1496="",K1496=""),"",IFERROR(IF(X1496=0,IF(AND(COUNTIFS('Vozidlá'!$A$6:$A$6,B1496&amp;"",'Vozidlá'!$L$6:$L$6,"&lt;&gt;")=1,ROUND(K1496,1)=ROUND(INDEX('Vozidlá'!$L$6:$L$6,MATCH(B1496,'Vozidlá'!$A$6:$A$6,0)),1)),"","CHYBA"),IF(AND(INDEX($L$1:$L$1505,X1496)&lt;&gt;"",ROUND(K1496,1)=ROUND(INDEX($L$1:$L$1505,X1496),1)),"","CHYBA")),"CHYBA"))</f>
        <v/>
      </c>
      <c r="R1496" s="14">
        <f>IF(V1496=0,"",IF(OR(NOT(ISNUMBER(A1496)),B1496="",C1496="",NOT(ISNUMBER(D1496)),NOT(ISNUMBER(E1496)),NOT(ISNUMBER(F1496)),NOT(ISNUMBER(G1496)),I1496="",J1496="",NOT(ISNUMBER(K1496)),NOT(ISNUMBER(L1496)),AND(N1496&lt;&gt;"Podnikateľská",N1496&lt;&gt;"Súkromná"),AND(N1496="Podnikateľská",H1496=""),COUNTIFS('Vodiči'!$C$6:$C$8,C1496&amp;"")&lt;&gt;1,COUNTIFS('Vozidlá'!$A$6:$A$6,B1496&amp;"",'Vozidlá'!$B$6:$B$6,"&lt;&gt;")&lt;&gt;1,COUNTIFS('Vozidlá'!$A$6:$A$6,B1496&amp;"",'Vozidlá'!$C$6:$C$6,"&lt;&gt;")&lt;&gt;1,COUNTIFS('Vozidlá'!$A$6:$A$6,B1496&amp;"",'Vozidlá'!$D$6:$D$6,"&lt;&gt;")&lt;&gt;1,COUNTIFS('Vozidlá'!$A$6:$A$6,B1496&amp;"",'Vozidlá'!$E$6:$E$6,"&lt;&gt;")&lt;&gt;1,COUNTIFS('Vozidlá'!$A$6:$A$6,B1496&amp;"",'Vozidlá'!$K$6:$K$6,"&lt;&gt;")&lt;&gt;1,COUNTIFS('Vozidlá'!$A$6:$A$6,B1496&amp;"",'Vozidlá'!$L$6:$L$6,"&lt;&gt;")&lt;&gt;1),"CHYBA",""))</f>
        <v/>
      </c>
      <c r="S1496" s="14">
        <f>IF(V1496=0,"",IF(N1496="Podnikateľská",IF(H1496="","",IF(OR(LEN(TRIM(SUBSTITUTE(SUBSTITUTE(H1496,".",""),",","")))&lt;12,ISNUMBER(MATCH(TRIM(SUBSTITUTE(SUBSTITUTE(H1496,".",""),",","")),'Zoznamy'!$G$2:$G$41,0))),"PREVERIŤ","")),IF(AND(N1496="Súkromná",IFERROR(INDEX('Vozidlá'!$O$6:$O$6,MATCH(B1496,'Vozidlá'!$A$6:$A$6,0))="áno",FALSE)),"PREVERIŤ","")))</f>
        <v/>
      </c>
      <c r="T1496" s="14">
        <f>IF(OR(D1496="",E1496="",F1496="",G1496=""),"",IFERROR(IF(OR(F1496+G1496&lt;D1496+E1496,D1496&lt;DATE(2027,1,1),D1496&gt;=DATE(2028,1,1)),"CHYBA",""),"CHYBA"))</f>
        <v/>
      </c>
      <c r="U1496" s="14">
        <f>IF(OR(V1496=0,A1496=""),"",IF(COUNTIFS($A$6:$A$1505,A1496&amp;"",$B$6:$B$1505,B1496&amp;"")&gt;1,"CHYBA",IF(X1496="","",IF(X1496=0,"",IFERROR(IF(INDEX($A$1:$A$1505,X1496)="","",IF(A1496=INDEX($A$1:$A$1505,X1496)+1,"","PREVERIŤ")),"PREVERIŤ")))))</f>
        <v/>
      </c>
      <c r="V1496" s="14">
        <f>IF(OR(A1496&lt;&gt;"",B1496&lt;&gt;"",C1496&lt;&gt;"",D1496&lt;&gt;"",E1496&lt;&gt;"",F1496&lt;&gt;"",G1496&lt;&gt;"",H1496&lt;&gt;"",I1496&lt;&gt;"",J1496&lt;&gt;"",K1496&lt;&gt;"",L1496&lt;&gt;"",N1496&lt;&gt;"",O1496&lt;&gt;""),1,0)</f>
        <v/>
      </c>
      <c r="W1496" s="14">
        <f>IF(OR(V1496=0,B1496=""),"",COUNTIFS($B$6:B1496,B1496&amp;""))</f>
        <v/>
      </c>
      <c r="X1496" s="14">
        <f>IF(OR(V1496=0,B1496=""),"",IF(W1496=1,0,SUMIFS($Y$5:Y1495,$B$5:B1495,B1496&amp;"",$W$5:W1495,W1496-1)))</f>
        <v/>
      </c>
      <c r="Y1496" s="14">
        <f>IF(V1496=0,"",ROW($A1496))</f>
        <v/>
      </c>
    </row>
    <row r="1497">
      <c r="A1497" s="10" t="n"/>
      <c r="B1497" s="10" t="n"/>
      <c r="C1497" s="10" t="n"/>
      <c r="D1497" s="12" t="n"/>
      <c r="E1497" s="18" t="n"/>
      <c r="F1497" s="12" t="n"/>
      <c r="G1497" s="18" t="n"/>
      <c r="H1497" s="10" t="n"/>
      <c r="I1497" s="10" t="n"/>
      <c r="J1497" s="10" t="n"/>
      <c r="K1497" s="13" t="n"/>
      <c r="L1497" s="13" t="n"/>
      <c r="M1497" s="19">
        <f>IF(OR(K1497="",L1497=""),"",IF(AND(ISNUMBER(K1497),ISNUMBER(L1497)),L1497-K1497,"CHYBA"))</f>
        <v/>
      </c>
      <c r="N1497" s="10" t="n"/>
      <c r="O1497" s="10" t="n"/>
      <c r="P1497" s="14">
        <f>IF(M1497="","",IF(ISNUMBER(M1497),IF(M1497&lt;=0,"CHYBA",""),"CHYBA"))</f>
        <v/>
      </c>
      <c r="Q1497" s="14">
        <f>IF(OR(V1497=0,B1497="",K1497=""),"",IFERROR(IF(X1497=0,IF(AND(COUNTIFS('Vozidlá'!$A$6:$A$6,B1497&amp;"",'Vozidlá'!$L$6:$L$6,"&lt;&gt;")=1,ROUND(K1497,1)=ROUND(INDEX('Vozidlá'!$L$6:$L$6,MATCH(B1497,'Vozidlá'!$A$6:$A$6,0)),1)),"","CHYBA"),IF(AND(INDEX($L$1:$L$1505,X1497)&lt;&gt;"",ROUND(K1497,1)=ROUND(INDEX($L$1:$L$1505,X1497),1)),"","CHYBA")),"CHYBA"))</f>
        <v/>
      </c>
      <c r="R1497" s="14">
        <f>IF(V1497=0,"",IF(OR(NOT(ISNUMBER(A1497)),B1497="",C1497="",NOT(ISNUMBER(D1497)),NOT(ISNUMBER(E1497)),NOT(ISNUMBER(F1497)),NOT(ISNUMBER(G1497)),I1497="",J1497="",NOT(ISNUMBER(K1497)),NOT(ISNUMBER(L1497)),AND(N1497&lt;&gt;"Podnikateľská",N1497&lt;&gt;"Súkromná"),AND(N1497="Podnikateľská",H1497=""),COUNTIFS('Vodiči'!$C$6:$C$8,C1497&amp;"")&lt;&gt;1,COUNTIFS('Vozidlá'!$A$6:$A$6,B1497&amp;"",'Vozidlá'!$B$6:$B$6,"&lt;&gt;")&lt;&gt;1,COUNTIFS('Vozidlá'!$A$6:$A$6,B1497&amp;"",'Vozidlá'!$C$6:$C$6,"&lt;&gt;")&lt;&gt;1,COUNTIFS('Vozidlá'!$A$6:$A$6,B1497&amp;"",'Vozidlá'!$D$6:$D$6,"&lt;&gt;")&lt;&gt;1,COUNTIFS('Vozidlá'!$A$6:$A$6,B1497&amp;"",'Vozidlá'!$E$6:$E$6,"&lt;&gt;")&lt;&gt;1,COUNTIFS('Vozidlá'!$A$6:$A$6,B1497&amp;"",'Vozidlá'!$K$6:$K$6,"&lt;&gt;")&lt;&gt;1,COUNTIFS('Vozidlá'!$A$6:$A$6,B1497&amp;"",'Vozidlá'!$L$6:$L$6,"&lt;&gt;")&lt;&gt;1),"CHYBA",""))</f>
        <v/>
      </c>
      <c r="S1497" s="14">
        <f>IF(V1497=0,"",IF(N1497="Podnikateľská",IF(H1497="","",IF(OR(LEN(TRIM(SUBSTITUTE(SUBSTITUTE(H1497,".",""),",","")))&lt;12,ISNUMBER(MATCH(TRIM(SUBSTITUTE(SUBSTITUTE(H1497,".",""),",","")),'Zoznamy'!$G$2:$G$41,0))),"PREVERIŤ","")),IF(AND(N1497="Súkromná",IFERROR(INDEX('Vozidlá'!$O$6:$O$6,MATCH(B1497,'Vozidlá'!$A$6:$A$6,0))="áno",FALSE)),"PREVERIŤ","")))</f>
        <v/>
      </c>
      <c r="T1497" s="14">
        <f>IF(OR(D1497="",E1497="",F1497="",G1497=""),"",IFERROR(IF(OR(F1497+G1497&lt;D1497+E1497,D1497&lt;DATE(2027,1,1),D1497&gt;=DATE(2028,1,1)),"CHYBA",""),"CHYBA"))</f>
        <v/>
      </c>
      <c r="U1497" s="14">
        <f>IF(OR(V1497=0,A1497=""),"",IF(COUNTIFS($A$6:$A$1505,A1497&amp;"",$B$6:$B$1505,B1497&amp;"")&gt;1,"CHYBA",IF(X1497="","",IF(X1497=0,"",IFERROR(IF(INDEX($A$1:$A$1505,X1497)="","",IF(A1497=INDEX($A$1:$A$1505,X1497)+1,"","PREVERIŤ")),"PREVERIŤ")))))</f>
        <v/>
      </c>
      <c r="V1497" s="14">
        <f>IF(OR(A1497&lt;&gt;"",B1497&lt;&gt;"",C1497&lt;&gt;"",D1497&lt;&gt;"",E1497&lt;&gt;"",F1497&lt;&gt;"",G1497&lt;&gt;"",H1497&lt;&gt;"",I1497&lt;&gt;"",J1497&lt;&gt;"",K1497&lt;&gt;"",L1497&lt;&gt;"",N1497&lt;&gt;"",O1497&lt;&gt;""),1,0)</f>
        <v/>
      </c>
      <c r="W1497" s="14">
        <f>IF(OR(V1497=0,B1497=""),"",COUNTIFS($B$6:B1497,B1497&amp;""))</f>
        <v/>
      </c>
      <c r="X1497" s="14">
        <f>IF(OR(V1497=0,B1497=""),"",IF(W1497=1,0,SUMIFS($Y$5:Y1496,$B$5:B1496,B1497&amp;"",$W$5:W1496,W1497-1)))</f>
        <v/>
      </c>
      <c r="Y1497" s="14">
        <f>IF(V1497=0,"",ROW($A1497))</f>
        <v/>
      </c>
    </row>
    <row r="1498">
      <c r="A1498" s="10" t="n"/>
      <c r="B1498" s="10" t="n"/>
      <c r="C1498" s="10" t="n"/>
      <c r="D1498" s="12" t="n"/>
      <c r="E1498" s="18" t="n"/>
      <c r="F1498" s="12" t="n"/>
      <c r="G1498" s="18" t="n"/>
      <c r="H1498" s="10" t="n"/>
      <c r="I1498" s="10" t="n"/>
      <c r="J1498" s="10" t="n"/>
      <c r="K1498" s="13" t="n"/>
      <c r="L1498" s="13" t="n"/>
      <c r="M1498" s="19">
        <f>IF(OR(K1498="",L1498=""),"",IF(AND(ISNUMBER(K1498),ISNUMBER(L1498)),L1498-K1498,"CHYBA"))</f>
        <v/>
      </c>
      <c r="N1498" s="10" t="n"/>
      <c r="O1498" s="10" t="n"/>
      <c r="P1498" s="14">
        <f>IF(M1498="","",IF(ISNUMBER(M1498),IF(M1498&lt;=0,"CHYBA",""),"CHYBA"))</f>
        <v/>
      </c>
      <c r="Q1498" s="14">
        <f>IF(OR(V1498=0,B1498="",K1498=""),"",IFERROR(IF(X1498=0,IF(AND(COUNTIFS('Vozidlá'!$A$6:$A$6,B1498&amp;"",'Vozidlá'!$L$6:$L$6,"&lt;&gt;")=1,ROUND(K1498,1)=ROUND(INDEX('Vozidlá'!$L$6:$L$6,MATCH(B1498,'Vozidlá'!$A$6:$A$6,0)),1)),"","CHYBA"),IF(AND(INDEX($L$1:$L$1505,X1498)&lt;&gt;"",ROUND(K1498,1)=ROUND(INDEX($L$1:$L$1505,X1498),1)),"","CHYBA")),"CHYBA"))</f>
        <v/>
      </c>
      <c r="R1498" s="14">
        <f>IF(V1498=0,"",IF(OR(NOT(ISNUMBER(A1498)),B1498="",C1498="",NOT(ISNUMBER(D1498)),NOT(ISNUMBER(E1498)),NOT(ISNUMBER(F1498)),NOT(ISNUMBER(G1498)),I1498="",J1498="",NOT(ISNUMBER(K1498)),NOT(ISNUMBER(L1498)),AND(N1498&lt;&gt;"Podnikateľská",N1498&lt;&gt;"Súkromná"),AND(N1498="Podnikateľská",H1498=""),COUNTIFS('Vodiči'!$C$6:$C$8,C1498&amp;"")&lt;&gt;1,COUNTIFS('Vozidlá'!$A$6:$A$6,B1498&amp;"",'Vozidlá'!$B$6:$B$6,"&lt;&gt;")&lt;&gt;1,COUNTIFS('Vozidlá'!$A$6:$A$6,B1498&amp;"",'Vozidlá'!$C$6:$C$6,"&lt;&gt;")&lt;&gt;1,COUNTIFS('Vozidlá'!$A$6:$A$6,B1498&amp;"",'Vozidlá'!$D$6:$D$6,"&lt;&gt;")&lt;&gt;1,COUNTIFS('Vozidlá'!$A$6:$A$6,B1498&amp;"",'Vozidlá'!$E$6:$E$6,"&lt;&gt;")&lt;&gt;1,COUNTIFS('Vozidlá'!$A$6:$A$6,B1498&amp;"",'Vozidlá'!$K$6:$K$6,"&lt;&gt;")&lt;&gt;1,COUNTIFS('Vozidlá'!$A$6:$A$6,B1498&amp;"",'Vozidlá'!$L$6:$L$6,"&lt;&gt;")&lt;&gt;1),"CHYBA",""))</f>
        <v/>
      </c>
      <c r="S1498" s="14">
        <f>IF(V1498=0,"",IF(N1498="Podnikateľská",IF(H1498="","",IF(OR(LEN(TRIM(SUBSTITUTE(SUBSTITUTE(H1498,".",""),",","")))&lt;12,ISNUMBER(MATCH(TRIM(SUBSTITUTE(SUBSTITUTE(H1498,".",""),",","")),'Zoznamy'!$G$2:$G$41,0))),"PREVERIŤ","")),IF(AND(N1498="Súkromná",IFERROR(INDEX('Vozidlá'!$O$6:$O$6,MATCH(B1498,'Vozidlá'!$A$6:$A$6,0))="áno",FALSE)),"PREVERIŤ","")))</f>
        <v/>
      </c>
      <c r="T1498" s="14">
        <f>IF(OR(D1498="",E1498="",F1498="",G1498=""),"",IFERROR(IF(OR(F1498+G1498&lt;D1498+E1498,D1498&lt;DATE(2027,1,1),D1498&gt;=DATE(2028,1,1)),"CHYBA",""),"CHYBA"))</f>
        <v/>
      </c>
      <c r="U1498" s="14">
        <f>IF(OR(V1498=0,A1498=""),"",IF(COUNTIFS($A$6:$A$1505,A1498&amp;"",$B$6:$B$1505,B1498&amp;"")&gt;1,"CHYBA",IF(X1498="","",IF(X1498=0,"",IFERROR(IF(INDEX($A$1:$A$1505,X1498)="","",IF(A1498=INDEX($A$1:$A$1505,X1498)+1,"","PREVERIŤ")),"PREVERIŤ")))))</f>
        <v/>
      </c>
      <c r="V1498" s="14">
        <f>IF(OR(A1498&lt;&gt;"",B1498&lt;&gt;"",C1498&lt;&gt;"",D1498&lt;&gt;"",E1498&lt;&gt;"",F1498&lt;&gt;"",G1498&lt;&gt;"",H1498&lt;&gt;"",I1498&lt;&gt;"",J1498&lt;&gt;"",K1498&lt;&gt;"",L1498&lt;&gt;"",N1498&lt;&gt;"",O1498&lt;&gt;""),1,0)</f>
        <v/>
      </c>
      <c r="W1498" s="14">
        <f>IF(OR(V1498=0,B1498=""),"",COUNTIFS($B$6:B1498,B1498&amp;""))</f>
        <v/>
      </c>
      <c r="X1498" s="14">
        <f>IF(OR(V1498=0,B1498=""),"",IF(W1498=1,0,SUMIFS($Y$5:Y1497,$B$5:B1497,B1498&amp;"",$W$5:W1497,W1498-1)))</f>
        <v/>
      </c>
      <c r="Y1498" s="14">
        <f>IF(V1498=0,"",ROW($A1498))</f>
        <v/>
      </c>
    </row>
    <row r="1499">
      <c r="A1499" s="10" t="n"/>
      <c r="B1499" s="10" t="n"/>
      <c r="C1499" s="10" t="n"/>
      <c r="D1499" s="12" t="n"/>
      <c r="E1499" s="18" t="n"/>
      <c r="F1499" s="12" t="n"/>
      <c r="G1499" s="18" t="n"/>
      <c r="H1499" s="10" t="n"/>
      <c r="I1499" s="10" t="n"/>
      <c r="J1499" s="10" t="n"/>
      <c r="K1499" s="13" t="n"/>
      <c r="L1499" s="13" t="n"/>
      <c r="M1499" s="19">
        <f>IF(OR(K1499="",L1499=""),"",IF(AND(ISNUMBER(K1499),ISNUMBER(L1499)),L1499-K1499,"CHYBA"))</f>
        <v/>
      </c>
      <c r="N1499" s="10" t="n"/>
      <c r="O1499" s="10" t="n"/>
      <c r="P1499" s="14">
        <f>IF(M1499="","",IF(ISNUMBER(M1499),IF(M1499&lt;=0,"CHYBA",""),"CHYBA"))</f>
        <v/>
      </c>
      <c r="Q1499" s="14">
        <f>IF(OR(V1499=0,B1499="",K1499=""),"",IFERROR(IF(X1499=0,IF(AND(COUNTIFS('Vozidlá'!$A$6:$A$6,B1499&amp;"",'Vozidlá'!$L$6:$L$6,"&lt;&gt;")=1,ROUND(K1499,1)=ROUND(INDEX('Vozidlá'!$L$6:$L$6,MATCH(B1499,'Vozidlá'!$A$6:$A$6,0)),1)),"","CHYBA"),IF(AND(INDEX($L$1:$L$1505,X1499)&lt;&gt;"",ROUND(K1499,1)=ROUND(INDEX($L$1:$L$1505,X1499),1)),"","CHYBA")),"CHYBA"))</f>
        <v/>
      </c>
      <c r="R1499" s="14">
        <f>IF(V1499=0,"",IF(OR(NOT(ISNUMBER(A1499)),B1499="",C1499="",NOT(ISNUMBER(D1499)),NOT(ISNUMBER(E1499)),NOT(ISNUMBER(F1499)),NOT(ISNUMBER(G1499)),I1499="",J1499="",NOT(ISNUMBER(K1499)),NOT(ISNUMBER(L1499)),AND(N1499&lt;&gt;"Podnikateľská",N1499&lt;&gt;"Súkromná"),AND(N1499="Podnikateľská",H1499=""),COUNTIFS('Vodiči'!$C$6:$C$8,C1499&amp;"")&lt;&gt;1,COUNTIFS('Vozidlá'!$A$6:$A$6,B1499&amp;"",'Vozidlá'!$B$6:$B$6,"&lt;&gt;")&lt;&gt;1,COUNTIFS('Vozidlá'!$A$6:$A$6,B1499&amp;"",'Vozidlá'!$C$6:$C$6,"&lt;&gt;")&lt;&gt;1,COUNTIFS('Vozidlá'!$A$6:$A$6,B1499&amp;"",'Vozidlá'!$D$6:$D$6,"&lt;&gt;")&lt;&gt;1,COUNTIFS('Vozidlá'!$A$6:$A$6,B1499&amp;"",'Vozidlá'!$E$6:$E$6,"&lt;&gt;")&lt;&gt;1,COUNTIFS('Vozidlá'!$A$6:$A$6,B1499&amp;"",'Vozidlá'!$K$6:$K$6,"&lt;&gt;")&lt;&gt;1,COUNTIFS('Vozidlá'!$A$6:$A$6,B1499&amp;"",'Vozidlá'!$L$6:$L$6,"&lt;&gt;")&lt;&gt;1),"CHYBA",""))</f>
        <v/>
      </c>
      <c r="S1499" s="14">
        <f>IF(V1499=0,"",IF(N1499="Podnikateľská",IF(H1499="","",IF(OR(LEN(TRIM(SUBSTITUTE(SUBSTITUTE(H1499,".",""),",","")))&lt;12,ISNUMBER(MATCH(TRIM(SUBSTITUTE(SUBSTITUTE(H1499,".",""),",","")),'Zoznamy'!$G$2:$G$41,0))),"PREVERIŤ","")),IF(AND(N1499="Súkromná",IFERROR(INDEX('Vozidlá'!$O$6:$O$6,MATCH(B1499,'Vozidlá'!$A$6:$A$6,0))="áno",FALSE)),"PREVERIŤ","")))</f>
        <v/>
      </c>
      <c r="T1499" s="14">
        <f>IF(OR(D1499="",E1499="",F1499="",G1499=""),"",IFERROR(IF(OR(F1499+G1499&lt;D1499+E1499,D1499&lt;DATE(2027,1,1),D1499&gt;=DATE(2028,1,1)),"CHYBA",""),"CHYBA"))</f>
        <v/>
      </c>
      <c r="U1499" s="14">
        <f>IF(OR(V1499=0,A1499=""),"",IF(COUNTIFS($A$6:$A$1505,A1499&amp;"",$B$6:$B$1505,B1499&amp;"")&gt;1,"CHYBA",IF(X1499="","",IF(X1499=0,"",IFERROR(IF(INDEX($A$1:$A$1505,X1499)="","",IF(A1499=INDEX($A$1:$A$1505,X1499)+1,"","PREVERIŤ")),"PREVERIŤ")))))</f>
        <v/>
      </c>
      <c r="V1499" s="14">
        <f>IF(OR(A1499&lt;&gt;"",B1499&lt;&gt;"",C1499&lt;&gt;"",D1499&lt;&gt;"",E1499&lt;&gt;"",F1499&lt;&gt;"",G1499&lt;&gt;"",H1499&lt;&gt;"",I1499&lt;&gt;"",J1499&lt;&gt;"",K1499&lt;&gt;"",L1499&lt;&gt;"",N1499&lt;&gt;"",O1499&lt;&gt;""),1,0)</f>
        <v/>
      </c>
      <c r="W1499" s="14">
        <f>IF(OR(V1499=0,B1499=""),"",COUNTIFS($B$6:B1499,B1499&amp;""))</f>
        <v/>
      </c>
      <c r="X1499" s="14">
        <f>IF(OR(V1499=0,B1499=""),"",IF(W1499=1,0,SUMIFS($Y$5:Y1498,$B$5:B1498,B1499&amp;"",$W$5:W1498,W1499-1)))</f>
        <v/>
      </c>
      <c r="Y1499" s="14">
        <f>IF(V1499=0,"",ROW($A1499))</f>
        <v/>
      </c>
    </row>
    <row r="1500">
      <c r="A1500" s="10" t="n"/>
      <c r="B1500" s="10" t="n"/>
      <c r="C1500" s="10" t="n"/>
      <c r="D1500" s="12" t="n"/>
      <c r="E1500" s="18" t="n"/>
      <c r="F1500" s="12" t="n"/>
      <c r="G1500" s="18" t="n"/>
      <c r="H1500" s="10" t="n"/>
      <c r="I1500" s="10" t="n"/>
      <c r="J1500" s="10" t="n"/>
      <c r="K1500" s="13" t="n"/>
      <c r="L1500" s="13" t="n"/>
      <c r="M1500" s="19">
        <f>IF(OR(K1500="",L1500=""),"",IF(AND(ISNUMBER(K1500),ISNUMBER(L1500)),L1500-K1500,"CHYBA"))</f>
        <v/>
      </c>
      <c r="N1500" s="10" t="n"/>
      <c r="O1500" s="10" t="n"/>
      <c r="P1500" s="14">
        <f>IF(M1500="","",IF(ISNUMBER(M1500),IF(M1500&lt;=0,"CHYBA",""),"CHYBA"))</f>
        <v/>
      </c>
      <c r="Q1500" s="14">
        <f>IF(OR(V1500=0,B1500="",K1500=""),"",IFERROR(IF(X1500=0,IF(AND(COUNTIFS('Vozidlá'!$A$6:$A$6,B1500&amp;"",'Vozidlá'!$L$6:$L$6,"&lt;&gt;")=1,ROUND(K1500,1)=ROUND(INDEX('Vozidlá'!$L$6:$L$6,MATCH(B1500,'Vozidlá'!$A$6:$A$6,0)),1)),"","CHYBA"),IF(AND(INDEX($L$1:$L$1505,X1500)&lt;&gt;"",ROUND(K1500,1)=ROUND(INDEX($L$1:$L$1505,X1500),1)),"","CHYBA")),"CHYBA"))</f>
        <v/>
      </c>
      <c r="R1500" s="14">
        <f>IF(V1500=0,"",IF(OR(NOT(ISNUMBER(A1500)),B1500="",C1500="",NOT(ISNUMBER(D1500)),NOT(ISNUMBER(E1500)),NOT(ISNUMBER(F1500)),NOT(ISNUMBER(G1500)),I1500="",J1500="",NOT(ISNUMBER(K1500)),NOT(ISNUMBER(L1500)),AND(N1500&lt;&gt;"Podnikateľská",N1500&lt;&gt;"Súkromná"),AND(N1500="Podnikateľská",H1500=""),COUNTIFS('Vodiči'!$C$6:$C$8,C1500&amp;"")&lt;&gt;1,COUNTIFS('Vozidlá'!$A$6:$A$6,B1500&amp;"",'Vozidlá'!$B$6:$B$6,"&lt;&gt;")&lt;&gt;1,COUNTIFS('Vozidlá'!$A$6:$A$6,B1500&amp;"",'Vozidlá'!$C$6:$C$6,"&lt;&gt;")&lt;&gt;1,COUNTIFS('Vozidlá'!$A$6:$A$6,B1500&amp;"",'Vozidlá'!$D$6:$D$6,"&lt;&gt;")&lt;&gt;1,COUNTIFS('Vozidlá'!$A$6:$A$6,B1500&amp;"",'Vozidlá'!$E$6:$E$6,"&lt;&gt;")&lt;&gt;1,COUNTIFS('Vozidlá'!$A$6:$A$6,B1500&amp;"",'Vozidlá'!$K$6:$K$6,"&lt;&gt;")&lt;&gt;1,COUNTIFS('Vozidlá'!$A$6:$A$6,B1500&amp;"",'Vozidlá'!$L$6:$L$6,"&lt;&gt;")&lt;&gt;1),"CHYBA",""))</f>
        <v/>
      </c>
      <c r="S1500" s="14">
        <f>IF(V1500=0,"",IF(N1500="Podnikateľská",IF(H1500="","",IF(OR(LEN(TRIM(SUBSTITUTE(SUBSTITUTE(H1500,".",""),",","")))&lt;12,ISNUMBER(MATCH(TRIM(SUBSTITUTE(SUBSTITUTE(H1500,".",""),",","")),'Zoznamy'!$G$2:$G$41,0))),"PREVERIŤ","")),IF(AND(N1500="Súkromná",IFERROR(INDEX('Vozidlá'!$O$6:$O$6,MATCH(B1500,'Vozidlá'!$A$6:$A$6,0))="áno",FALSE)),"PREVERIŤ","")))</f>
        <v/>
      </c>
      <c r="T1500" s="14">
        <f>IF(OR(D1500="",E1500="",F1500="",G1500=""),"",IFERROR(IF(OR(F1500+G1500&lt;D1500+E1500,D1500&lt;DATE(2027,1,1),D1500&gt;=DATE(2028,1,1)),"CHYBA",""),"CHYBA"))</f>
        <v/>
      </c>
      <c r="U1500" s="14">
        <f>IF(OR(V1500=0,A1500=""),"",IF(COUNTIFS($A$6:$A$1505,A1500&amp;"",$B$6:$B$1505,B1500&amp;"")&gt;1,"CHYBA",IF(X1500="","",IF(X1500=0,"",IFERROR(IF(INDEX($A$1:$A$1505,X1500)="","",IF(A1500=INDEX($A$1:$A$1505,X1500)+1,"","PREVERIŤ")),"PREVERIŤ")))))</f>
        <v/>
      </c>
      <c r="V1500" s="14">
        <f>IF(OR(A1500&lt;&gt;"",B1500&lt;&gt;"",C1500&lt;&gt;"",D1500&lt;&gt;"",E1500&lt;&gt;"",F1500&lt;&gt;"",G1500&lt;&gt;"",H1500&lt;&gt;"",I1500&lt;&gt;"",J1500&lt;&gt;"",K1500&lt;&gt;"",L1500&lt;&gt;"",N1500&lt;&gt;"",O1500&lt;&gt;""),1,0)</f>
        <v/>
      </c>
      <c r="W1500" s="14">
        <f>IF(OR(V1500=0,B1500=""),"",COUNTIFS($B$6:B1500,B1500&amp;""))</f>
        <v/>
      </c>
      <c r="X1500" s="14">
        <f>IF(OR(V1500=0,B1500=""),"",IF(W1500=1,0,SUMIFS($Y$5:Y1499,$B$5:B1499,B1500&amp;"",$W$5:W1499,W1500-1)))</f>
        <v/>
      </c>
      <c r="Y1500" s="14">
        <f>IF(V1500=0,"",ROW($A1500))</f>
        <v/>
      </c>
    </row>
    <row r="1501">
      <c r="A1501" s="10" t="n"/>
      <c r="B1501" s="10" t="n"/>
      <c r="C1501" s="10" t="n"/>
      <c r="D1501" s="12" t="n"/>
      <c r="E1501" s="18" t="n"/>
      <c r="F1501" s="12" t="n"/>
      <c r="G1501" s="18" t="n"/>
      <c r="H1501" s="10" t="n"/>
      <c r="I1501" s="10" t="n"/>
      <c r="J1501" s="10" t="n"/>
      <c r="K1501" s="13" t="n"/>
      <c r="L1501" s="13" t="n"/>
      <c r="M1501" s="19">
        <f>IF(OR(K1501="",L1501=""),"",IF(AND(ISNUMBER(K1501),ISNUMBER(L1501)),L1501-K1501,"CHYBA"))</f>
        <v/>
      </c>
      <c r="N1501" s="10" t="n"/>
      <c r="O1501" s="10" t="n"/>
      <c r="P1501" s="14">
        <f>IF(M1501="","",IF(ISNUMBER(M1501),IF(M1501&lt;=0,"CHYBA",""),"CHYBA"))</f>
        <v/>
      </c>
      <c r="Q1501" s="14">
        <f>IF(OR(V1501=0,B1501="",K1501=""),"",IFERROR(IF(X1501=0,IF(AND(COUNTIFS('Vozidlá'!$A$6:$A$6,B1501&amp;"",'Vozidlá'!$L$6:$L$6,"&lt;&gt;")=1,ROUND(K1501,1)=ROUND(INDEX('Vozidlá'!$L$6:$L$6,MATCH(B1501,'Vozidlá'!$A$6:$A$6,0)),1)),"","CHYBA"),IF(AND(INDEX($L$1:$L$1505,X1501)&lt;&gt;"",ROUND(K1501,1)=ROUND(INDEX($L$1:$L$1505,X1501),1)),"","CHYBA")),"CHYBA"))</f>
        <v/>
      </c>
      <c r="R1501" s="14">
        <f>IF(V1501=0,"",IF(OR(NOT(ISNUMBER(A1501)),B1501="",C1501="",NOT(ISNUMBER(D1501)),NOT(ISNUMBER(E1501)),NOT(ISNUMBER(F1501)),NOT(ISNUMBER(G1501)),I1501="",J1501="",NOT(ISNUMBER(K1501)),NOT(ISNUMBER(L1501)),AND(N1501&lt;&gt;"Podnikateľská",N1501&lt;&gt;"Súkromná"),AND(N1501="Podnikateľská",H1501=""),COUNTIFS('Vodiči'!$C$6:$C$8,C1501&amp;"")&lt;&gt;1,COUNTIFS('Vozidlá'!$A$6:$A$6,B1501&amp;"",'Vozidlá'!$B$6:$B$6,"&lt;&gt;")&lt;&gt;1,COUNTIFS('Vozidlá'!$A$6:$A$6,B1501&amp;"",'Vozidlá'!$C$6:$C$6,"&lt;&gt;")&lt;&gt;1,COUNTIFS('Vozidlá'!$A$6:$A$6,B1501&amp;"",'Vozidlá'!$D$6:$D$6,"&lt;&gt;")&lt;&gt;1,COUNTIFS('Vozidlá'!$A$6:$A$6,B1501&amp;"",'Vozidlá'!$E$6:$E$6,"&lt;&gt;")&lt;&gt;1,COUNTIFS('Vozidlá'!$A$6:$A$6,B1501&amp;"",'Vozidlá'!$K$6:$K$6,"&lt;&gt;")&lt;&gt;1,COUNTIFS('Vozidlá'!$A$6:$A$6,B1501&amp;"",'Vozidlá'!$L$6:$L$6,"&lt;&gt;")&lt;&gt;1),"CHYBA",""))</f>
        <v/>
      </c>
      <c r="S1501" s="14">
        <f>IF(V1501=0,"",IF(N1501="Podnikateľská",IF(H1501="","",IF(OR(LEN(TRIM(SUBSTITUTE(SUBSTITUTE(H1501,".",""),",","")))&lt;12,ISNUMBER(MATCH(TRIM(SUBSTITUTE(SUBSTITUTE(H1501,".",""),",","")),'Zoznamy'!$G$2:$G$41,0))),"PREVERIŤ","")),IF(AND(N1501="Súkromná",IFERROR(INDEX('Vozidlá'!$O$6:$O$6,MATCH(B1501,'Vozidlá'!$A$6:$A$6,0))="áno",FALSE)),"PREVERIŤ","")))</f>
        <v/>
      </c>
      <c r="T1501" s="14">
        <f>IF(OR(D1501="",E1501="",F1501="",G1501=""),"",IFERROR(IF(OR(F1501+G1501&lt;D1501+E1501,D1501&lt;DATE(2027,1,1),D1501&gt;=DATE(2028,1,1)),"CHYBA",""),"CHYBA"))</f>
        <v/>
      </c>
      <c r="U1501" s="14">
        <f>IF(OR(V1501=0,A1501=""),"",IF(COUNTIFS($A$6:$A$1505,A1501&amp;"",$B$6:$B$1505,B1501&amp;"")&gt;1,"CHYBA",IF(X1501="","",IF(X1501=0,"",IFERROR(IF(INDEX($A$1:$A$1505,X1501)="","",IF(A1501=INDEX($A$1:$A$1505,X1501)+1,"","PREVERIŤ")),"PREVERIŤ")))))</f>
        <v/>
      </c>
      <c r="V1501" s="14">
        <f>IF(OR(A1501&lt;&gt;"",B1501&lt;&gt;"",C1501&lt;&gt;"",D1501&lt;&gt;"",E1501&lt;&gt;"",F1501&lt;&gt;"",G1501&lt;&gt;"",H1501&lt;&gt;"",I1501&lt;&gt;"",J1501&lt;&gt;"",K1501&lt;&gt;"",L1501&lt;&gt;"",N1501&lt;&gt;"",O1501&lt;&gt;""),1,0)</f>
        <v/>
      </c>
      <c r="W1501" s="14">
        <f>IF(OR(V1501=0,B1501=""),"",COUNTIFS($B$6:B1501,B1501&amp;""))</f>
        <v/>
      </c>
      <c r="X1501" s="14">
        <f>IF(OR(V1501=0,B1501=""),"",IF(W1501=1,0,SUMIFS($Y$5:Y1500,$B$5:B1500,B1501&amp;"",$W$5:W1500,W1501-1)))</f>
        <v/>
      </c>
      <c r="Y1501" s="14">
        <f>IF(V1501=0,"",ROW($A1501))</f>
        <v/>
      </c>
    </row>
    <row r="1502">
      <c r="A1502" s="10" t="n"/>
      <c r="B1502" s="10" t="n"/>
      <c r="C1502" s="10" t="n"/>
      <c r="D1502" s="12" t="n"/>
      <c r="E1502" s="18" t="n"/>
      <c r="F1502" s="12" t="n"/>
      <c r="G1502" s="18" t="n"/>
      <c r="H1502" s="10" t="n"/>
      <c r="I1502" s="10" t="n"/>
      <c r="J1502" s="10" t="n"/>
      <c r="K1502" s="13" t="n"/>
      <c r="L1502" s="13" t="n"/>
      <c r="M1502" s="19">
        <f>IF(OR(K1502="",L1502=""),"",IF(AND(ISNUMBER(K1502),ISNUMBER(L1502)),L1502-K1502,"CHYBA"))</f>
        <v/>
      </c>
      <c r="N1502" s="10" t="n"/>
      <c r="O1502" s="10" t="n"/>
      <c r="P1502" s="14">
        <f>IF(M1502="","",IF(ISNUMBER(M1502),IF(M1502&lt;=0,"CHYBA",""),"CHYBA"))</f>
        <v/>
      </c>
      <c r="Q1502" s="14">
        <f>IF(OR(V1502=0,B1502="",K1502=""),"",IFERROR(IF(X1502=0,IF(AND(COUNTIFS('Vozidlá'!$A$6:$A$6,B1502&amp;"",'Vozidlá'!$L$6:$L$6,"&lt;&gt;")=1,ROUND(K1502,1)=ROUND(INDEX('Vozidlá'!$L$6:$L$6,MATCH(B1502,'Vozidlá'!$A$6:$A$6,0)),1)),"","CHYBA"),IF(AND(INDEX($L$1:$L$1505,X1502)&lt;&gt;"",ROUND(K1502,1)=ROUND(INDEX($L$1:$L$1505,X1502),1)),"","CHYBA")),"CHYBA"))</f>
        <v/>
      </c>
      <c r="R1502" s="14">
        <f>IF(V1502=0,"",IF(OR(NOT(ISNUMBER(A1502)),B1502="",C1502="",NOT(ISNUMBER(D1502)),NOT(ISNUMBER(E1502)),NOT(ISNUMBER(F1502)),NOT(ISNUMBER(G1502)),I1502="",J1502="",NOT(ISNUMBER(K1502)),NOT(ISNUMBER(L1502)),AND(N1502&lt;&gt;"Podnikateľská",N1502&lt;&gt;"Súkromná"),AND(N1502="Podnikateľská",H1502=""),COUNTIFS('Vodiči'!$C$6:$C$8,C1502&amp;"")&lt;&gt;1,COUNTIFS('Vozidlá'!$A$6:$A$6,B1502&amp;"",'Vozidlá'!$B$6:$B$6,"&lt;&gt;")&lt;&gt;1,COUNTIFS('Vozidlá'!$A$6:$A$6,B1502&amp;"",'Vozidlá'!$C$6:$C$6,"&lt;&gt;")&lt;&gt;1,COUNTIFS('Vozidlá'!$A$6:$A$6,B1502&amp;"",'Vozidlá'!$D$6:$D$6,"&lt;&gt;")&lt;&gt;1,COUNTIFS('Vozidlá'!$A$6:$A$6,B1502&amp;"",'Vozidlá'!$E$6:$E$6,"&lt;&gt;")&lt;&gt;1,COUNTIFS('Vozidlá'!$A$6:$A$6,B1502&amp;"",'Vozidlá'!$K$6:$K$6,"&lt;&gt;")&lt;&gt;1,COUNTIFS('Vozidlá'!$A$6:$A$6,B1502&amp;"",'Vozidlá'!$L$6:$L$6,"&lt;&gt;")&lt;&gt;1),"CHYBA",""))</f>
        <v/>
      </c>
      <c r="S1502" s="14">
        <f>IF(V1502=0,"",IF(N1502="Podnikateľská",IF(H1502="","",IF(OR(LEN(TRIM(SUBSTITUTE(SUBSTITUTE(H1502,".",""),",","")))&lt;12,ISNUMBER(MATCH(TRIM(SUBSTITUTE(SUBSTITUTE(H1502,".",""),",","")),'Zoznamy'!$G$2:$G$41,0))),"PREVERIŤ","")),IF(AND(N1502="Súkromná",IFERROR(INDEX('Vozidlá'!$O$6:$O$6,MATCH(B1502,'Vozidlá'!$A$6:$A$6,0))="áno",FALSE)),"PREVERIŤ","")))</f>
        <v/>
      </c>
      <c r="T1502" s="14">
        <f>IF(OR(D1502="",E1502="",F1502="",G1502=""),"",IFERROR(IF(OR(F1502+G1502&lt;D1502+E1502,D1502&lt;DATE(2027,1,1),D1502&gt;=DATE(2028,1,1)),"CHYBA",""),"CHYBA"))</f>
        <v/>
      </c>
      <c r="U1502" s="14">
        <f>IF(OR(V1502=0,A1502=""),"",IF(COUNTIFS($A$6:$A$1505,A1502&amp;"",$B$6:$B$1505,B1502&amp;"")&gt;1,"CHYBA",IF(X1502="","",IF(X1502=0,"",IFERROR(IF(INDEX($A$1:$A$1505,X1502)="","",IF(A1502=INDEX($A$1:$A$1505,X1502)+1,"","PREVERIŤ")),"PREVERIŤ")))))</f>
        <v/>
      </c>
      <c r="V1502" s="14">
        <f>IF(OR(A1502&lt;&gt;"",B1502&lt;&gt;"",C1502&lt;&gt;"",D1502&lt;&gt;"",E1502&lt;&gt;"",F1502&lt;&gt;"",G1502&lt;&gt;"",H1502&lt;&gt;"",I1502&lt;&gt;"",J1502&lt;&gt;"",K1502&lt;&gt;"",L1502&lt;&gt;"",N1502&lt;&gt;"",O1502&lt;&gt;""),1,0)</f>
        <v/>
      </c>
      <c r="W1502" s="14">
        <f>IF(OR(V1502=0,B1502=""),"",COUNTIFS($B$6:B1502,B1502&amp;""))</f>
        <v/>
      </c>
      <c r="X1502" s="14">
        <f>IF(OR(V1502=0,B1502=""),"",IF(W1502=1,0,SUMIFS($Y$5:Y1501,$B$5:B1501,B1502&amp;"",$W$5:W1501,W1502-1)))</f>
        <v/>
      </c>
      <c r="Y1502" s="14">
        <f>IF(V1502=0,"",ROW($A1502))</f>
        <v/>
      </c>
    </row>
    <row r="1503">
      <c r="A1503" s="10" t="n"/>
      <c r="B1503" s="10" t="n"/>
      <c r="C1503" s="10" t="n"/>
      <c r="D1503" s="12" t="n"/>
      <c r="E1503" s="18" t="n"/>
      <c r="F1503" s="12" t="n"/>
      <c r="G1503" s="18" t="n"/>
      <c r="H1503" s="10" t="n"/>
      <c r="I1503" s="10" t="n"/>
      <c r="J1503" s="10" t="n"/>
      <c r="K1503" s="13" t="n"/>
      <c r="L1503" s="13" t="n"/>
      <c r="M1503" s="19">
        <f>IF(OR(K1503="",L1503=""),"",IF(AND(ISNUMBER(K1503),ISNUMBER(L1503)),L1503-K1503,"CHYBA"))</f>
        <v/>
      </c>
      <c r="N1503" s="10" t="n"/>
      <c r="O1503" s="10" t="n"/>
      <c r="P1503" s="14">
        <f>IF(M1503="","",IF(ISNUMBER(M1503),IF(M1503&lt;=0,"CHYBA",""),"CHYBA"))</f>
        <v/>
      </c>
      <c r="Q1503" s="14">
        <f>IF(OR(V1503=0,B1503="",K1503=""),"",IFERROR(IF(X1503=0,IF(AND(COUNTIFS('Vozidlá'!$A$6:$A$6,B1503&amp;"",'Vozidlá'!$L$6:$L$6,"&lt;&gt;")=1,ROUND(K1503,1)=ROUND(INDEX('Vozidlá'!$L$6:$L$6,MATCH(B1503,'Vozidlá'!$A$6:$A$6,0)),1)),"","CHYBA"),IF(AND(INDEX($L$1:$L$1505,X1503)&lt;&gt;"",ROUND(K1503,1)=ROUND(INDEX($L$1:$L$1505,X1503),1)),"","CHYBA")),"CHYBA"))</f>
        <v/>
      </c>
      <c r="R1503" s="14">
        <f>IF(V1503=0,"",IF(OR(NOT(ISNUMBER(A1503)),B1503="",C1503="",NOT(ISNUMBER(D1503)),NOT(ISNUMBER(E1503)),NOT(ISNUMBER(F1503)),NOT(ISNUMBER(G1503)),I1503="",J1503="",NOT(ISNUMBER(K1503)),NOT(ISNUMBER(L1503)),AND(N1503&lt;&gt;"Podnikateľská",N1503&lt;&gt;"Súkromná"),AND(N1503="Podnikateľská",H1503=""),COUNTIFS('Vodiči'!$C$6:$C$8,C1503&amp;"")&lt;&gt;1,COUNTIFS('Vozidlá'!$A$6:$A$6,B1503&amp;"",'Vozidlá'!$B$6:$B$6,"&lt;&gt;")&lt;&gt;1,COUNTIFS('Vozidlá'!$A$6:$A$6,B1503&amp;"",'Vozidlá'!$C$6:$C$6,"&lt;&gt;")&lt;&gt;1,COUNTIFS('Vozidlá'!$A$6:$A$6,B1503&amp;"",'Vozidlá'!$D$6:$D$6,"&lt;&gt;")&lt;&gt;1,COUNTIFS('Vozidlá'!$A$6:$A$6,B1503&amp;"",'Vozidlá'!$E$6:$E$6,"&lt;&gt;")&lt;&gt;1,COUNTIFS('Vozidlá'!$A$6:$A$6,B1503&amp;"",'Vozidlá'!$K$6:$K$6,"&lt;&gt;")&lt;&gt;1,COUNTIFS('Vozidlá'!$A$6:$A$6,B1503&amp;"",'Vozidlá'!$L$6:$L$6,"&lt;&gt;")&lt;&gt;1),"CHYBA",""))</f>
        <v/>
      </c>
      <c r="S1503" s="14">
        <f>IF(V1503=0,"",IF(N1503="Podnikateľská",IF(H1503="","",IF(OR(LEN(TRIM(SUBSTITUTE(SUBSTITUTE(H1503,".",""),",","")))&lt;12,ISNUMBER(MATCH(TRIM(SUBSTITUTE(SUBSTITUTE(H1503,".",""),",","")),'Zoznamy'!$G$2:$G$41,0))),"PREVERIŤ","")),IF(AND(N1503="Súkromná",IFERROR(INDEX('Vozidlá'!$O$6:$O$6,MATCH(B1503,'Vozidlá'!$A$6:$A$6,0))="áno",FALSE)),"PREVERIŤ","")))</f>
        <v/>
      </c>
      <c r="T1503" s="14">
        <f>IF(OR(D1503="",E1503="",F1503="",G1503=""),"",IFERROR(IF(OR(F1503+G1503&lt;D1503+E1503,D1503&lt;DATE(2027,1,1),D1503&gt;=DATE(2028,1,1)),"CHYBA",""),"CHYBA"))</f>
        <v/>
      </c>
      <c r="U1503" s="14">
        <f>IF(OR(V1503=0,A1503=""),"",IF(COUNTIFS($A$6:$A$1505,A1503&amp;"",$B$6:$B$1505,B1503&amp;"")&gt;1,"CHYBA",IF(X1503="","",IF(X1503=0,"",IFERROR(IF(INDEX($A$1:$A$1505,X1503)="","",IF(A1503=INDEX($A$1:$A$1505,X1503)+1,"","PREVERIŤ")),"PREVERIŤ")))))</f>
        <v/>
      </c>
      <c r="V1503" s="14">
        <f>IF(OR(A1503&lt;&gt;"",B1503&lt;&gt;"",C1503&lt;&gt;"",D1503&lt;&gt;"",E1503&lt;&gt;"",F1503&lt;&gt;"",G1503&lt;&gt;"",H1503&lt;&gt;"",I1503&lt;&gt;"",J1503&lt;&gt;"",K1503&lt;&gt;"",L1503&lt;&gt;"",N1503&lt;&gt;"",O1503&lt;&gt;""),1,0)</f>
        <v/>
      </c>
      <c r="W1503" s="14">
        <f>IF(OR(V1503=0,B1503=""),"",COUNTIFS($B$6:B1503,B1503&amp;""))</f>
        <v/>
      </c>
      <c r="X1503" s="14">
        <f>IF(OR(V1503=0,B1503=""),"",IF(W1503=1,0,SUMIFS($Y$5:Y1502,$B$5:B1502,B1503&amp;"",$W$5:W1502,W1503-1)))</f>
        <v/>
      </c>
      <c r="Y1503" s="14">
        <f>IF(V1503=0,"",ROW($A1503))</f>
        <v/>
      </c>
    </row>
    <row r="1504">
      <c r="A1504" s="10" t="n"/>
      <c r="B1504" s="10" t="n"/>
      <c r="C1504" s="10" t="n"/>
      <c r="D1504" s="12" t="n"/>
      <c r="E1504" s="18" t="n"/>
      <c r="F1504" s="12" t="n"/>
      <c r="G1504" s="18" t="n"/>
      <c r="H1504" s="10" t="n"/>
      <c r="I1504" s="10" t="n"/>
      <c r="J1504" s="10" t="n"/>
      <c r="K1504" s="13" t="n"/>
      <c r="L1504" s="13" t="n"/>
      <c r="M1504" s="19">
        <f>IF(OR(K1504="",L1504=""),"",IF(AND(ISNUMBER(K1504),ISNUMBER(L1504)),L1504-K1504,"CHYBA"))</f>
        <v/>
      </c>
      <c r="N1504" s="10" t="n"/>
      <c r="O1504" s="10" t="n"/>
      <c r="P1504" s="14">
        <f>IF(M1504="","",IF(ISNUMBER(M1504),IF(M1504&lt;=0,"CHYBA",""),"CHYBA"))</f>
        <v/>
      </c>
      <c r="Q1504" s="14">
        <f>IF(OR(V1504=0,B1504="",K1504=""),"",IFERROR(IF(X1504=0,IF(AND(COUNTIFS('Vozidlá'!$A$6:$A$6,B1504&amp;"",'Vozidlá'!$L$6:$L$6,"&lt;&gt;")=1,ROUND(K1504,1)=ROUND(INDEX('Vozidlá'!$L$6:$L$6,MATCH(B1504,'Vozidlá'!$A$6:$A$6,0)),1)),"","CHYBA"),IF(AND(INDEX($L$1:$L$1505,X1504)&lt;&gt;"",ROUND(K1504,1)=ROUND(INDEX($L$1:$L$1505,X1504),1)),"","CHYBA")),"CHYBA"))</f>
        <v/>
      </c>
      <c r="R1504" s="14">
        <f>IF(V1504=0,"",IF(OR(NOT(ISNUMBER(A1504)),B1504="",C1504="",NOT(ISNUMBER(D1504)),NOT(ISNUMBER(E1504)),NOT(ISNUMBER(F1504)),NOT(ISNUMBER(G1504)),I1504="",J1504="",NOT(ISNUMBER(K1504)),NOT(ISNUMBER(L1504)),AND(N1504&lt;&gt;"Podnikateľská",N1504&lt;&gt;"Súkromná"),AND(N1504="Podnikateľská",H1504=""),COUNTIFS('Vodiči'!$C$6:$C$8,C1504&amp;"")&lt;&gt;1,COUNTIFS('Vozidlá'!$A$6:$A$6,B1504&amp;"",'Vozidlá'!$B$6:$B$6,"&lt;&gt;")&lt;&gt;1,COUNTIFS('Vozidlá'!$A$6:$A$6,B1504&amp;"",'Vozidlá'!$C$6:$C$6,"&lt;&gt;")&lt;&gt;1,COUNTIFS('Vozidlá'!$A$6:$A$6,B1504&amp;"",'Vozidlá'!$D$6:$D$6,"&lt;&gt;")&lt;&gt;1,COUNTIFS('Vozidlá'!$A$6:$A$6,B1504&amp;"",'Vozidlá'!$E$6:$E$6,"&lt;&gt;")&lt;&gt;1,COUNTIFS('Vozidlá'!$A$6:$A$6,B1504&amp;"",'Vozidlá'!$K$6:$K$6,"&lt;&gt;")&lt;&gt;1,COUNTIFS('Vozidlá'!$A$6:$A$6,B1504&amp;"",'Vozidlá'!$L$6:$L$6,"&lt;&gt;")&lt;&gt;1),"CHYBA",""))</f>
        <v/>
      </c>
      <c r="S1504" s="14">
        <f>IF(V1504=0,"",IF(N1504="Podnikateľská",IF(H1504="","",IF(OR(LEN(TRIM(SUBSTITUTE(SUBSTITUTE(H1504,".",""),",","")))&lt;12,ISNUMBER(MATCH(TRIM(SUBSTITUTE(SUBSTITUTE(H1504,".",""),",","")),'Zoznamy'!$G$2:$G$41,0))),"PREVERIŤ","")),IF(AND(N1504="Súkromná",IFERROR(INDEX('Vozidlá'!$O$6:$O$6,MATCH(B1504,'Vozidlá'!$A$6:$A$6,0))="áno",FALSE)),"PREVERIŤ","")))</f>
        <v/>
      </c>
      <c r="T1504" s="14">
        <f>IF(OR(D1504="",E1504="",F1504="",G1504=""),"",IFERROR(IF(OR(F1504+G1504&lt;D1504+E1504,D1504&lt;DATE(2027,1,1),D1504&gt;=DATE(2028,1,1)),"CHYBA",""),"CHYBA"))</f>
        <v/>
      </c>
      <c r="U1504" s="14">
        <f>IF(OR(V1504=0,A1504=""),"",IF(COUNTIFS($A$6:$A$1505,A1504&amp;"",$B$6:$B$1505,B1504&amp;"")&gt;1,"CHYBA",IF(X1504="","",IF(X1504=0,"",IFERROR(IF(INDEX($A$1:$A$1505,X1504)="","",IF(A1504=INDEX($A$1:$A$1505,X1504)+1,"","PREVERIŤ")),"PREVERIŤ")))))</f>
        <v/>
      </c>
      <c r="V1504" s="14">
        <f>IF(OR(A1504&lt;&gt;"",B1504&lt;&gt;"",C1504&lt;&gt;"",D1504&lt;&gt;"",E1504&lt;&gt;"",F1504&lt;&gt;"",G1504&lt;&gt;"",H1504&lt;&gt;"",I1504&lt;&gt;"",J1504&lt;&gt;"",K1504&lt;&gt;"",L1504&lt;&gt;"",N1504&lt;&gt;"",O1504&lt;&gt;""),1,0)</f>
        <v/>
      </c>
      <c r="W1504" s="14">
        <f>IF(OR(V1504=0,B1504=""),"",COUNTIFS($B$6:B1504,B1504&amp;""))</f>
        <v/>
      </c>
      <c r="X1504" s="14">
        <f>IF(OR(V1504=0,B1504=""),"",IF(W1504=1,0,SUMIFS($Y$5:Y1503,$B$5:B1503,B1504&amp;"",$W$5:W1503,W1504-1)))</f>
        <v/>
      </c>
      <c r="Y1504" s="14">
        <f>IF(V1504=0,"",ROW($A1504))</f>
        <v/>
      </c>
    </row>
    <row r="1505">
      <c r="A1505" s="10" t="n"/>
      <c r="B1505" s="10" t="n"/>
      <c r="C1505" s="10" t="n"/>
      <c r="D1505" s="12" t="n"/>
      <c r="E1505" s="18" t="n"/>
      <c r="F1505" s="12" t="n"/>
      <c r="G1505" s="18" t="n"/>
      <c r="H1505" s="10" t="n"/>
      <c r="I1505" s="10" t="n"/>
      <c r="J1505" s="10" t="n"/>
      <c r="K1505" s="13" t="n"/>
      <c r="L1505" s="13" t="n"/>
      <c r="M1505" s="19">
        <f>IF(OR(K1505="",L1505=""),"",IF(AND(ISNUMBER(K1505),ISNUMBER(L1505)),L1505-K1505,"CHYBA"))</f>
        <v/>
      </c>
      <c r="N1505" s="10" t="n"/>
      <c r="O1505" s="10" t="n"/>
      <c r="P1505" s="14">
        <f>IF(M1505="","",IF(ISNUMBER(M1505),IF(M1505&lt;=0,"CHYBA",""),"CHYBA"))</f>
        <v/>
      </c>
      <c r="Q1505" s="14">
        <f>IF(OR(V1505=0,B1505="",K1505=""),"",IFERROR(IF(X1505=0,IF(AND(COUNTIFS('Vozidlá'!$A$6:$A$6,B1505&amp;"",'Vozidlá'!$L$6:$L$6,"&lt;&gt;")=1,ROUND(K1505,1)=ROUND(INDEX('Vozidlá'!$L$6:$L$6,MATCH(B1505,'Vozidlá'!$A$6:$A$6,0)),1)),"","CHYBA"),IF(AND(INDEX($L$1:$L$1505,X1505)&lt;&gt;"",ROUND(K1505,1)=ROUND(INDEX($L$1:$L$1505,X1505),1)),"","CHYBA")),"CHYBA"))</f>
        <v/>
      </c>
      <c r="R1505" s="14">
        <f>IF(V1505=0,"",IF(OR(NOT(ISNUMBER(A1505)),B1505="",C1505="",NOT(ISNUMBER(D1505)),NOT(ISNUMBER(E1505)),NOT(ISNUMBER(F1505)),NOT(ISNUMBER(G1505)),I1505="",J1505="",NOT(ISNUMBER(K1505)),NOT(ISNUMBER(L1505)),AND(N1505&lt;&gt;"Podnikateľská",N1505&lt;&gt;"Súkromná"),AND(N1505="Podnikateľská",H1505=""),COUNTIFS('Vodiči'!$C$6:$C$8,C1505&amp;"")&lt;&gt;1,COUNTIFS('Vozidlá'!$A$6:$A$6,B1505&amp;"",'Vozidlá'!$B$6:$B$6,"&lt;&gt;")&lt;&gt;1,COUNTIFS('Vozidlá'!$A$6:$A$6,B1505&amp;"",'Vozidlá'!$C$6:$C$6,"&lt;&gt;")&lt;&gt;1,COUNTIFS('Vozidlá'!$A$6:$A$6,B1505&amp;"",'Vozidlá'!$D$6:$D$6,"&lt;&gt;")&lt;&gt;1,COUNTIFS('Vozidlá'!$A$6:$A$6,B1505&amp;"",'Vozidlá'!$E$6:$E$6,"&lt;&gt;")&lt;&gt;1,COUNTIFS('Vozidlá'!$A$6:$A$6,B1505&amp;"",'Vozidlá'!$K$6:$K$6,"&lt;&gt;")&lt;&gt;1,COUNTIFS('Vozidlá'!$A$6:$A$6,B1505&amp;"",'Vozidlá'!$L$6:$L$6,"&lt;&gt;")&lt;&gt;1),"CHYBA",""))</f>
        <v/>
      </c>
      <c r="S1505" s="14">
        <f>IF(V1505=0,"",IF(N1505="Podnikateľská",IF(H1505="","",IF(OR(LEN(TRIM(SUBSTITUTE(SUBSTITUTE(H1505,".",""),",","")))&lt;12,ISNUMBER(MATCH(TRIM(SUBSTITUTE(SUBSTITUTE(H1505,".",""),",","")),'Zoznamy'!$G$2:$G$41,0))),"PREVERIŤ","")),IF(AND(N1505="Súkromná",IFERROR(INDEX('Vozidlá'!$O$6:$O$6,MATCH(B1505,'Vozidlá'!$A$6:$A$6,0))="áno",FALSE)),"PREVERIŤ","")))</f>
        <v/>
      </c>
      <c r="T1505" s="14">
        <f>IF(OR(D1505="",E1505="",F1505="",G1505=""),"",IFERROR(IF(OR(F1505+G1505&lt;D1505+E1505,D1505&lt;DATE(2027,1,1),D1505&gt;=DATE(2028,1,1)),"CHYBA",""),"CHYBA"))</f>
        <v/>
      </c>
      <c r="U1505" s="14">
        <f>IF(OR(V1505=0,A1505=""),"",IF(COUNTIFS($A$6:$A$1505,A1505&amp;"",$B$6:$B$1505,B1505&amp;"")&gt;1,"CHYBA",IF(X1505="","",IF(X1505=0,"",IFERROR(IF(INDEX($A$1:$A$1505,X1505)="","",IF(A1505=INDEX($A$1:$A$1505,X1505)+1,"","PREVERIŤ")),"PREVERIŤ")))))</f>
        <v/>
      </c>
      <c r="V1505" s="14">
        <f>IF(OR(A1505&lt;&gt;"",B1505&lt;&gt;"",C1505&lt;&gt;"",D1505&lt;&gt;"",E1505&lt;&gt;"",F1505&lt;&gt;"",G1505&lt;&gt;"",H1505&lt;&gt;"",I1505&lt;&gt;"",J1505&lt;&gt;"",K1505&lt;&gt;"",L1505&lt;&gt;"",N1505&lt;&gt;"",O1505&lt;&gt;""),1,0)</f>
        <v/>
      </c>
      <c r="W1505" s="14">
        <f>IF(OR(V1505=0,B1505=""),"",COUNTIFS($B$6:B1505,B1505&amp;""))</f>
        <v/>
      </c>
      <c r="X1505" s="14">
        <f>IF(OR(V1505=0,B1505=""),"",IF(W1505=1,0,SUMIFS($Y$5:Y1504,$B$5:B1504,B1505&amp;"",$W$5:W1504,W1505-1)))</f>
        <v/>
      </c>
      <c r="Y1505" s="14">
        <f>IF(V1505=0,"",ROW($A1505))</f>
        <v/>
      </c>
    </row>
  </sheetData>
  <sheetProtection selectLockedCells="0" selectUnlockedCells="0" sheet="1" objects="0" insertRows="1" insertHyperlinks="1" autoFilter="0" scenarios="0" formatColumns="0" deleteColumns="1" insertColumns="1" pivotTables="1" deleteRows="1" formatCells="1" formatRows="0" sort="1"/>
  <autoFilter ref="A5:Y1505"/>
  <mergeCells count="5">
    <mergeCell ref="A2:Y2"/>
    <mergeCell ref="N3:O3"/>
    <mergeCell ref="A1:Y1"/>
    <mergeCell ref="K4:L4"/>
    <mergeCell ref="K3:L3"/>
  </mergeCells>
  <conditionalFormatting sqref="M4">
    <cfRule type="expression" priority="1" dxfId="1">
      <formula>M4&lt;100</formula>
    </cfRule>
  </conditionalFormatting>
  <conditionalFormatting sqref="P6:U1505">
    <cfRule type="expression" priority="2" dxfId="0">
      <formula>P6&lt;&gt;""</formula>
    </cfRule>
  </conditionalFormatting>
  <dataValidations count="8">
    <dataValidation sqref="B6:B1505" showDropDown="0" showInputMessage="0" showErrorMessage="1" allowBlank="0" errorTitle="Skontrolujte zadanú hodnotu" error="Použite povolenú hodnotu alebo položku zo zoznamu. Vkladanie zo schránky môže kontrolu obísť." type="list" errorStyle="stop">
      <formula1>VozidlaZoznam</formula1>
    </dataValidation>
    <dataValidation sqref="C6:C1505" showDropDown="0" showInputMessage="0" showErrorMessage="1" allowBlank="0" errorTitle="Skontrolujte zadanú hodnotu" error="Použite povolenú hodnotu alebo položku zo zoznamu. Vkladanie zo schránky môže kontrolu obísť." type="list" errorStyle="stop">
      <formula1>VodiciZoznam</formula1>
    </dataValidation>
    <dataValidation sqref="N6:N1505" showDropDown="0" showInputMessage="0" showErrorMessage="1" allowBlank="0" errorTitle="Skontrolujte zadanú hodnotu" error="Použite povolenú hodnotu alebo položku zo zoznamu. Vkladanie zo schránky môže kontrolu obísť." type="list" errorStyle="stop">
      <formula1>DruhJazdy</formula1>
    </dataValidation>
    <dataValidation sqref="A6:A1505" showDropDown="0" showInputMessage="0" showErrorMessage="1" allowBlank="1" errorTitle="Skontrolujte zadanú hodnotu" error="Použite povolenú hodnotu alebo položku zo zoznamu. Vkladanie zo schránky môže kontrolu obísť." type="whole" errorStyle="stop" operator="greaterThanOrEqual">
      <formula1>1</formula1>
    </dataValidation>
    <dataValidation sqref="D6:D1505" showDropDown="0" showInputMessage="0" showErrorMessage="1" allowBlank="1" errorTitle="Skontrolujte zadanú hodnotu" error="Použite povolenú hodnotu alebo položku zo zoznamu. Vkladanie zo schránky môže kontrolu obísť." type="date" errorStyle="stop" operator="between">
      <formula1>DATE(2027,1,1)</formula1>
      <formula2>DATE(2027,12,31)</formula2>
    </dataValidation>
    <dataValidation sqref="F6:F1505" showDropDown="0" showInputMessage="0" showErrorMessage="1" allowBlank="1" errorTitle="Skontrolujte zadanú hodnotu" error="Použite povolenú hodnotu alebo položku zo zoznamu. Vkladanie zo schránky môže kontrolu obísť." type="date" errorStyle="stop" operator="between">
      <formula1>DATE(2027,1,1)</formula1>
      <formula2>DATE(2028,1,1)</formula2>
    </dataValidation>
    <dataValidation sqref="E6:E1505 G6:G1505" showDropDown="0" showInputMessage="0" showErrorMessage="1" allowBlank="1" errorTitle="Skontrolujte zadanú hodnotu" error="Použite povolenú hodnotu alebo položku zo zoznamu. Vkladanie zo schránky môže kontrolu obísť." type="time" errorStyle="stop" operator="between">
      <formula1>0</formula1>
      <formula2>0.999999999</formula2>
    </dataValidation>
    <dataValidation sqref="K6:K1505 L6:L1505"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s>
  <printOptions horizontalCentered="1"/>
  <pageMargins left="0.75" right="0.75" top="1" bottom="1" header="0.5" footer="0.5"/>
  <pageSetup orientation="landscape" paperSize="9" fitToHeight="0" fitToWidth="2"/>
  <headerFooter>
    <oddHeader>&amp;L&amp;"Calibri,Bold"&amp;12 &amp;K17324DSkutočné jazdy — priebežná evidencia</oddHeader>
    <oddFooter>&amp;CKolektív Lampáš • Kniha jázd 2027 • Strana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405"/>
  <sheetViews>
    <sheetView showGridLines="0" workbookViewId="0">
      <pane ySplit="5" topLeftCell="A6" activePane="bottomLeft" state="frozen"/>
      <selection pane="bottomLeft" activeCell="A1" sqref="A1"/>
    </sheetView>
  </sheetViews>
  <sheetFormatPr baseColWidth="8" defaultRowHeight="15"/>
  <cols>
    <col width="17" customWidth="1" min="1" max="1"/>
    <col width="24" customWidth="1" min="2" max="2"/>
    <col width="25" customWidth="1" min="3" max="3"/>
    <col width="29" customWidth="1" min="4" max="4"/>
    <col width="48" customWidth="1" min="5" max="5"/>
    <col width="26" customWidth="1" min="6" max="6"/>
    <col width="24" customWidth="1" min="7" max="7"/>
    <col width="22" customWidth="1" min="8" max="8"/>
    <col width="22" customWidth="1" min="9" max="9"/>
    <col width="38" customWidth="1" min="10" max="10"/>
    <col width="27" customWidth="1" min="11" max="11"/>
  </cols>
  <sheetData>
    <row r="1" ht="32" customHeight="1">
      <c r="A1" s="7" t="inlineStr">
        <is>
          <t>PHM a prevádzkové doklady</t>
        </is>
      </c>
    </row>
    <row r="2" ht="45" customHeight="1">
      <c r="A2" s="8" t="inlineStr">
        <is>
          <t>Každý tovar alebo službu zapíšte na samostatný riadok. Obstarávaciu cenu bez DPH, DPH a spolu prepíšte z dokladov; žiadny výpočet DPH sa nevykonáva. Dátum je dátum nadobudnutia tovaru alebo prijatia služby.</t>
        </is>
      </c>
    </row>
    <row r="3">
      <c r="D3" s="15" t="inlineStr">
        <is>
          <t>Voľných riadkov (z 400)</t>
        </is>
      </c>
      <c r="F3" s="17">
        <f>COUNTIFS(A6:A405,"",B6:B405,"",E6:E405,"",G6:G405,"")</f>
        <v/>
      </c>
    </row>
    <row r="5" ht="42" customHeight="1">
      <c r="A5" s="9" t="inlineStr">
        <is>
          <t>Vozidlo (ID)</t>
        </is>
      </c>
      <c r="B5" s="9" t="inlineStr">
        <is>
          <t>Dátum nadobudnutia tovaru / prijatia služby</t>
        </is>
      </c>
      <c r="C5" s="9" t="inlineStr">
        <is>
          <t>Číslo dokladu</t>
        </is>
      </c>
      <c r="D5" s="9" t="inlineStr">
        <is>
          <t>Dodávateľ</t>
        </is>
      </c>
      <c r="E5" s="9" t="inlineStr">
        <is>
          <t>Špecifikácia tovaru / služby (jedna položka na riadok)</t>
        </is>
      </c>
      <c r="F5" s="9" t="inlineStr">
        <is>
          <t>Množstvo (jednotku uveďte v špecifikácii)</t>
        </is>
      </c>
      <c r="G5" s="9" t="inlineStr">
        <is>
          <t>Obstarávacia cena bez DPH (€)</t>
        </is>
      </c>
      <c r="H5" s="9" t="inlineStr">
        <is>
          <t>DPH podľa dokladu (€)</t>
        </is>
      </c>
      <c r="I5" s="9" t="inlineStr">
        <is>
          <t>Spolu podľa dokladu (€)</t>
        </is>
      </c>
      <c r="J5" s="9" t="inlineStr">
        <is>
          <t>Odkaz na doklad</t>
        </is>
      </c>
      <c r="K5" s="9" t="inlineStr">
        <is>
          <t>Chýba povinný údaj / register</t>
        </is>
      </c>
    </row>
    <row r="6">
      <c r="A6" s="10" t="n"/>
      <c r="B6" s="12" t="n"/>
      <c r="C6" s="10" t="n"/>
      <c r="D6" s="10" t="n"/>
      <c r="E6" s="10" t="n"/>
      <c r="F6" s="11" t="n"/>
      <c r="G6" s="11" t="n"/>
      <c r="H6" s="11" t="n"/>
      <c r="I6" s="11" t="n"/>
      <c r="J6" s="10" t="n"/>
      <c r="K6" s="14">
        <f>IF(AND(A6="",B6="",C6="",D6="",E6="",F6="",G6="",H6="",I6="",J6=""),"",IF(OR(A6="",NOT(ISNUMBER(B6)),E6="",NOT(ISNUMBER(G6)),COUNTIFS('Vozidlá'!$A$6:$A$6,A6&amp;"",'Vozidlá'!$B$6:$B$6,"&lt;&gt;")&lt;&gt;1),"CHYBA",""))</f>
        <v/>
      </c>
    </row>
    <row r="7">
      <c r="A7" s="10" t="n"/>
      <c r="B7" s="12" t="n"/>
      <c r="C7" s="10" t="n"/>
      <c r="D7" s="10" t="n"/>
      <c r="E7" s="10" t="n"/>
      <c r="F7" s="11" t="n"/>
      <c r="G7" s="11" t="n"/>
      <c r="H7" s="11" t="n"/>
      <c r="I7" s="11" t="n"/>
      <c r="J7" s="10" t="n"/>
      <c r="K7" s="14">
        <f>IF(AND(A7="",B7="",C7="",D7="",E7="",F7="",G7="",H7="",I7="",J7=""),"",IF(OR(A7="",NOT(ISNUMBER(B7)),E7="",NOT(ISNUMBER(G7)),COUNTIFS('Vozidlá'!$A$6:$A$6,A7&amp;"",'Vozidlá'!$B$6:$B$6,"&lt;&gt;")&lt;&gt;1),"CHYBA",""))</f>
        <v/>
      </c>
    </row>
    <row r="8">
      <c r="A8" s="10" t="n"/>
      <c r="B8" s="12" t="n"/>
      <c r="C8" s="10" t="n"/>
      <c r="D8" s="10" t="n"/>
      <c r="E8" s="10" t="n"/>
      <c r="F8" s="11" t="n"/>
      <c r="G8" s="11" t="n"/>
      <c r="H8" s="11" t="n"/>
      <c r="I8" s="11" t="n"/>
      <c r="J8" s="10" t="n"/>
      <c r="K8" s="14">
        <f>IF(AND(A8="",B8="",C8="",D8="",E8="",F8="",G8="",H8="",I8="",J8=""),"",IF(OR(A8="",NOT(ISNUMBER(B8)),E8="",NOT(ISNUMBER(G8)),COUNTIFS('Vozidlá'!$A$6:$A$6,A8&amp;"",'Vozidlá'!$B$6:$B$6,"&lt;&gt;")&lt;&gt;1),"CHYBA",""))</f>
        <v/>
      </c>
    </row>
    <row r="9">
      <c r="A9" s="10" t="n"/>
      <c r="B9" s="12" t="n"/>
      <c r="C9" s="10" t="n"/>
      <c r="D9" s="10" t="n"/>
      <c r="E9" s="10" t="n"/>
      <c r="F9" s="11" t="n"/>
      <c r="G9" s="11" t="n"/>
      <c r="H9" s="11" t="n"/>
      <c r="I9" s="11" t="n"/>
      <c r="J9" s="10" t="n"/>
      <c r="K9" s="14">
        <f>IF(AND(A9="",B9="",C9="",D9="",E9="",F9="",G9="",H9="",I9="",J9=""),"",IF(OR(A9="",NOT(ISNUMBER(B9)),E9="",NOT(ISNUMBER(G9)),COUNTIFS('Vozidlá'!$A$6:$A$6,A9&amp;"",'Vozidlá'!$B$6:$B$6,"&lt;&gt;")&lt;&gt;1),"CHYBA",""))</f>
        <v/>
      </c>
    </row>
    <row r="10">
      <c r="A10" s="10" t="n"/>
      <c r="B10" s="12" t="n"/>
      <c r="C10" s="10" t="n"/>
      <c r="D10" s="10" t="n"/>
      <c r="E10" s="10" t="n"/>
      <c r="F10" s="11" t="n"/>
      <c r="G10" s="11" t="n"/>
      <c r="H10" s="11" t="n"/>
      <c r="I10" s="11" t="n"/>
      <c r="J10" s="10" t="n"/>
      <c r="K10" s="14">
        <f>IF(AND(A10="",B10="",C10="",D10="",E10="",F10="",G10="",H10="",I10="",J10=""),"",IF(OR(A10="",NOT(ISNUMBER(B10)),E10="",NOT(ISNUMBER(G10)),COUNTIFS('Vozidlá'!$A$6:$A$6,A10&amp;"",'Vozidlá'!$B$6:$B$6,"&lt;&gt;")&lt;&gt;1),"CHYBA",""))</f>
        <v/>
      </c>
    </row>
    <row r="11">
      <c r="A11" s="10" t="n"/>
      <c r="B11" s="12" t="n"/>
      <c r="C11" s="10" t="n"/>
      <c r="D11" s="10" t="n"/>
      <c r="E11" s="10" t="n"/>
      <c r="F11" s="11" t="n"/>
      <c r="G11" s="11" t="n"/>
      <c r="H11" s="11" t="n"/>
      <c r="I11" s="11" t="n"/>
      <c r="J11" s="10" t="n"/>
      <c r="K11" s="14">
        <f>IF(AND(A11="",B11="",C11="",D11="",E11="",F11="",G11="",H11="",I11="",J11=""),"",IF(OR(A11="",NOT(ISNUMBER(B11)),E11="",NOT(ISNUMBER(G11)),COUNTIFS('Vozidlá'!$A$6:$A$6,A11&amp;"",'Vozidlá'!$B$6:$B$6,"&lt;&gt;")&lt;&gt;1),"CHYBA",""))</f>
        <v/>
      </c>
    </row>
    <row r="12">
      <c r="A12" s="10" t="n"/>
      <c r="B12" s="12" t="n"/>
      <c r="C12" s="10" t="n"/>
      <c r="D12" s="10" t="n"/>
      <c r="E12" s="10" t="n"/>
      <c r="F12" s="11" t="n"/>
      <c r="G12" s="11" t="n"/>
      <c r="H12" s="11" t="n"/>
      <c r="I12" s="11" t="n"/>
      <c r="J12" s="10" t="n"/>
      <c r="K12" s="14">
        <f>IF(AND(A12="",B12="",C12="",D12="",E12="",F12="",G12="",H12="",I12="",J12=""),"",IF(OR(A12="",NOT(ISNUMBER(B12)),E12="",NOT(ISNUMBER(G12)),COUNTIFS('Vozidlá'!$A$6:$A$6,A12&amp;"",'Vozidlá'!$B$6:$B$6,"&lt;&gt;")&lt;&gt;1),"CHYBA",""))</f>
        <v/>
      </c>
    </row>
    <row r="13">
      <c r="A13" s="10" t="n"/>
      <c r="B13" s="12" t="n"/>
      <c r="C13" s="10" t="n"/>
      <c r="D13" s="10" t="n"/>
      <c r="E13" s="10" t="n"/>
      <c r="F13" s="11" t="n"/>
      <c r="G13" s="11" t="n"/>
      <c r="H13" s="11" t="n"/>
      <c r="I13" s="11" t="n"/>
      <c r="J13" s="10" t="n"/>
      <c r="K13" s="14">
        <f>IF(AND(A13="",B13="",C13="",D13="",E13="",F13="",G13="",H13="",I13="",J13=""),"",IF(OR(A13="",NOT(ISNUMBER(B13)),E13="",NOT(ISNUMBER(G13)),COUNTIFS('Vozidlá'!$A$6:$A$6,A13&amp;"",'Vozidlá'!$B$6:$B$6,"&lt;&gt;")&lt;&gt;1),"CHYBA",""))</f>
        <v/>
      </c>
    </row>
    <row r="14">
      <c r="A14" s="10" t="n"/>
      <c r="B14" s="12" t="n"/>
      <c r="C14" s="10" t="n"/>
      <c r="D14" s="10" t="n"/>
      <c r="E14" s="10" t="n"/>
      <c r="F14" s="11" t="n"/>
      <c r="G14" s="11" t="n"/>
      <c r="H14" s="11" t="n"/>
      <c r="I14" s="11" t="n"/>
      <c r="J14" s="10" t="n"/>
      <c r="K14" s="14">
        <f>IF(AND(A14="",B14="",C14="",D14="",E14="",F14="",G14="",H14="",I14="",J14=""),"",IF(OR(A14="",NOT(ISNUMBER(B14)),E14="",NOT(ISNUMBER(G14)),COUNTIFS('Vozidlá'!$A$6:$A$6,A14&amp;"",'Vozidlá'!$B$6:$B$6,"&lt;&gt;")&lt;&gt;1),"CHYBA",""))</f>
        <v/>
      </c>
    </row>
    <row r="15">
      <c r="A15" s="10" t="n"/>
      <c r="B15" s="12" t="n"/>
      <c r="C15" s="10" t="n"/>
      <c r="D15" s="10" t="n"/>
      <c r="E15" s="10" t="n"/>
      <c r="F15" s="11" t="n"/>
      <c r="G15" s="11" t="n"/>
      <c r="H15" s="11" t="n"/>
      <c r="I15" s="11" t="n"/>
      <c r="J15" s="10" t="n"/>
      <c r="K15" s="14">
        <f>IF(AND(A15="",B15="",C15="",D15="",E15="",F15="",G15="",H15="",I15="",J15=""),"",IF(OR(A15="",NOT(ISNUMBER(B15)),E15="",NOT(ISNUMBER(G15)),COUNTIFS('Vozidlá'!$A$6:$A$6,A15&amp;"",'Vozidlá'!$B$6:$B$6,"&lt;&gt;")&lt;&gt;1),"CHYBA",""))</f>
        <v/>
      </c>
    </row>
    <row r="16">
      <c r="A16" s="10" t="n"/>
      <c r="B16" s="12" t="n"/>
      <c r="C16" s="10" t="n"/>
      <c r="D16" s="10" t="n"/>
      <c r="E16" s="10" t="n"/>
      <c r="F16" s="11" t="n"/>
      <c r="G16" s="11" t="n"/>
      <c r="H16" s="11" t="n"/>
      <c r="I16" s="11" t="n"/>
      <c r="J16" s="10" t="n"/>
      <c r="K16" s="14">
        <f>IF(AND(A16="",B16="",C16="",D16="",E16="",F16="",G16="",H16="",I16="",J16=""),"",IF(OR(A16="",NOT(ISNUMBER(B16)),E16="",NOT(ISNUMBER(G16)),COUNTIFS('Vozidlá'!$A$6:$A$6,A16&amp;"",'Vozidlá'!$B$6:$B$6,"&lt;&gt;")&lt;&gt;1),"CHYBA",""))</f>
        <v/>
      </c>
    </row>
    <row r="17">
      <c r="A17" s="10" t="n"/>
      <c r="B17" s="12" t="n"/>
      <c r="C17" s="10" t="n"/>
      <c r="D17" s="10" t="n"/>
      <c r="E17" s="10" t="n"/>
      <c r="F17" s="11" t="n"/>
      <c r="G17" s="11" t="n"/>
      <c r="H17" s="11" t="n"/>
      <c r="I17" s="11" t="n"/>
      <c r="J17" s="10" t="n"/>
      <c r="K17" s="14">
        <f>IF(AND(A17="",B17="",C17="",D17="",E17="",F17="",G17="",H17="",I17="",J17=""),"",IF(OR(A17="",NOT(ISNUMBER(B17)),E17="",NOT(ISNUMBER(G17)),COUNTIFS('Vozidlá'!$A$6:$A$6,A17&amp;"",'Vozidlá'!$B$6:$B$6,"&lt;&gt;")&lt;&gt;1),"CHYBA",""))</f>
        <v/>
      </c>
    </row>
    <row r="18">
      <c r="A18" s="10" t="n"/>
      <c r="B18" s="12" t="n"/>
      <c r="C18" s="10" t="n"/>
      <c r="D18" s="10" t="n"/>
      <c r="E18" s="10" t="n"/>
      <c r="F18" s="11" t="n"/>
      <c r="G18" s="11" t="n"/>
      <c r="H18" s="11" t="n"/>
      <c r="I18" s="11" t="n"/>
      <c r="J18" s="10" t="n"/>
      <c r="K18" s="14">
        <f>IF(AND(A18="",B18="",C18="",D18="",E18="",F18="",G18="",H18="",I18="",J18=""),"",IF(OR(A18="",NOT(ISNUMBER(B18)),E18="",NOT(ISNUMBER(G18)),COUNTIFS('Vozidlá'!$A$6:$A$6,A18&amp;"",'Vozidlá'!$B$6:$B$6,"&lt;&gt;")&lt;&gt;1),"CHYBA",""))</f>
        <v/>
      </c>
    </row>
    <row r="19">
      <c r="A19" s="10" t="n"/>
      <c r="B19" s="12" t="n"/>
      <c r="C19" s="10" t="n"/>
      <c r="D19" s="10" t="n"/>
      <c r="E19" s="10" t="n"/>
      <c r="F19" s="11" t="n"/>
      <c r="G19" s="11" t="n"/>
      <c r="H19" s="11" t="n"/>
      <c r="I19" s="11" t="n"/>
      <c r="J19" s="10" t="n"/>
      <c r="K19" s="14">
        <f>IF(AND(A19="",B19="",C19="",D19="",E19="",F19="",G19="",H19="",I19="",J19=""),"",IF(OR(A19="",NOT(ISNUMBER(B19)),E19="",NOT(ISNUMBER(G19)),COUNTIFS('Vozidlá'!$A$6:$A$6,A19&amp;"",'Vozidlá'!$B$6:$B$6,"&lt;&gt;")&lt;&gt;1),"CHYBA",""))</f>
        <v/>
      </c>
    </row>
    <row r="20">
      <c r="A20" s="10" t="n"/>
      <c r="B20" s="12" t="n"/>
      <c r="C20" s="10" t="n"/>
      <c r="D20" s="10" t="n"/>
      <c r="E20" s="10" t="n"/>
      <c r="F20" s="11" t="n"/>
      <c r="G20" s="11" t="n"/>
      <c r="H20" s="11" t="n"/>
      <c r="I20" s="11" t="n"/>
      <c r="J20" s="10" t="n"/>
      <c r="K20" s="14">
        <f>IF(AND(A20="",B20="",C20="",D20="",E20="",F20="",G20="",H20="",I20="",J20=""),"",IF(OR(A20="",NOT(ISNUMBER(B20)),E20="",NOT(ISNUMBER(G20)),COUNTIFS('Vozidlá'!$A$6:$A$6,A20&amp;"",'Vozidlá'!$B$6:$B$6,"&lt;&gt;")&lt;&gt;1),"CHYBA",""))</f>
        <v/>
      </c>
    </row>
    <row r="21">
      <c r="A21" s="10" t="n"/>
      <c r="B21" s="12" t="n"/>
      <c r="C21" s="10" t="n"/>
      <c r="D21" s="10" t="n"/>
      <c r="E21" s="10" t="n"/>
      <c r="F21" s="11" t="n"/>
      <c r="G21" s="11" t="n"/>
      <c r="H21" s="11" t="n"/>
      <c r="I21" s="11" t="n"/>
      <c r="J21" s="10" t="n"/>
      <c r="K21" s="14">
        <f>IF(AND(A21="",B21="",C21="",D21="",E21="",F21="",G21="",H21="",I21="",J21=""),"",IF(OR(A21="",NOT(ISNUMBER(B21)),E21="",NOT(ISNUMBER(G21)),COUNTIFS('Vozidlá'!$A$6:$A$6,A21&amp;"",'Vozidlá'!$B$6:$B$6,"&lt;&gt;")&lt;&gt;1),"CHYBA",""))</f>
        <v/>
      </c>
    </row>
    <row r="22">
      <c r="A22" s="10" t="n"/>
      <c r="B22" s="12" t="n"/>
      <c r="C22" s="10" t="n"/>
      <c r="D22" s="10" t="n"/>
      <c r="E22" s="10" t="n"/>
      <c r="F22" s="11" t="n"/>
      <c r="G22" s="11" t="n"/>
      <c r="H22" s="11" t="n"/>
      <c r="I22" s="11" t="n"/>
      <c r="J22" s="10" t="n"/>
      <c r="K22" s="14">
        <f>IF(AND(A22="",B22="",C22="",D22="",E22="",F22="",G22="",H22="",I22="",J22=""),"",IF(OR(A22="",NOT(ISNUMBER(B22)),E22="",NOT(ISNUMBER(G22)),COUNTIFS('Vozidlá'!$A$6:$A$6,A22&amp;"",'Vozidlá'!$B$6:$B$6,"&lt;&gt;")&lt;&gt;1),"CHYBA",""))</f>
        <v/>
      </c>
    </row>
    <row r="23">
      <c r="A23" s="10" t="n"/>
      <c r="B23" s="12" t="n"/>
      <c r="C23" s="10" t="n"/>
      <c r="D23" s="10" t="n"/>
      <c r="E23" s="10" t="n"/>
      <c r="F23" s="11" t="n"/>
      <c r="G23" s="11" t="n"/>
      <c r="H23" s="11" t="n"/>
      <c r="I23" s="11" t="n"/>
      <c r="J23" s="10" t="n"/>
      <c r="K23" s="14">
        <f>IF(AND(A23="",B23="",C23="",D23="",E23="",F23="",G23="",H23="",I23="",J23=""),"",IF(OR(A23="",NOT(ISNUMBER(B23)),E23="",NOT(ISNUMBER(G23)),COUNTIFS('Vozidlá'!$A$6:$A$6,A23&amp;"",'Vozidlá'!$B$6:$B$6,"&lt;&gt;")&lt;&gt;1),"CHYBA",""))</f>
        <v/>
      </c>
    </row>
    <row r="24">
      <c r="A24" s="10" t="n"/>
      <c r="B24" s="12" t="n"/>
      <c r="C24" s="10" t="n"/>
      <c r="D24" s="10" t="n"/>
      <c r="E24" s="10" t="n"/>
      <c r="F24" s="11" t="n"/>
      <c r="G24" s="11" t="n"/>
      <c r="H24" s="11" t="n"/>
      <c r="I24" s="11" t="n"/>
      <c r="J24" s="10" t="n"/>
      <c r="K24" s="14">
        <f>IF(AND(A24="",B24="",C24="",D24="",E24="",F24="",G24="",H24="",I24="",J24=""),"",IF(OR(A24="",NOT(ISNUMBER(B24)),E24="",NOT(ISNUMBER(G24)),COUNTIFS('Vozidlá'!$A$6:$A$6,A24&amp;"",'Vozidlá'!$B$6:$B$6,"&lt;&gt;")&lt;&gt;1),"CHYBA",""))</f>
        <v/>
      </c>
    </row>
    <row r="25">
      <c r="A25" s="10" t="n"/>
      <c r="B25" s="12" t="n"/>
      <c r="C25" s="10" t="n"/>
      <c r="D25" s="10" t="n"/>
      <c r="E25" s="10" t="n"/>
      <c r="F25" s="11" t="n"/>
      <c r="G25" s="11" t="n"/>
      <c r="H25" s="11" t="n"/>
      <c r="I25" s="11" t="n"/>
      <c r="J25" s="10" t="n"/>
      <c r="K25" s="14">
        <f>IF(AND(A25="",B25="",C25="",D25="",E25="",F25="",G25="",H25="",I25="",J25=""),"",IF(OR(A25="",NOT(ISNUMBER(B25)),E25="",NOT(ISNUMBER(G25)),COUNTIFS('Vozidlá'!$A$6:$A$6,A25&amp;"",'Vozidlá'!$B$6:$B$6,"&lt;&gt;")&lt;&gt;1),"CHYBA",""))</f>
        <v/>
      </c>
    </row>
    <row r="26">
      <c r="A26" s="10" t="n"/>
      <c r="B26" s="12" t="n"/>
      <c r="C26" s="10" t="n"/>
      <c r="D26" s="10" t="n"/>
      <c r="E26" s="10" t="n"/>
      <c r="F26" s="11" t="n"/>
      <c r="G26" s="11" t="n"/>
      <c r="H26" s="11" t="n"/>
      <c r="I26" s="11" t="n"/>
      <c r="J26" s="10" t="n"/>
      <c r="K26" s="14">
        <f>IF(AND(A26="",B26="",C26="",D26="",E26="",F26="",G26="",H26="",I26="",J26=""),"",IF(OR(A26="",NOT(ISNUMBER(B26)),E26="",NOT(ISNUMBER(G26)),COUNTIFS('Vozidlá'!$A$6:$A$6,A26&amp;"",'Vozidlá'!$B$6:$B$6,"&lt;&gt;")&lt;&gt;1),"CHYBA",""))</f>
        <v/>
      </c>
    </row>
    <row r="27">
      <c r="A27" s="10" t="n"/>
      <c r="B27" s="12" t="n"/>
      <c r="C27" s="10" t="n"/>
      <c r="D27" s="10" t="n"/>
      <c r="E27" s="10" t="n"/>
      <c r="F27" s="11" t="n"/>
      <c r="G27" s="11" t="n"/>
      <c r="H27" s="11" t="n"/>
      <c r="I27" s="11" t="n"/>
      <c r="J27" s="10" t="n"/>
      <c r="K27" s="14">
        <f>IF(AND(A27="",B27="",C27="",D27="",E27="",F27="",G27="",H27="",I27="",J27=""),"",IF(OR(A27="",NOT(ISNUMBER(B27)),E27="",NOT(ISNUMBER(G27)),COUNTIFS('Vozidlá'!$A$6:$A$6,A27&amp;"",'Vozidlá'!$B$6:$B$6,"&lt;&gt;")&lt;&gt;1),"CHYBA",""))</f>
        <v/>
      </c>
    </row>
    <row r="28">
      <c r="A28" s="10" t="n"/>
      <c r="B28" s="12" t="n"/>
      <c r="C28" s="10" t="n"/>
      <c r="D28" s="10" t="n"/>
      <c r="E28" s="10" t="n"/>
      <c r="F28" s="11" t="n"/>
      <c r="G28" s="11" t="n"/>
      <c r="H28" s="11" t="n"/>
      <c r="I28" s="11" t="n"/>
      <c r="J28" s="10" t="n"/>
      <c r="K28" s="14">
        <f>IF(AND(A28="",B28="",C28="",D28="",E28="",F28="",G28="",H28="",I28="",J28=""),"",IF(OR(A28="",NOT(ISNUMBER(B28)),E28="",NOT(ISNUMBER(G28)),COUNTIFS('Vozidlá'!$A$6:$A$6,A28&amp;"",'Vozidlá'!$B$6:$B$6,"&lt;&gt;")&lt;&gt;1),"CHYBA",""))</f>
        <v/>
      </c>
    </row>
    <row r="29">
      <c r="A29" s="10" t="n"/>
      <c r="B29" s="12" t="n"/>
      <c r="C29" s="10" t="n"/>
      <c r="D29" s="10" t="n"/>
      <c r="E29" s="10" t="n"/>
      <c r="F29" s="11" t="n"/>
      <c r="G29" s="11" t="n"/>
      <c r="H29" s="11" t="n"/>
      <c r="I29" s="11" t="n"/>
      <c r="J29" s="10" t="n"/>
      <c r="K29" s="14">
        <f>IF(AND(A29="",B29="",C29="",D29="",E29="",F29="",G29="",H29="",I29="",J29=""),"",IF(OR(A29="",NOT(ISNUMBER(B29)),E29="",NOT(ISNUMBER(G29)),COUNTIFS('Vozidlá'!$A$6:$A$6,A29&amp;"",'Vozidlá'!$B$6:$B$6,"&lt;&gt;")&lt;&gt;1),"CHYBA",""))</f>
        <v/>
      </c>
    </row>
    <row r="30">
      <c r="A30" s="10" t="n"/>
      <c r="B30" s="12" t="n"/>
      <c r="C30" s="10" t="n"/>
      <c r="D30" s="10" t="n"/>
      <c r="E30" s="10" t="n"/>
      <c r="F30" s="11" t="n"/>
      <c r="G30" s="11" t="n"/>
      <c r="H30" s="11" t="n"/>
      <c r="I30" s="11" t="n"/>
      <c r="J30" s="10" t="n"/>
      <c r="K30" s="14">
        <f>IF(AND(A30="",B30="",C30="",D30="",E30="",F30="",G30="",H30="",I30="",J30=""),"",IF(OR(A30="",NOT(ISNUMBER(B30)),E30="",NOT(ISNUMBER(G30)),COUNTIFS('Vozidlá'!$A$6:$A$6,A30&amp;"",'Vozidlá'!$B$6:$B$6,"&lt;&gt;")&lt;&gt;1),"CHYBA",""))</f>
        <v/>
      </c>
    </row>
    <row r="31">
      <c r="A31" s="10" t="n"/>
      <c r="B31" s="12" t="n"/>
      <c r="C31" s="10" t="n"/>
      <c r="D31" s="10" t="n"/>
      <c r="E31" s="10" t="n"/>
      <c r="F31" s="11" t="n"/>
      <c r="G31" s="11" t="n"/>
      <c r="H31" s="11" t="n"/>
      <c r="I31" s="11" t="n"/>
      <c r="J31" s="10" t="n"/>
      <c r="K31" s="14">
        <f>IF(AND(A31="",B31="",C31="",D31="",E31="",F31="",G31="",H31="",I31="",J31=""),"",IF(OR(A31="",NOT(ISNUMBER(B31)),E31="",NOT(ISNUMBER(G31)),COUNTIFS('Vozidlá'!$A$6:$A$6,A31&amp;"",'Vozidlá'!$B$6:$B$6,"&lt;&gt;")&lt;&gt;1),"CHYBA",""))</f>
        <v/>
      </c>
    </row>
    <row r="32">
      <c r="A32" s="10" t="n"/>
      <c r="B32" s="12" t="n"/>
      <c r="C32" s="10" t="n"/>
      <c r="D32" s="10" t="n"/>
      <c r="E32" s="10" t="n"/>
      <c r="F32" s="11" t="n"/>
      <c r="G32" s="11" t="n"/>
      <c r="H32" s="11" t="n"/>
      <c r="I32" s="11" t="n"/>
      <c r="J32" s="10" t="n"/>
      <c r="K32" s="14">
        <f>IF(AND(A32="",B32="",C32="",D32="",E32="",F32="",G32="",H32="",I32="",J32=""),"",IF(OR(A32="",NOT(ISNUMBER(B32)),E32="",NOT(ISNUMBER(G32)),COUNTIFS('Vozidlá'!$A$6:$A$6,A32&amp;"",'Vozidlá'!$B$6:$B$6,"&lt;&gt;")&lt;&gt;1),"CHYBA",""))</f>
        <v/>
      </c>
    </row>
    <row r="33">
      <c r="A33" s="10" t="n"/>
      <c r="B33" s="12" t="n"/>
      <c r="C33" s="10" t="n"/>
      <c r="D33" s="10" t="n"/>
      <c r="E33" s="10" t="n"/>
      <c r="F33" s="11" t="n"/>
      <c r="G33" s="11" t="n"/>
      <c r="H33" s="11" t="n"/>
      <c r="I33" s="11" t="n"/>
      <c r="J33" s="10" t="n"/>
      <c r="K33" s="14">
        <f>IF(AND(A33="",B33="",C33="",D33="",E33="",F33="",G33="",H33="",I33="",J33=""),"",IF(OR(A33="",NOT(ISNUMBER(B33)),E33="",NOT(ISNUMBER(G33)),COUNTIFS('Vozidlá'!$A$6:$A$6,A33&amp;"",'Vozidlá'!$B$6:$B$6,"&lt;&gt;")&lt;&gt;1),"CHYBA",""))</f>
        <v/>
      </c>
    </row>
    <row r="34">
      <c r="A34" s="10" t="n"/>
      <c r="B34" s="12" t="n"/>
      <c r="C34" s="10" t="n"/>
      <c r="D34" s="10" t="n"/>
      <c r="E34" s="10" t="n"/>
      <c r="F34" s="11" t="n"/>
      <c r="G34" s="11" t="n"/>
      <c r="H34" s="11" t="n"/>
      <c r="I34" s="11" t="n"/>
      <c r="J34" s="10" t="n"/>
      <c r="K34" s="14">
        <f>IF(AND(A34="",B34="",C34="",D34="",E34="",F34="",G34="",H34="",I34="",J34=""),"",IF(OR(A34="",NOT(ISNUMBER(B34)),E34="",NOT(ISNUMBER(G34)),COUNTIFS('Vozidlá'!$A$6:$A$6,A34&amp;"",'Vozidlá'!$B$6:$B$6,"&lt;&gt;")&lt;&gt;1),"CHYBA",""))</f>
        <v/>
      </c>
    </row>
    <row r="35">
      <c r="A35" s="10" t="n"/>
      <c r="B35" s="12" t="n"/>
      <c r="C35" s="10" t="n"/>
      <c r="D35" s="10" t="n"/>
      <c r="E35" s="10" t="n"/>
      <c r="F35" s="11" t="n"/>
      <c r="G35" s="11" t="n"/>
      <c r="H35" s="11" t="n"/>
      <c r="I35" s="11" t="n"/>
      <c r="J35" s="10" t="n"/>
      <c r="K35" s="14">
        <f>IF(AND(A35="",B35="",C35="",D35="",E35="",F35="",G35="",H35="",I35="",J35=""),"",IF(OR(A35="",NOT(ISNUMBER(B35)),E35="",NOT(ISNUMBER(G35)),COUNTIFS('Vozidlá'!$A$6:$A$6,A35&amp;"",'Vozidlá'!$B$6:$B$6,"&lt;&gt;")&lt;&gt;1),"CHYBA",""))</f>
        <v/>
      </c>
    </row>
    <row r="36">
      <c r="A36" s="10" t="n"/>
      <c r="B36" s="12" t="n"/>
      <c r="C36" s="10" t="n"/>
      <c r="D36" s="10" t="n"/>
      <c r="E36" s="10" t="n"/>
      <c r="F36" s="11" t="n"/>
      <c r="G36" s="11" t="n"/>
      <c r="H36" s="11" t="n"/>
      <c r="I36" s="11" t="n"/>
      <c r="J36" s="10" t="n"/>
      <c r="K36" s="14">
        <f>IF(AND(A36="",B36="",C36="",D36="",E36="",F36="",G36="",H36="",I36="",J36=""),"",IF(OR(A36="",NOT(ISNUMBER(B36)),E36="",NOT(ISNUMBER(G36)),COUNTIFS('Vozidlá'!$A$6:$A$6,A36&amp;"",'Vozidlá'!$B$6:$B$6,"&lt;&gt;")&lt;&gt;1),"CHYBA",""))</f>
        <v/>
      </c>
    </row>
    <row r="37">
      <c r="A37" s="10" t="n"/>
      <c r="B37" s="12" t="n"/>
      <c r="C37" s="10" t="n"/>
      <c r="D37" s="10" t="n"/>
      <c r="E37" s="10" t="n"/>
      <c r="F37" s="11" t="n"/>
      <c r="G37" s="11" t="n"/>
      <c r="H37" s="11" t="n"/>
      <c r="I37" s="11" t="n"/>
      <c r="J37" s="10" t="n"/>
      <c r="K37" s="14">
        <f>IF(AND(A37="",B37="",C37="",D37="",E37="",F37="",G37="",H37="",I37="",J37=""),"",IF(OR(A37="",NOT(ISNUMBER(B37)),E37="",NOT(ISNUMBER(G37)),COUNTIFS('Vozidlá'!$A$6:$A$6,A37&amp;"",'Vozidlá'!$B$6:$B$6,"&lt;&gt;")&lt;&gt;1),"CHYBA",""))</f>
        <v/>
      </c>
    </row>
    <row r="38">
      <c r="A38" s="10" t="n"/>
      <c r="B38" s="12" t="n"/>
      <c r="C38" s="10" t="n"/>
      <c r="D38" s="10" t="n"/>
      <c r="E38" s="10" t="n"/>
      <c r="F38" s="11" t="n"/>
      <c r="G38" s="11" t="n"/>
      <c r="H38" s="11" t="n"/>
      <c r="I38" s="11" t="n"/>
      <c r="J38" s="10" t="n"/>
      <c r="K38" s="14">
        <f>IF(AND(A38="",B38="",C38="",D38="",E38="",F38="",G38="",H38="",I38="",J38=""),"",IF(OR(A38="",NOT(ISNUMBER(B38)),E38="",NOT(ISNUMBER(G38)),COUNTIFS('Vozidlá'!$A$6:$A$6,A38&amp;"",'Vozidlá'!$B$6:$B$6,"&lt;&gt;")&lt;&gt;1),"CHYBA",""))</f>
        <v/>
      </c>
    </row>
    <row r="39">
      <c r="A39" s="10" t="n"/>
      <c r="B39" s="12" t="n"/>
      <c r="C39" s="10" t="n"/>
      <c r="D39" s="10" t="n"/>
      <c r="E39" s="10" t="n"/>
      <c r="F39" s="11" t="n"/>
      <c r="G39" s="11" t="n"/>
      <c r="H39" s="11" t="n"/>
      <c r="I39" s="11" t="n"/>
      <c r="J39" s="10" t="n"/>
      <c r="K39" s="14">
        <f>IF(AND(A39="",B39="",C39="",D39="",E39="",F39="",G39="",H39="",I39="",J39=""),"",IF(OR(A39="",NOT(ISNUMBER(B39)),E39="",NOT(ISNUMBER(G39)),COUNTIFS('Vozidlá'!$A$6:$A$6,A39&amp;"",'Vozidlá'!$B$6:$B$6,"&lt;&gt;")&lt;&gt;1),"CHYBA",""))</f>
        <v/>
      </c>
    </row>
    <row r="40">
      <c r="A40" s="10" t="n"/>
      <c r="B40" s="12" t="n"/>
      <c r="C40" s="10" t="n"/>
      <c r="D40" s="10" t="n"/>
      <c r="E40" s="10" t="n"/>
      <c r="F40" s="11" t="n"/>
      <c r="G40" s="11" t="n"/>
      <c r="H40" s="11" t="n"/>
      <c r="I40" s="11" t="n"/>
      <c r="J40" s="10" t="n"/>
      <c r="K40" s="14">
        <f>IF(AND(A40="",B40="",C40="",D40="",E40="",F40="",G40="",H40="",I40="",J40=""),"",IF(OR(A40="",NOT(ISNUMBER(B40)),E40="",NOT(ISNUMBER(G40)),COUNTIFS('Vozidlá'!$A$6:$A$6,A40&amp;"",'Vozidlá'!$B$6:$B$6,"&lt;&gt;")&lt;&gt;1),"CHYBA",""))</f>
        <v/>
      </c>
    </row>
    <row r="41">
      <c r="A41" s="10" t="n"/>
      <c r="B41" s="12" t="n"/>
      <c r="C41" s="10" t="n"/>
      <c r="D41" s="10" t="n"/>
      <c r="E41" s="10" t="n"/>
      <c r="F41" s="11" t="n"/>
      <c r="G41" s="11" t="n"/>
      <c r="H41" s="11" t="n"/>
      <c r="I41" s="11" t="n"/>
      <c r="J41" s="10" t="n"/>
      <c r="K41" s="14">
        <f>IF(AND(A41="",B41="",C41="",D41="",E41="",F41="",G41="",H41="",I41="",J41=""),"",IF(OR(A41="",NOT(ISNUMBER(B41)),E41="",NOT(ISNUMBER(G41)),COUNTIFS('Vozidlá'!$A$6:$A$6,A41&amp;"",'Vozidlá'!$B$6:$B$6,"&lt;&gt;")&lt;&gt;1),"CHYBA",""))</f>
        <v/>
      </c>
    </row>
    <row r="42">
      <c r="A42" s="10" t="n"/>
      <c r="B42" s="12" t="n"/>
      <c r="C42" s="10" t="n"/>
      <c r="D42" s="10" t="n"/>
      <c r="E42" s="10" t="n"/>
      <c r="F42" s="11" t="n"/>
      <c r="G42" s="11" t="n"/>
      <c r="H42" s="11" t="n"/>
      <c r="I42" s="11" t="n"/>
      <c r="J42" s="10" t="n"/>
      <c r="K42" s="14">
        <f>IF(AND(A42="",B42="",C42="",D42="",E42="",F42="",G42="",H42="",I42="",J42=""),"",IF(OR(A42="",NOT(ISNUMBER(B42)),E42="",NOT(ISNUMBER(G42)),COUNTIFS('Vozidlá'!$A$6:$A$6,A42&amp;"",'Vozidlá'!$B$6:$B$6,"&lt;&gt;")&lt;&gt;1),"CHYBA",""))</f>
        <v/>
      </c>
    </row>
    <row r="43">
      <c r="A43" s="10" t="n"/>
      <c r="B43" s="12" t="n"/>
      <c r="C43" s="10" t="n"/>
      <c r="D43" s="10" t="n"/>
      <c r="E43" s="10" t="n"/>
      <c r="F43" s="11" t="n"/>
      <c r="G43" s="11" t="n"/>
      <c r="H43" s="11" t="n"/>
      <c r="I43" s="11" t="n"/>
      <c r="J43" s="10" t="n"/>
      <c r="K43" s="14">
        <f>IF(AND(A43="",B43="",C43="",D43="",E43="",F43="",G43="",H43="",I43="",J43=""),"",IF(OR(A43="",NOT(ISNUMBER(B43)),E43="",NOT(ISNUMBER(G43)),COUNTIFS('Vozidlá'!$A$6:$A$6,A43&amp;"",'Vozidlá'!$B$6:$B$6,"&lt;&gt;")&lt;&gt;1),"CHYBA",""))</f>
        <v/>
      </c>
    </row>
    <row r="44">
      <c r="A44" s="10" t="n"/>
      <c r="B44" s="12" t="n"/>
      <c r="C44" s="10" t="n"/>
      <c r="D44" s="10" t="n"/>
      <c r="E44" s="10" t="n"/>
      <c r="F44" s="11" t="n"/>
      <c r="G44" s="11" t="n"/>
      <c r="H44" s="11" t="n"/>
      <c r="I44" s="11" t="n"/>
      <c r="J44" s="10" t="n"/>
      <c r="K44" s="14">
        <f>IF(AND(A44="",B44="",C44="",D44="",E44="",F44="",G44="",H44="",I44="",J44=""),"",IF(OR(A44="",NOT(ISNUMBER(B44)),E44="",NOT(ISNUMBER(G44)),COUNTIFS('Vozidlá'!$A$6:$A$6,A44&amp;"",'Vozidlá'!$B$6:$B$6,"&lt;&gt;")&lt;&gt;1),"CHYBA",""))</f>
        <v/>
      </c>
    </row>
    <row r="45">
      <c r="A45" s="10" t="n"/>
      <c r="B45" s="12" t="n"/>
      <c r="C45" s="10" t="n"/>
      <c r="D45" s="10" t="n"/>
      <c r="E45" s="10" t="n"/>
      <c r="F45" s="11" t="n"/>
      <c r="G45" s="11" t="n"/>
      <c r="H45" s="11" t="n"/>
      <c r="I45" s="11" t="n"/>
      <c r="J45" s="10" t="n"/>
      <c r="K45" s="14">
        <f>IF(AND(A45="",B45="",C45="",D45="",E45="",F45="",G45="",H45="",I45="",J45=""),"",IF(OR(A45="",NOT(ISNUMBER(B45)),E45="",NOT(ISNUMBER(G45)),COUNTIFS('Vozidlá'!$A$6:$A$6,A45&amp;"",'Vozidlá'!$B$6:$B$6,"&lt;&gt;")&lt;&gt;1),"CHYBA",""))</f>
        <v/>
      </c>
    </row>
    <row r="46">
      <c r="A46" s="10" t="n"/>
      <c r="B46" s="12" t="n"/>
      <c r="C46" s="10" t="n"/>
      <c r="D46" s="10" t="n"/>
      <c r="E46" s="10" t="n"/>
      <c r="F46" s="11" t="n"/>
      <c r="G46" s="11" t="n"/>
      <c r="H46" s="11" t="n"/>
      <c r="I46" s="11" t="n"/>
      <c r="J46" s="10" t="n"/>
      <c r="K46" s="14">
        <f>IF(AND(A46="",B46="",C46="",D46="",E46="",F46="",G46="",H46="",I46="",J46=""),"",IF(OR(A46="",NOT(ISNUMBER(B46)),E46="",NOT(ISNUMBER(G46)),COUNTIFS('Vozidlá'!$A$6:$A$6,A46&amp;"",'Vozidlá'!$B$6:$B$6,"&lt;&gt;")&lt;&gt;1),"CHYBA",""))</f>
        <v/>
      </c>
    </row>
    <row r="47">
      <c r="A47" s="10" t="n"/>
      <c r="B47" s="12" t="n"/>
      <c r="C47" s="10" t="n"/>
      <c r="D47" s="10" t="n"/>
      <c r="E47" s="10" t="n"/>
      <c r="F47" s="11" t="n"/>
      <c r="G47" s="11" t="n"/>
      <c r="H47" s="11" t="n"/>
      <c r="I47" s="11" t="n"/>
      <c r="J47" s="10" t="n"/>
      <c r="K47" s="14">
        <f>IF(AND(A47="",B47="",C47="",D47="",E47="",F47="",G47="",H47="",I47="",J47=""),"",IF(OR(A47="",NOT(ISNUMBER(B47)),E47="",NOT(ISNUMBER(G47)),COUNTIFS('Vozidlá'!$A$6:$A$6,A47&amp;"",'Vozidlá'!$B$6:$B$6,"&lt;&gt;")&lt;&gt;1),"CHYBA",""))</f>
        <v/>
      </c>
    </row>
    <row r="48">
      <c r="A48" s="10" t="n"/>
      <c r="B48" s="12" t="n"/>
      <c r="C48" s="10" t="n"/>
      <c r="D48" s="10" t="n"/>
      <c r="E48" s="10" t="n"/>
      <c r="F48" s="11" t="n"/>
      <c r="G48" s="11" t="n"/>
      <c r="H48" s="11" t="n"/>
      <c r="I48" s="11" t="n"/>
      <c r="J48" s="10" t="n"/>
      <c r="K48" s="14">
        <f>IF(AND(A48="",B48="",C48="",D48="",E48="",F48="",G48="",H48="",I48="",J48=""),"",IF(OR(A48="",NOT(ISNUMBER(B48)),E48="",NOT(ISNUMBER(G48)),COUNTIFS('Vozidlá'!$A$6:$A$6,A48&amp;"",'Vozidlá'!$B$6:$B$6,"&lt;&gt;")&lt;&gt;1),"CHYBA",""))</f>
        <v/>
      </c>
    </row>
    <row r="49">
      <c r="A49" s="10" t="n"/>
      <c r="B49" s="12" t="n"/>
      <c r="C49" s="10" t="n"/>
      <c r="D49" s="10" t="n"/>
      <c r="E49" s="10" t="n"/>
      <c r="F49" s="11" t="n"/>
      <c r="G49" s="11" t="n"/>
      <c r="H49" s="11" t="n"/>
      <c r="I49" s="11" t="n"/>
      <c r="J49" s="10" t="n"/>
      <c r="K49" s="14">
        <f>IF(AND(A49="",B49="",C49="",D49="",E49="",F49="",G49="",H49="",I49="",J49=""),"",IF(OR(A49="",NOT(ISNUMBER(B49)),E49="",NOT(ISNUMBER(G49)),COUNTIFS('Vozidlá'!$A$6:$A$6,A49&amp;"",'Vozidlá'!$B$6:$B$6,"&lt;&gt;")&lt;&gt;1),"CHYBA",""))</f>
        <v/>
      </c>
    </row>
    <row r="50">
      <c r="A50" s="10" t="n"/>
      <c r="B50" s="12" t="n"/>
      <c r="C50" s="10" t="n"/>
      <c r="D50" s="10" t="n"/>
      <c r="E50" s="10" t="n"/>
      <c r="F50" s="11" t="n"/>
      <c r="G50" s="11" t="n"/>
      <c r="H50" s="11" t="n"/>
      <c r="I50" s="11" t="n"/>
      <c r="J50" s="10" t="n"/>
      <c r="K50" s="14">
        <f>IF(AND(A50="",B50="",C50="",D50="",E50="",F50="",G50="",H50="",I50="",J50=""),"",IF(OR(A50="",NOT(ISNUMBER(B50)),E50="",NOT(ISNUMBER(G50)),COUNTIFS('Vozidlá'!$A$6:$A$6,A50&amp;"",'Vozidlá'!$B$6:$B$6,"&lt;&gt;")&lt;&gt;1),"CHYBA",""))</f>
        <v/>
      </c>
    </row>
    <row r="51">
      <c r="A51" s="10" t="n"/>
      <c r="B51" s="12" t="n"/>
      <c r="C51" s="10" t="n"/>
      <c r="D51" s="10" t="n"/>
      <c r="E51" s="10" t="n"/>
      <c r="F51" s="11" t="n"/>
      <c r="G51" s="11" t="n"/>
      <c r="H51" s="11" t="n"/>
      <c r="I51" s="11" t="n"/>
      <c r="J51" s="10" t="n"/>
      <c r="K51" s="14">
        <f>IF(AND(A51="",B51="",C51="",D51="",E51="",F51="",G51="",H51="",I51="",J51=""),"",IF(OR(A51="",NOT(ISNUMBER(B51)),E51="",NOT(ISNUMBER(G51)),COUNTIFS('Vozidlá'!$A$6:$A$6,A51&amp;"",'Vozidlá'!$B$6:$B$6,"&lt;&gt;")&lt;&gt;1),"CHYBA",""))</f>
        <v/>
      </c>
    </row>
    <row r="52">
      <c r="A52" s="10" t="n"/>
      <c r="B52" s="12" t="n"/>
      <c r="C52" s="10" t="n"/>
      <c r="D52" s="10" t="n"/>
      <c r="E52" s="10" t="n"/>
      <c r="F52" s="11" t="n"/>
      <c r="G52" s="11" t="n"/>
      <c r="H52" s="11" t="n"/>
      <c r="I52" s="11" t="n"/>
      <c r="J52" s="10" t="n"/>
      <c r="K52" s="14">
        <f>IF(AND(A52="",B52="",C52="",D52="",E52="",F52="",G52="",H52="",I52="",J52=""),"",IF(OR(A52="",NOT(ISNUMBER(B52)),E52="",NOT(ISNUMBER(G52)),COUNTIFS('Vozidlá'!$A$6:$A$6,A52&amp;"",'Vozidlá'!$B$6:$B$6,"&lt;&gt;")&lt;&gt;1),"CHYBA",""))</f>
        <v/>
      </c>
    </row>
    <row r="53">
      <c r="A53" s="10" t="n"/>
      <c r="B53" s="12" t="n"/>
      <c r="C53" s="10" t="n"/>
      <c r="D53" s="10" t="n"/>
      <c r="E53" s="10" t="n"/>
      <c r="F53" s="11" t="n"/>
      <c r="G53" s="11" t="n"/>
      <c r="H53" s="11" t="n"/>
      <c r="I53" s="11" t="n"/>
      <c r="J53" s="10" t="n"/>
      <c r="K53" s="14">
        <f>IF(AND(A53="",B53="",C53="",D53="",E53="",F53="",G53="",H53="",I53="",J53=""),"",IF(OR(A53="",NOT(ISNUMBER(B53)),E53="",NOT(ISNUMBER(G53)),COUNTIFS('Vozidlá'!$A$6:$A$6,A53&amp;"",'Vozidlá'!$B$6:$B$6,"&lt;&gt;")&lt;&gt;1),"CHYBA",""))</f>
        <v/>
      </c>
    </row>
    <row r="54">
      <c r="A54" s="10" t="n"/>
      <c r="B54" s="12" t="n"/>
      <c r="C54" s="10" t="n"/>
      <c r="D54" s="10" t="n"/>
      <c r="E54" s="10" t="n"/>
      <c r="F54" s="11" t="n"/>
      <c r="G54" s="11" t="n"/>
      <c r="H54" s="11" t="n"/>
      <c r="I54" s="11" t="n"/>
      <c r="J54" s="10" t="n"/>
      <c r="K54" s="14">
        <f>IF(AND(A54="",B54="",C54="",D54="",E54="",F54="",G54="",H54="",I54="",J54=""),"",IF(OR(A54="",NOT(ISNUMBER(B54)),E54="",NOT(ISNUMBER(G54)),COUNTIFS('Vozidlá'!$A$6:$A$6,A54&amp;"",'Vozidlá'!$B$6:$B$6,"&lt;&gt;")&lt;&gt;1),"CHYBA",""))</f>
        <v/>
      </c>
    </row>
    <row r="55">
      <c r="A55" s="10" t="n"/>
      <c r="B55" s="12" t="n"/>
      <c r="C55" s="10" t="n"/>
      <c r="D55" s="10" t="n"/>
      <c r="E55" s="10" t="n"/>
      <c r="F55" s="11" t="n"/>
      <c r="G55" s="11" t="n"/>
      <c r="H55" s="11" t="n"/>
      <c r="I55" s="11" t="n"/>
      <c r="J55" s="10" t="n"/>
      <c r="K55" s="14">
        <f>IF(AND(A55="",B55="",C55="",D55="",E55="",F55="",G55="",H55="",I55="",J55=""),"",IF(OR(A55="",NOT(ISNUMBER(B55)),E55="",NOT(ISNUMBER(G55)),COUNTIFS('Vozidlá'!$A$6:$A$6,A55&amp;"",'Vozidlá'!$B$6:$B$6,"&lt;&gt;")&lt;&gt;1),"CHYBA",""))</f>
        <v/>
      </c>
    </row>
    <row r="56">
      <c r="A56" s="10" t="n"/>
      <c r="B56" s="12" t="n"/>
      <c r="C56" s="10" t="n"/>
      <c r="D56" s="10" t="n"/>
      <c r="E56" s="10" t="n"/>
      <c r="F56" s="11" t="n"/>
      <c r="G56" s="11" t="n"/>
      <c r="H56" s="11" t="n"/>
      <c r="I56" s="11" t="n"/>
      <c r="J56" s="10" t="n"/>
      <c r="K56" s="14">
        <f>IF(AND(A56="",B56="",C56="",D56="",E56="",F56="",G56="",H56="",I56="",J56=""),"",IF(OR(A56="",NOT(ISNUMBER(B56)),E56="",NOT(ISNUMBER(G56)),COUNTIFS('Vozidlá'!$A$6:$A$6,A56&amp;"",'Vozidlá'!$B$6:$B$6,"&lt;&gt;")&lt;&gt;1),"CHYBA",""))</f>
        <v/>
      </c>
    </row>
    <row r="57">
      <c r="A57" s="10" t="n"/>
      <c r="B57" s="12" t="n"/>
      <c r="C57" s="10" t="n"/>
      <c r="D57" s="10" t="n"/>
      <c r="E57" s="10" t="n"/>
      <c r="F57" s="11" t="n"/>
      <c r="G57" s="11" t="n"/>
      <c r="H57" s="11" t="n"/>
      <c r="I57" s="11" t="n"/>
      <c r="J57" s="10" t="n"/>
      <c r="K57" s="14">
        <f>IF(AND(A57="",B57="",C57="",D57="",E57="",F57="",G57="",H57="",I57="",J57=""),"",IF(OR(A57="",NOT(ISNUMBER(B57)),E57="",NOT(ISNUMBER(G57)),COUNTIFS('Vozidlá'!$A$6:$A$6,A57&amp;"",'Vozidlá'!$B$6:$B$6,"&lt;&gt;")&lt;&gt;1),"CHYBA",""))</f>
        <v/>
      </c>
    </row>
    <row r="58">
      <c r="A58" s="10" t="n"/>
      <c r="B58" s="12" t="n"/>
      <c r="C58" s="10" t="n"/>
      <c r="D58" s="10" t="n"/>
      <c r="E58" s="10" t="n"/>
      <c r="F58" s="11" t="n"/>
      <c r="G58" s="11" t="n"/>
      <c r="H58" s="11" t="n"/>
      <c r="I58" s="11" t="n"/>
      <c r="J58" s="10" t="n"/>
      <c r="K58" s="14">
        <f>IF(AND(A58="",B58="",C58="",D58="",E58="",F58="",G58="",H58="",I58="",J58=""),"",IF(OR(A58="",NOT(ISNUMBER(B58)),E58="",NOT(ISNUMBER(G58)),COUNTIFS('Vozidlá'!$A$6:$A$6,A58&amp;"",'Vozidlá'!$B$6:$B$6,"&lt;&gt;")&lt;&gt;1),"CHYBA",""))</f>
        <v/>
      </c>
    </row>
    <row r="59">
      <c r="A59" s="10" t="n"/>
      <c r="B59" s="12" t="n"/>
      <c r="C59" s="10" t="n"/>
      <c r="D59" s="10" t="n"/>
      <c r="E59" s="10" t="n"/>
      <c r="F59" s="11" t="n"/>
      <c r="G59" s="11" t="n"/>
      <c r="H59" s="11" t="n"/>
      <c r="I59" s="11" t="n"/>
      <c r="J59" s="10" t="n"/>
      <c r="K59" s="14">
        <f>IF(AND(A59="",B59="",C59="",D59="",E59="",F59="",G59="",H59="",I59="",J59=""),"",IF(OR(A59="",NOT(ISNUMBER(B59)),E59="",NOT(ISNUMBER(G59)),COUNTIFS('Vozidlá'!$A$6:$A$6,A59&amp;"",'Vozidlá'!$B$6:$B$6,"&lt;&gt;")&lt;&gt;1),"CHYBA",""))</f>
        <v/>
      </c>
    </row>
    <row r="60">
      <c r="A60" s="10" t="n"/>
      <c r="B60" s="12" t="n"/>
      <c r="C60" s="10" t="n"/>
      <c r="D60" s="10" t="n"/>
      <c r="E60" s="10" t="n"/>
      <c r="F60" s="11" t="n"/>
      <c r="G60" s="11" t="n"/>
      <c r="H60" s="11" t="n"/>
      <c r="I60" s="11" t="n"/>
      <c r="J60" s="10" t="n"/>
      <c r="K60" s="14">
        <f>IF(AND(A60="",B60="",C60="",D60="",E60="",F60="",G60="",H60="",I60="",J60=""),"",IF(OR(A60="",NOT(ISNUMBER(B60)),E60="",NOT(ISNUMBER(G60)),COUNTIFS('Vozidlá'!$A$6:$A$6,A60&amp;"",'Vozidlá'!$B$6:$B$6,"&lt;&gt;")&lt;&gt;1),"CHYBA",""))</f>
        <v/>
      </c>
    </row>
    <row r="61">
      <c r="A61" s="10" t="n"/>
      <c r="B61" s="12" t="n"/>
      <c r="C61" s="10" t="n"/>
      <c r="D61" s="10" t="n"/>
      <c r="E61" s="10" t="n"/>
      <c r="F61" s="11" t="n"/>
      <c r="G61" s="11" t="n"/>
      <c r="H61" s="11" t="n"/>
      <c r="I61" s="11" t="n"/>
      <c r="J61" s="10" t="n"/>
      <c r="K61" s="14">
        <f>IF(AND(A61="",B61="",C61="",D61="",E61="",F61="",G61="",H61="",I61="",J61=""),"",IF(OR(A61="",NOT(ISNUMBER(B61)),E61="",NOT(ISNUMBER(G61)),COUNTIFS('Vozidlá'!$A$6:$A$6,A61&amp;"",'Vozidlá'!$B$6:$B$6,"&lt;&gt;")&lt;&gt;1),"CHYBA",""))</f>
        <v/>
      </c>
    </row>
    <row r="62">
      <c r="A62" s="10" t="n"/>
      <c r="B62" s="12" t="n"/>
      <c r="C62" s="10" t="n"/>
      <c r="D62" s="10" t="n"/>
      <c r="E62" s="10" t="n"/>
      <c r="F62" s="11" t="n"/>
      <c r="G62" s="11" t="n"/>
      <c r="H62" s="11" t="n"/>
      <c r="I62" s="11" t="n"/>
      <c r="J62" s="10" t="n"/>
      <c r="K62" s="14">
        <f>IF(AND(A62="",B62="",C62="",D62="",E62="",F62="",G62="",H62="",I62="",J62=""),"",IF(OR(A62="",NOT(ISNUMBER(B62)),E62="",NOT(ISNUMBER(G62)),COUNTIFS('Vozidlá'!$A$6:$A$6,A62&amp;"",'Vozidlá'!$B$6:$B$6,"&lt;&gt;")&lt;&gt;1),"CHYBA",""))</f>
        <v/>
      </c>
    </row>
    <row r="63">
      <c r="A63" s="10" t="n"/>
      <c r="B63" s="12" t="n"/>
      <c r="C63" s="10" t="n"/>
      <c r="D63" s="10" t="n"/>
      <c r="E63" s="10" t="n"/>
      <c r="F63" s="11" t="n"/>
      <c r="G63" s="11" t="n"/>
      <c r="H63" s="11" t="n"/>
      <c r="I63" s="11" t="n"/>
      <c r="J63" s="10" t="n"/>
      <c r="K63" s="14">
        <f>IF(AND(A63="",B63="",C63="",D63="",E63="",F63="",G63="",H63="",I63="",J63=""),"",IF(OR(A63="",NOT(ISNUMBER(B63)),E63="",NOT(ISNUMBER(G63)),COUNTIFS('Vozidlá'!$A$6:$A$6,A63&amp;"",'Vozidlá'!$B$6:$B$6,"&lt;&gt;")&lt;&gt;1),"CHYBA",""))</f>
        <v/>
      </c>
    </row>
    <row r="64">
      <c r="A64" s="10" t="n"/>
      <c r="B64" s="12" t="n"/>
      <c r="C64" s="10" t="n"/>
      <c r="D64" s="10" t="n"/>
      <c r="E64" s="10" t="n"/>
      <c r="F64" s="11" t="n"/>
      <c r="G64" s="11" t="n"/>
      <c r="H64" s="11" t="n"/>
      <c r="I64" s="11" t="n"/>
      <c r="J64" s="10" t="n"/>
      <c r="K64" s="14">
        <f>IF(AND(A64="",B64="",C64="",D64="",E64="",F64="",G64="",H64="",I64="",J64=""),"",IF(OR(A64="",NOT(ISNUMBER(B64)),E64="",NOT(ISNUMBER(G64)),COUNTIFS('Vozidlá'!$A$6:$A$6,A64&amp;"",'Vozidlá'!$B$6:$B$6,"&lt;&gt;")&lt;&gt;1),"CHYBA",""))</f>
        <v/>
      </c>
    </row>
    <row r="65">
      <c r="A65" s="10" t="n"/>
      <c r="B65" s="12" t="n"/>
      <c r="C65" s="10" t="n"/>
      <c r="D65" s="10" t="n"/>
      <c r="E65" s="10" t="n"/>
      <c r="F65" s="11" t="n"/>
      <c r="G65" s="11" t="n"/>
      <c r="H65" s="11" t="n"/>
      <c r="I65" s="11" t="n"/>
      <c r="J65" s="10" t="n"/>
      <c r="K65" s="14">
        <f>IF(AND(A65="",B65="",C65="",D65="",E65="",F65="",G65="",H65="",I65="",J65=""),"",IF(OR(A65="",NOT(ISNUMBER(B65)),E65="",NOT(ISNUMBER(G65)),COUNTIFS('Vozidlá'!$A$6:$A$6,A65&amp;"",'Vozidlá'!$B$6:$B$6,"&lt;&gt;")&lt;&gt;1),"CHYBA",""))</f>
        <v/>
      </c>
    </row>
    <row r="66">
      <c r="A66" s="10" t="n"/>
      <c r="B66" s="12" t="n"/>
      <c r="C66" s="10" t="n"/>
      <c r="D66" s="10" t="n"/>
      <c r="E66" s="10" t="n"/>
      <c r="F66" s="11" t="n"/>
      <c r="G66" s="11" t="n"/>
      <c r="H66" s="11" t="n"/>
      <c r="I66" s="11" t="n"/>
      <c r="J66" s="10" t="n"/>
      <c r="K66" s="14">
        <f>IF(AND(A66="",B66="",C66="",D66="",E66="",F66="",G66="",H66="",I66="",J66=""),"",IF(OR(A66="",NOT(ISNUMBER(B66)),E66="",NOT(ISNUMBER(G66)),COUNTIFS('Vozidlá'!$A$6:$A$6,A66&amp;"",'Vozidlá'!$B$6:$B$6,"&lt;&gt;")&lt;&gt;1),"CHYBA",""))</f>
        <v/>
      </c>
    </row>
    <row r="67">
      <c r="A67" s="10" t="n"/>
      <c r="B67" s="12" t="n"/>
      <c r="C67" s="10" t="n"/>
      <c r="D67" s="10" t="n"/>
      <c r="E67" s="10" t="n"/>
      <c r="F67" s="11" t="n"/>
      <c r="G67" s="11" t="n"/>
      <c r="H67" s="11" t="n"/>
      <c r="I67" s="11" t="n"/>
      <c r="J67" s="10" t="n"/>
      <c r="K67" s="14">
        <f>IF(AND(A67="",B67="",C67="",D67="",E67="",F67="",G67="",H67="",I67="",J67=""),"",IF(OR(A67="",NOT(ISNUMBER(B67)),E67="",NOT(ISNUMBER(G67)),COUNTIFS('Vozidlá'!$A$6:$A$6,A67&amp;"",'Vozidlá'!$B$6:$B$6,"&lt;&gt;")&lt;&gt;1),"CHYBA",""))</f>
        <v/>
      </c>
    </row>
    <row r="68">
      <c r="A68" s="10" t="n"/>
      <c r="B68" s="12" t="n"/>
      <c r="C68" s="10" t="n"/>
      <c r="D68" s="10" t="n"/>
      <c r="E68" s="10" t="n"/>
      <c r="F68" s="11" t="n"/>
      <c r="G68" s="11" t="n"/>
      <c r="H68" s="11" t="n"/>
      <c r="I68" s="11" t="n"/>
      <c r="J68" s="10" t="n"/>
      <c r="K68" s="14">
        <f>IF(AND(A68="",B68="",C68="",D68="",E68="",F68="",G68="",H68="",I68="",J68=""),"",IF(OR(A68="",NOT(ISNUMBER(B68)),E68="",NOT(ISNUMBER(G68)),COUNTIFS('Vozidlá'!$A$6:$A$6,A68&amp;"",'Vozidlá'!$B$6:$B$6,"&lt;&gt;")&lt;&gt;1),"CHYBA",""))</f>
        <v/>
      </c>
    </row>
    <row r="69">
      <c r="A69" s="10" t="n"/>
      <c r="B69" s="12" t="n"/>
      <c r="C69" s="10" t="n"/>
      <c r="D69" s="10" t="n"/>
      <c r="E69" s="10" t="n"/>
      <c r="F69" s="11" t="n"/>
      <c r="G69" s="11" t="n"/>
      <c r="H69" s="11" t="n"/>
      <c r="I69" s="11" t="n"/>
      <c r="J69" s="10" t="n"/>
      <c r="K69" s="14">
        <f>IF(AND(A69="",B69="",C69="",D69="",E69="",F69="",G69="",H69="",I69="",J69=""),"",IF(OR(A69="",NOT(ISNUMBER(B69)),E69="",NOT(ISNUMBER(G69)),COUNTIFS('Vozidlá'!$A$6:$A$6,A69&amp;"",'Vozidlá'!$B$6:$B$6,"&lt;&gt;")&lt;&gt;1),"CHYBA",""))</f>
        <v/>
      </c>
    </row>
    <row r="70">
      <c r="A70" s="10" t="n"/>
      <c r="B70" s="12" t="n"/>
      <c r="C70" s="10" t="n"/>
      <c r="D70" s="10" t="n"/>
      <c r="E70" s="10" t="n"/>
      <c r="F70" s="11" t="n"/>
      <c r="G70" s="11" t="n"/>
      <c r="H70" s="11" t="n"/>
      <c r="I70" s="11" t="n"/>
      <c r="J70" s="10" t="n"/>
      <c r="K70" s="14">
        <f>IF(AND(A70="",B70="",C70="",D70="",E70="",F70="",G70="",H70="",I70="",J70=""),"",IF(OR(A70="",NOT(ISNUMBER(B70)),E70="",NOT(ISNUMBER(G70)),COUNTIFS('Vozidlá'!$A$6:$A$6,A70&amp;"",'Vozidlá'!$B$6:$B$6,"&lt;&gt;")&lt;&gt;1),"CHYBA",""))</f>
        <v/>
      </c>
    </row>
    <row r="71">
      <c r="A71" s="10" t="n"/>
      <c r="B71" s="12" t="n"/>
      <c r="C71" s="10" t="n"/>
      <c r="D71" s="10" t="n"/>
      <c r="E71" s="10" t="n"/>
      <c r="F71" s="11" t="n"/>
      <c r="G71" s="11" t="n"/>
      <c r="H71" s="11" t="n"/>
      <c r="I71" s="11" t="n"/>
      <c r="J71" s="10" t="n"/>
      <c r="K71" s="14">
        <f>IF(AND(A71="",B71="",C71="",D71="",E71="",F71="",G71="",H71="",I71="",J71=""),"",IF(OR(A71="",NOT(ISNUMBER(B71)),E71="",NOT(ISNUMBER(G71)),COUNTIFS('Vozidlá'!$A$6:$A$6,A71&amp;"",'Vozidlá'!$B$6:$B$6,"&lt;&gt;")&lt;&gt;1),"CHYBA",""))</f>
        <v/>
      </c>
    </row>
    <row r="72">
      <c r="A72" s="10" t="n"/>
      <c r="B72" s="12" t="n"/>
      <c r="C72" s="10" t="n"/>
      <c r="D72" s="10" t="n"/>
      <c r="E72" s="10" t="n"/>
      <c r="F72" s="11" t="n"/>
      <c r="G72" s="11" t="n"/>
      <c r="H72" s="11" t="n"/>
      <c r="I72" s="11" t="n"/>
      <c r="J72" s="10" t="n"/>
      <c r="K72" s="14">
        <f>IF(AND(A72="",B72="",C72="",D72="",E72="",F72="",G72="",H72="",I72="",J72=""),"",IF(OR(A72="",NOT(ISNUMBER(B72)),E72="",NOT(ISNUMBER(G72)),COUNTIFS('Vozidlá'!$A$6:$A$6,A72&amp;"",'Vozidlá'!$B$6:$B$6,"&lt;&gt;")&lt;&gt;1),"CHYBA",""))</f>
        <v/>
      </c>
    </row>
    <row r="73">
      <c r="A73" s="10" t="n"/>
      <c r="B73" s="12" t="n"/>
      <c r="C73" s="10" t="n"/>
      <c r="D73" s="10" t="n"/>
      <c r="E73" s="10" t="n"/>
      <c r="F73" s="11" t="n"/>
      <c r="G73" s="11" t="n"/>
      <c r="H73" s="11" t="n"/>
      <c r="I73" s="11" t="n"/>
      <c r="J73" s="10" t="n"/>
      <c r="K73" s="14">
        <f>IF(AND(A73="",B73="",C73="",D73="",E73="",F73="",G73="",H73="",I73="",J73=""),"",IF(OR(A73="",NOT(ISNUMBER(B73)),E73="",NOT(ISNUMBER(G73)),COUNTIFS('Vozidlá'!$A$6:$A$6,A73&amp;"",'Vozidlá'!$B$6:$B$6,"&lt;&gt;")&lt;&gt;1),"CHYBA",""))</f>
        <v/>
      </c>
    </row>
    <row r="74">
      <c r="A74" s="10" t="n"/>
      <c r="B74" s="12" t="n"/>
      <c r="C74" s="10" t="n"/>
      <c r="D74" s="10" t="n"/>
      <c r="E74" s="10" t="n"/>
      <c r="F74" s="11" t="n"/>
      <c r="G74" s="11" t="n"/>
      <c r="H74" s="11" t="n"/>
      <c r="I74" s="11" t="n"/>
      <c r="J74" s="10" t="n"/>
      <c r="K74" s="14">
        <f>IF(AND(A74="",B74="",C74="",D74="",E74="",F74="",G74="",H74="",I74="",J74=""),"",IF(OR(A74="",NOT(ISNUMBER(B74)),E74="",NOT(ISNUMBER(G74)),COUNTIFS('Vozidlá'!$A$6:$A$6,A74&amp;"",'Vozidlá'!$B$6:$B$6,"&lt;&gt;")&lt;&gt;1),"CHYBA",""))</f>
        <v/>
      </c>
    </row>
    <row r="75">
      <c r="A75" s="10" t="n"/>
      <c r="B75" s="12" t="n"/>
      <c r="C75" s="10" t="n"/>
      <c r="D75" s="10" t="n"/>
      <c r="E75" s="10" t="n"/>
      <c r="F75" s="11" t="n"/>
      <c r="G75" s="11" t="n"/>
      <c r="H75" s="11" t="n"/>
      <c r="I75" s="11" t="n"/>
      <c r="J75" s="10" t="n"/>
      <c r="K75" s="14">
        <f>IF(AND(A75="",B75="",C75="",D75="",E75="",F75="",G75="",H75="",I75="",J75=""),"",IF(OR(A75="",NOT(ISNUMBER(B75)),E75="",NOT(ISNUMBER(G75)),COUNTIFS('Vozidlá'!$A$6:$A$6,A75&amp;"",'Vozidlá'!$B$6:$B$6,"&lt;&gt;")&lt;&gt;1),"CHYBA",""))</f>
        <v/>
      </c>
    </row>
    <row r="76">
      <c r="A76" s="10" t="n"/>
      <c r="B76" s="12" t="n"/>
      <c r="C76" s="10" t="n"/>
      <c r="D76" s="10" t="n"/>
      <c r="E76" s="10" t="n"/>
      <c r="F76" s="11" t="n"/>
      <c r="G76" s="11" t="n"/>
      <c r="H76" s="11" t="n"/>
      <c r="I76" s="11" t="n"/>
      <c r="J76" s="10" t="n"/>
      <c r="K76" s="14">
        <f>IF(AND(A76="",B76="",C76="",D76="",E76="",F76="",G76="",H76="",I76="",J76=""),"",IF(OR(A76="",NOT(ISNUMBER(B76)),E76="",NOT(ISNUMBER(G76)),COUNTIFS('Vozidlá'!$A$6:$A$6,A76&amp;"",'Vozidlá'!$B$6:$B$6,"&lt;&gt;")&lt;&gt;1),"CHYBA",""))</f>
        <v/>
      </c>
    </row>
    <row r="77">
      <c r="A77" s="10" t="n"/>
      <c r="B77" s="12" t="n"/>
      <c r="C77" s="10" t="n"/>
      <c r="D77" s="10" t="n"/>
      <c r="E77" s="10" t="n"/>
      <c r="F77" s="11" t="n"/>
      <c r="G77" s="11" t="n"/>
      <c r="H77" s="11" t="n"/>
      <c r="I77" s="11" t="n"/>
      <c r="J77" s="10" t="n"/>
      <c r="K77" s="14">
        <f>IF(AND(A77="",B77="",C77="",D77="",E77="",F77="",G77="",H77="",I77="",J77=""),"",IF(OR(A77="",NOT(ISNUMBER(B77)),E77="",NOT(ISNUMBER(G77)),COUNTIFS('Vozidlá'!$A$6:$A$6,A77&amp;"",'Vozidlá'!$B$6:$B$6,"&lt;&gt;")&lt;&gt;1),"CHYBA",""))</f>
        <v/>
      </c>
    </row>
    <row r="78">
      <c r="A78" s="10" t="n"/>
      <c r="B78" s="12" t="n"/>
      <c r="C78" s="10" t="n"/>
      <c r="D78" s="10" t="n"/>
      <c r="E78" s="10" t="n"/>
      <c r="F78" s="11" t="n"/>
      <c r="G78" s="11" t="n"/>
      <c r="H78" s="11" t="n"/>
      <c r="I78" s="11" t="n"/>
      <c r="J78" s="10" t="n"/>
      <c r="K78" s="14">
        <f>IF(AND(A78="",B78="",C78="",D78="",E78="",F78="",G78="",H78="",I78="",J78=""),"",IF(OR(A78="",NOT(ISNUMBER(B78)),E78="",NOT(ISNUMBER(G78)),COUNTIFS('Vozidlá'!$A$6:$A$6,A78&amp;"",'Vozidlá'!$B$6:$B$6,"&lt;&gt;")&lt;&gt;1),"CHYBA",""))</f>
        <v/>
      </c>
    </row>
    <row r="79">
      <c r="A79" s="10" t="n"/>
      <c r="B79" s="12" t="n"/>
      <c r="C79" s="10" t="n"/>
      <c r="D79" s="10" t="n"/>
      <c r="E79" s="10" t="n"/>
      <c r="F79" s="11" t="n"/>
      <c r="G79" s="11" t="n"/>
      <c r="H79" s="11" t="n"/>
      <c r="I79" s="11" t="n"/>
      <c r="J79" s="10" t="n"/>
      <c r="K79" s="14">
        <f>IF(AND(A79="",B79="",C79="",D79="",E79="",F79="",G79="",H79="",I79="",J79=""),"",IF(OR(A79="",NOT(ISNUMBER(B79)),E79="",NOT(ISNUMBER(G79)),COUNTIFS('Vozidlá'!$A$6:$A$6,A79&amp;"",'Vozidlá'!$B$6:$B$6,"&lt;&gt;")&lt;&gt;1),"CHYBA",""))</f>
        <v/>
      </c>
    </row>
    <row r="80">
      <c r="A80" s="10" t="n"/>
      <c r="B80" s="12" t="n"/>
      <c r="C80" s="10" t="n"/>
      <c r="D80" s="10" t="n"/>
      <c r="E80" s="10" t="n"/>
      <c r="F80" s="11" t="n"/>
      <c r="G80" s="11" t="n"/>
      <c r="H80" s="11" t="n"/>
      <c r="I80" s="11" t="n"/>
      <c r="J80" s="10" t="n"/>
      <c r="K80" s="14">
        <f>IF(AND(A80="",B80="",C80="",D80="",E80="",F80="",G80="",H80="",I80="",J80=""),"",IF(OR(A80="",NOT(ISNUMBER(B80)),E80="",NOT(ISNUMBER(G80)),COUNTIFS('Vozidlá'!$A$6:$A$6,A80&amp;"",'Vozidlá'!$B$6:$B$6,"&lt;&gt;")&lt;&gt;1),"CHYBA",""))</f>
        <v/>
      </c>
    </row>
    <row r="81">
      <c r="A81" s="10" t="n"/>
      <c r="B81" s="12" t="n"/>
      <c r="C81" s="10" t="n"/>
      <c r="D81" s="10" t="n"/>
      <c r="E81" s="10" t="n"/>
      <c r="F81" s="11" t="n"/>
      <c r="G81" s="11" t="n"/>
      <c r="H81" s="11" t="n"/>
      <c r="I81" s="11" t="n"/>
      <c r="J81" s="10" t="n"/>
      <c r="K81" s="14">
        <f>IF(AND(A81="",B81="",C81="",D81="",E81="",F81="",G81="",H81="",I81="",J81=""),"",IF(OR(A81="",NOT(ISNUMBER(B81)),E81="",NOT(ISNUMBER(G81)),COUNTIFS('Vozidlá'!$A$6:$A$6,A81&amp;"",'Vozidlá'!$B$6:$B$6,"&lt;&gt;")&lt;&gt;1),"CHYBA",""))</f>
        <v/>
      </c>
    </row>
    <row r="82">
      <c r="A82" s="10" t="n"/>
      <c r="B82" s="12" t="n"/>
      <c r="C82" s="10" t="n"/>
      <c r="D82" s="10" t="n"/>
      <c r="E82" s="10" t="n"/>
      <c r="F82" s="11" t="n"/>
      <c r="G82" s="11" t="n"/>
      <c r="H82" s="11" t="n"/>
      <c r="I82" s="11" t="n"/>
      <c r="J82" s="10" t="n"/>
      <c r="K82" s="14">
        <f>IF(AND(A82="",B82="",C82="",D82="",E82="",F82="",G82="",H82="",I82="",J82=""),"",IF(OR(A82="",NOT(ISNUMBER(B82)),E82="",NOT(ISNUMBER(G82)),COUNTIFS('Vozidlá'!$A$6:$A$6,A82&amp;"",'Vozidlá'!$B$6:$B$6,"&lt;&gt;")&lt;&gt;1),"CHYBA",""))</f>
        <v/>
      </c>
    </row>
    <row r="83">
      <c r="A83" s="10" t="n"/>
      <c r="B83" s="12" t="n"/>
      <c r="C83" s="10" t="n"/>
      <c r="D83" s="10" t="n"/>
      <c r="E83" s="10" t="n"/>
      <c r="F83" s="11" t="n"/>
      <c r="G83" s="11" t="n"/>
      <c r="H83" s="11" t="n"/>
      <c r="I83" s="11" t="n"/>
      <c r="J83" s="10" t="n"/>
      <c r="K83" s="14">
        <f>IF(AND(A83="",B83="",C83="",D83="",E83="",F83="",G83="",H83="",I83="",J83=""),"",IF(OR(A83="",NOT(ISNUMBER(B83)),E83="",NOT(ISNUMBER(G83)),COUNTIFS('Vozidlá'!$A$6:$A$6,A83&amp;"",'Vozidlá'!$B$6:$B$6,"&lt;&gt;")&lt;&gt;1),"CHYBA",""))</f>
        <v/>
      </c>
    </row>
    <row r="84">
      <c r="A84" s="10" t="n"/>
      <c r="B84" s="12" t="n"/>
      <c r="C84" s="10" t="n"/>
      <c r="D84" s="10" t="n"/>
      <c r="E84" s="10" t="n"/>
      <c r="F84" s="11" t="n"/>
      <c r="G84" s="11" t="n"/>
      <c r="H84" s="11" t="n"/>
      <c r="I84" s="11" t="n"/>
      <c r="J84" s="10" t="n"/>
      <c r="K84" s="14">
        <f>IF(AND(A84="",B84="",C84="",D84="",E84="",F84="",G84="",H84="",I84="",J84=""),"",IF(OR(A84="",NOT(ISNUMBER(B84)),E84="",NOT(ISNUMBER(G84)),COUNTIFS('Vozidlá'!$A$6:$A$6,A84&amp;"",'Vozidlá'!$B$6:$B$6,"&lt;&gt;")&lt;&gt;1),"CHYBA",""))</f>
        <v/>
      </c>
    </row>
    <row r="85">
      <c r="A85" s="10" t="n"/>
      <c r="B85" s="12" t="n"/>
      <c r="C85" s="10" t="n"/>
      <c r="D85" s="10" t="n"/>
      <c r="E85" s="10" t="n"/>
      <c r="F85" s="11" t="n"/>
      <c r="G85" s="11" t="n"/>
      <c r="H85" s="11" t="n"/>
      <c r="I85" s="11" t="n"/>
      <c r="J85" s="10" t="n"/>
      <c r="K85" s="14">
        <f>IF(AND(A85="",B85="",C85="",D85="",E85="",F85="",G85="",H85="",I85="",J85=""),"",IF(OR(A85="",NOT(ISNUMBER(B85)),E85="",NOT(ISNUMBER(G85)),COUNTIFS('Vozidlá'!$A$6:$A$6,A85&amp;"",'Vozidlá'!$B$6:$B$6,"&lt;&gt;")&lt;&gt;1),"CHYBA",""))</f>
        <v/>
      </c>
    </row>
    <row r="86">
      <c r="A86" s="10" t="n"/>
      <c r="B86" s="12" t="n"/>
      <c r="C86" s="10" t="n"/>
      <c r="D86" s="10" t="n"/>
      <c r="E86" s="10" t="n"/>
      <c r="F86" s="11" t="n"/>
      <c r="G86" s="11" t="n"/>
      <c r="H86" s="11" t="n"/>
      <c r="I86" s="11" t="n"/>
      <c r="J86" s="10" t="n"/>
      <c r="K86" s="14">
        <f>IF(AND(A86="",B86="",C86="",D86="",E86="",F86="",G86="",H86="",I86="",J86=""),"",IF(OR(A86="",NOT(ISNUMBER(B86)),E86="",NOT(ISNUMBER(G86)),COUNTIFS('Vozidlá'!$A$6:$A$6,A86&amp;"",'Vozidlá'!$B$6:$B$6,"&lt;&gt;")&lt;&gt;1),"CHYBA",""))</f>
        <v/>
      </c>
    </row>
    <row r="87">
      <c r="A87" s="10" t="n"/>
      <c r="B87" s="12" t="n"/>
      <c r="C87" s="10" t="n"/>
      <c r="D87" s="10" t="n"/>
      <c r="E87" s="10" t="n"/>
      <c r="F87" s="11" t="n"/>
      <c r="G87" s="11" t="n"/>
      <c r="H87" s="11" t="n"/>
      <c r="I87" s="11" t="n"/>
      <c r="J87" s="10" t="n"/>
      <c r="K87" s="14">
        <f>IF(AND(A87="",B87="",C87="",D87="",E87="",F87="",G87="",H87="",I87="",J87=""),"",IF(OR(A87="",NOT(ISNUMBER(B87)),E87="",NOT(ISNUMBER(G87)),COUNTIFS('Vozidlá'!$A$6:$A$6,A87&amp;"",'Vozidlá'!$B$6:$B$6,"&lt;&gt;")&lt;&gt;1),"CHYBA",""))</f>
        <v/>
      </c>
    </row>
    <row r="88">
      <c r="A88" s="10" t="n"/>
      <c r="B88" s="12" t="n"/>
      <c r="C88" s="10" t="n"/>
      <c r="D88" s="10" t="n"/>
      <c r="E88" s="10" t="n"/>
      <c r="F88" s="11" t="n"/>
      <c r="G88" s="11" t="n"/>
      <c r="H88" s="11" t="n"/>
      <c r="I88" s="11" t="n"/>
      <c r="J88" s="10" t="n"/>
      <c r="K88" s="14">
        <f>IF(AND(A88="",B88="",C88="",D88="",E88="",F88="",G88="",H88="",I88="",J88=""),"",IF(OR(A88="",NOT(ISNUMBER(B88)),E88="",NOT(ISNUMBER(G88)),COUNTIFS('Vozidlá'!$A$6:$A$6,A88&amp;"",'Vozidlá'!$B$6:$B$6,"&lt;&gt;")&lt;&gt;1),"CHYBA",""))</f>
        <v/>
      </c>
    </row>
    <row r="89">
      <c r="A89" s="10" t="n"/>
      <c r="B89" s="12" t="n"/>
      <c r="C89" s="10" t="n"/>
      <c r="D89" s="10" t="n"/>
      <c r="E89" s="10" t="n"/>
      <c r="F89" s="11" t="n"/>
      <c r="G89" s="11" t="n"/>
      <c r="H89" s="11" t="n"/>
      <c r="I89" s="11" t="n"/>
      <c r="J89" s="10" t="n"/>
      <c r="K89" s="14">
        <f>IF(AND(A89="",B89="",C89="",D89="",E89="",F89="",G89="",H89="",I89="",J89=""),"",IF(OR(A89="",NOT(ISNUMBER(B89)),E89="",NOT(ISNUMBER(G89)),COUNTIFS('Vozidlá'!$A$6:$A$6,A89&amp;"",'Vozidlá'!$B$6:$B$6,"&lt;&gt;")&lt;&gt;1),"CHYBA",""))</f>
        <v/>
      </c>
    </row>
    <row r="90">
      <c r="A90" s="10" t="n"/>
      <c r="B90" s="12" t="n"/>
      <c r="C90" s="10" t="n"/>
      <c r="D90" s="10" t="n"/>
      <c r="E90" s="10" t="n"/>
      <c r="F90" s="11" t="n"/>
      <c r="G90" s="11" t="n"/>
      <c r="H90" s="11" t="n"/>
      <c r="I90" s="11" t="n"/>
      <c r="J90" s="10" t="n"/>
      <c r="K90" s="14">
        <f>IF(AND(A90="",B90="",C90="",D90="",E90="",F90="",G90="",H90="",I90="",J90=""),"",IF(OR(A90="",NOT(ISNUMBER(B90)),E90="",NOT(ISNUMBER(G90)),COUNTIFS('Vozidlá'!$A$6:$A$6,A90&amp;"",'Vozidlá'!$B$6:$B$6,"&lt;&gt;")&lt;&gt;1),"CHYBA",""))</f>
        <v/>
      </c>
    </row>
    <row r="91">
      <c r="A91" s="10" t="n"/>
      <c r="B91" s="12" t="n"/>
      <c r="C91" s="10" t="n"/>
      <c r="D91" s="10" t="n"/>
      <c r="E91" s="10" t="n"/>
      <c r="F91" s="11" t="n"/>
      <c r="G91" s="11" t="n"/>
      <c r="H91" s="11" t="n"/>
      <c r="I91" s="11" t="n"/>
      <c r="J91" s="10" t="n"/>
      <c r="K91" s="14">
        <f>IF(AND(A91="",B91="",C91="",D91="",E91="",F91="",G91="",H91="",I91="",J91=""),"",IF(OR(A91="",NOT(ISNUMBER(B91)),E91="",NOT(ISNUMBER(G91)),COUNTIFS('Vozidlá'!$A$6:$A$6,A91&amp;"",'Vozidlá'!$B$6:$B$6,"&lt;&gt;")&lt;&gt;1),"CHYBA",""))</f>
        <v/>
      </c>
    </row>
    <row r="92">
      <c r="A92" s="10" t="n"/>
      <c r="B92" s="12" t="n"/>
      <c r="C92" s="10" t="n"/>
      <c r="D92" s="10" t="n"/>
      <c r="E92" s="10" t="n"/>
      <c r="F92" s="11" t="n"/>
      <c r="G92" s="11" t="n"/>
      <c r="H92" s="11" t="n"/>
      <c r="I92" s="11" t="n"/>
      <c r="J92" s="10" t="n"/>
      <c r="K92" s="14">
        <f>IF(AND(A92="",B92="",C92="",D92="",E92="",F92="",G92="",H92="",I92="",J92=""),"",IF(OR(A92="",NOT(ISNUMBER(B92)),E92="",NOT(ISNUMBER(G92)),COUNTIFS('Vozidlá'!$A$6:$A$6,A92&amp;"",'Vozidlá'!$B$6:$B$6,"&lt;&gt;")&lt;&gt;1),"CHYBA",""))</f>
        <v/>
      </c>
    </row>
    <row r="93">
      <c r="A93" s="10" t="n"/>
      <c r="B93" s="12" t="n"/>
      <c r="C93" s="10" t="n"/>
      <c r="D93" s="10" t="n"/>
      <c r="E93" s="10" t="n"/>
      <c r="F93" s="11" t="n"/>
      <c r="G93" s="11" t="n"/>
      <c r="H93" s="11" t="n"/>
      <c r="I93" s="11" t="n"/>
      <c r="J93" s="10" t="n"/>
      <c r="K93" s="14">
        <f>IF(AND(A93="",B93="",C93="",D93="",E93="",F93="",G93="",H93="",I93="",J93=""),"",IF(OR(A93="",NOT(ISNUMBER(B93)),E93="",NOT(ISNUMBER(G93)),COUNTIFS('Vozidlá'!$A$6:$A$6,A93&amp;"",'Vozidlá'!$B$6:$B$6,"&lt;&gt;")&lt;&gt;1),"CHYBA",""))</f>
        <v/>
      </c>
    </row>
    <row r="94">
      <c r="A94" s="10" t="n"/>
      <c r="B94" s="12" t="n"/>
      <c r="C94" s="10" t="n"/>
      <c r="D94" s="10" t="n"/>
      <c r="E94" s="10" t="n"/>
      <c r="F94" s="11" t="n"/>
      <c r="G94" s="11" t="n"/>
      <c r="H94" s="11" t="n"/>
      <c r="I94" s="11" t="n"/>
      <c r="J94" s="10" t="n"/>
      <c r="K94" s="14">
        <f>IF(AND(A94="",B94="",C94="",D94="",E94="",F94="",G94="",H94="",I94="",J94=""),"",IF(OR(A94="",NOT(ISNUMBER(B94)),E94="",NOT(ISNUMBER(G94)),COUNTIFS('Vozidlá'!$A$6:$A$6,A94&amp;"",'Vozidlá'!$B$6:$B$6,"&lt;&gt;")&lt;&gt;1),"CHYBA",""))</f>
        <v/>
      </c>
    </row>
    <row r="95">
      <c r="A95" s="10" t="n"/>
      <c r="B95" s="12" t="n"/>
      <c r="C95" s="10" t="n"/>
      <c r="D95" s="10" t="n"/>
      <c r="E95" s="10" t="n"/>
      <c r="F95" s="11" t="n"/>
      <c r="G95" s="11" t="n"/>
      <c r="H95" s="11" t="n"/>
      <c r="I95" s="11" t="n"/>
      <c r="J95" s="10" t="n"/>
      <c r="K95" s="14">
        <f>IF(AND(A95="",B95="",C95="",D95="",E95="",F95="",G95="",H95="",I95="",J95=""),"",IF(OR(A95="",NOT(ISNUMBER(B95)),E95="",NOT(ISNUMBER(G95)),COUNTIFS('Vozidlá'!$A$6:$A$6,A95&amp;"",'Vozidlá'!$B$6:$B$6,"&lt;&gt;")&lt;&gt;1),"CHYBA",""))</f>
        <v/>
      </c>
    </row>
    <row r="96">
      <c r="A96" s="10" t="n"/>
      <c r="B96" s="12" t="n"/>
      <c r="C96" s="10" t="n"/>
      <c r="D96" s="10" t="n"/>
      <c r="E96" s="10" t="n"/>
      <c r="F96" s="11" t="n"/>
      <c r="G96" s="11" t="n"/>
      <c r="H96" s="11" t="n"/>
      <c r="I96" s="11" t="n"/>
      <c r="J96" s="10" t="n"/>
      <c r="K96" s="14">
        <f>IF(AND(A96="",B96="",C96="",D96="",E96="",F96="",G96="",H96="",I96="",J96=""),"",IF(OR(A96="",NOT(ISNUMBER(B96)),E96="",NOT(ISNUMBER(G96)),COUNTIFS('Vozidlá'!$A$6:$A$6,A96&amp;"",'Vozidlá'!$B$6:$B$6,"&lt;&gt;")&lt;&gt;1),"CHYBA",""))</f>
        <v/>
      </c>
    </row>
    <row r="97">
      <c r="A97" s="10" t="n"/>
      <c r="B97" s="12" t="n"/>
      <c r="C97" s="10" t="n"/>
      <c r="D97" s="10" t="n"/>
      <c r="E97" s="10" t="n"/>
      <c r="F97" s="11" t="n"/>
      <c r="G97" s="11" t="n"/>
      <c r="H97" s="11" t="n"/>
      <c r="I97" s="11" t="n"/>
      <c r="J97" s="10" t="n"/>
      <c r="K97" s="14">
        <f>IF(AND(A97="",B97="",C97="",D97="",E97="",F97="",G97="",H97="",I97="",J97=""),"",IF(OR(A97="",NOT(ISNUMBER(B97)),E97="",NOT(ISNUMBER(G97)),COUNTIFS('Vozidlá'!$A$6:$A$6,A97&amp;"",'Vozidlá'!$B$6:$B$6,"&lt;&gt;")&lt;&gt;1),"CHYBA",""))</f>
        <v/>
      </c>
    </row>
    <row r="98">
      <c r="A98" s="10" t="n"/>
      <c r="B98" s="12" t="n"/>
      <c r="C98" s="10" t="n"/>
      <c r="D98" s="10" t="n"/>
      <c r="E98" s="10" t="n"/>
      <c r="F98" s="11" t="n"/>
      <c r="G98" s="11" t="n"/>
      <c r="H98" s="11" t="n"/>
      <c r="I98" s="11" t="n"/>
      <c r="J98" s="10" t="n"/>
      <c r="K98" s="14">
        <f>IF(AND(A98="",B98="",C98="",D98="",E98="",F98="",G98="",H98="",I98="",J98=""),"",IF(OR(A98="",NOT(ISNUMBER(B98)),E98="",NOT(ISNUMBER(G98)),COUNTIFS('Vozidlá'!$A$6:$A$6,A98&amp;"",'Vozidlá'!$B$6:$B$6,"&lt;&gt;")&lt;&gt;1),"CHYBA",""))</f>
        <v/>
      </c>
    </row>
    <row r="99">
      <c r="A99" s="10" t="n"/>
      <c r="B99" s="12" t="n"/>
      <c r="C99" s="10" t="n"/>
      <c r="D99" s="10" t="n"/>
      <c r="E99" s="10" t="n"/>
      <c r="F99" s="11" t="n"/>
      <c r="G99" s="11" t="n"/>
      <c r="H99" s="11" t="n"/>
      <c r="I99" s="11" t="n"/>
      <c r="J99" s="10" t="n"/>
      <c r="K99" s="14">
        <f>IF(AND(A99="",B99="",C99="",D99="",E99="",F99="",G99="",H99="",I99="",J99=""),"",IF(OR(A99="",NOT(ISNUMBER(B99)),E99="",NOT(ISNUMBER(G99)),COUNTIFS('Vozidlá'!$A$6:$A$6,A99&amp;"",'Vozidlá'!$B$6:$B$6,"&lt;&gt;")&lt;&gt;1),"CHYBA",""))</f>
        <v/>
      </c>
    </row>
    <row r="100">
      <c r="A100" s="10" t="n"/>
      <c r="B100" s="12" t="n"/>
      <c r="C100" s="10" t="n"/>
      <c r="D100" s="10" t="n"/>
      <c r="E100" s="10" t="n"/>
      <c r="F100" s="11" t="n"/>
      <c r="G100" s="11" t="n"/>
      <c r="H100" s="11" t="n"/>
      <c r="I100" s="11" t="n"/>
      <c r="J100" s="10" t="n"/>
      <c r="K100" s="14">
        <f>IF(AND(A100="",B100="",C100="",D100="",E100="",F100="",G100="",H100="",I100="",J100=""),"",IF(OR(A100="",NOT(ISNUMBER(B100)),E100="",NOT(ISNUMBER(G100)),COUNTIFS('Vozidlá'!$A$6:$A$6,A100&amp;"",'Vozidlá'!$B$6:$B$6,"&lt;&gt;")&lt;&gt;1),"CHYBA",""))</f>
        <v/>
      </c>
    </row>
    <row r="101">
      <c r="A101" s="10" t="n"/>
      <c r="B101" s="12" t="n"/>
      <c r="C101" s="10" t="n"/>
      <c r="D101" s="10" t="n"/>
      <c r="E101" s="10" t="n"/>
      <c r="F101" s="11" t="n"/>
      <c r="G101" s="11" t="n"/>
      <c r="H101" s="11" t="n"/>
      <c r="I101" s="11" t="n"/>
      <c r="J101" s="10" t="n"/>
      <c r="K101" s="14">
        <f>IF(AND(A101="",B101="",C101="",D101="",E101="",F101="",G101="",H101="",I101="",J101=""),"",IF(OR(A101="",NOT(ISNUMBER(B101)),E101="",NOT(ISNUMBER(G101)),COUNTIFS('Vozidlá'!$A$6:$A$6,A101&amp;"",'Vozidlá'!$B$6:$B$6,"&lt;&gt;")&lt;&gt;1),"CHYBA",""))</f>
        <v/>
      </c>
    </row>
    <row r="102">
      <c r="A102" s="10" t="n"/>
      <c r="B102" s="12" t="n"/>
      <c r="C102" s="10" t="n"/>
      <c r="D102" s="10" t="n"/>
      <c r="E102" s="10" t="n"/>
      <c r="F102" s="11" t="n"/>
      <c r="G102" s="11" t="n"/>
      <c r="H102" s="11" t="n"/>
      <c r="I102" s="11" t="n"/>
      <c r="J102" s="10" t="n"/>
      <c r="K102" s="14">
        <f>IF(AND(A102="",B102="",C102="",D102="",E102="",F102="",G102="",H102="",I102="",J102=""),"",IF(OR(A102="",NOT(ISNUMBER(B102)),E102="",NOT(ISNUMBER(G102)),COUNTIFS('Vozidlá'!$A$6:$A$6,A102&amp;"",'Vozidlá'!$B$6:$B$6,"&lt;&gt;")&lt;&gt;1),"CHYBA",""))</f>
        <v/>
      </c>
    </row>
    <row r="103">
      <c r="A103" s="10" t="n"/>
      <c r="B103" s="12" t="n"/>
      <c r="C103" s="10" t="n"/>
      <c r="D103" s="10" t="n"/>
      <c r="E103" s="10" t="n"/>
      <c r="F103" s="11" t="n"/>
      <c r="G103" s="11" t="n"/>
      <c r="H103" s="11" t="n"/>
      <c r="I103" s="11" t="n"/>
      <c r="J103" s="10" t="n"/>
      <c r="K103" s="14">
        <f>IF(AND(A103="",B103="",C103="",D103="",E103="",F103="",G103="",H103="",I103="",J103=""),"",IF(OR(A103="",NOT(ISNUMBER(B103)),E103="",NOT(ISNUMBER(G103)),COUNTIFS('Vozidlá'!$A$6:$A$6,A103&amp;"",'Vozidlá'!$B$6:$B$6,"&lt;&gt;")&lt;&gt;1),"CHYBA",""))</f>
        <v/>
      </c>
    </row>
    <row r="104">
      <c r="A104" s="10" t="n"/>
      <c r="B104" s="12" t="n"/>
      <c r="C104" s="10" t="n"/>
      <c r="D104" s="10" t="n"/>
      <c r="E104" s="10" t="n"/>
      <c r="F104" s="11" t="n"/>
      <c r="G104" s="11" t="n"/>
      <c r="H104" s="11" t="n"/>
      <c r="I104" s="11" t="n"/>
      <c r="J104" s="10" t="n"/>
      <c r="K104" s="14">
        <f>IF(AND(A104="",B104="",C104="",D104="",E104="",F104="",G104="",H104="",I104="",J104=""),"",IF(OR(A104="",NOT(ISNUMBER(B104)),E104="",NOT(ISNUMBER(G104)),COUNTIFS('Vozidlá'!$A$6:$A$6,A104&amp;"",'Vozidlá'!$B$6:$B$6,"&lt;&gt;")&lt;&gt;1),"CHYBA",""))</f>
        <v/>
      </c>
    </row>
    <row r="105">
      <c r="A105" s="10" t="n"/>
      <c r="B105" s="12" t="n"/>
      <c r="C105" s="10" t="n"/>
      <c r="D105" s="10" t="n"/>
      <c r="E105" s="10" t="n"/>
      <c r="F105" s="11" t="n"/>
      <c r="G105" s="11" t="n"/>
      <c r="H105" s="11" t="n"/>
      <c r="I105" s="11" t="n"/>
      <c r="J105" s="10" t="n"/>
      <c r="K105" s="14">
        <f>IF(AND(A105="",B105="",C105="",D105="",E105="",F105="",G105="",H105="",I105="",J105=""),"",IF(OR(A105="",NOT(ISNUMBER(B105)),E105="",NOT(ISNUMBER(G105)),COUNTIFS('Vozidlá'!$A$6:$A$6,A105&amp;"",'Vozidlá'!$B$6:$B$6,"&lt;&gt;")&lt;&gt;1),"CHYBA",""))</f>
        <v/>
      </c>
    </row>
    <row r="106">
      <c r="A106" s="10" t="n"/>
      <c r="B106" s="12" t="n"/>
      <c r="C106" s="10" t="n"/>
      <c r="D106" s="10" t="n"/>
      <c r="E106" s="10" t="n"/>
      <c r="F106" s="11" t="n"/>
      <c r="G106" s="11" t="n"/>
      <c r="H106" s="11" t="n"/>
      <c r="I106" s="11" t="n"/>
      <c r="J106" s="10" t="n"/>
      <c r="K106" s="14">
        <f>IF(AND(A106="",B106="",C106="",D106="",E106="",F106="",G106="",H106="",I106="",J106=""),"",IF(OR(A106="",NOT(ISNUMBER(B106)),E106="",NOT(ISNUMBER(G106)),COUNTIFS('Vozidlá'!$A$6:$A$6,A106&amp;"",'Vozidlá'!$B$6:$B$6,"&lt;&gt;")&lt;&gt;1),"CHYBA",""))</f>
        <v/>
      </c>
    </row>
    <row r="107">
      <c r="A107" s="10" t="n"/>
      <c r="B107" s="12" t="n"/>
      <c r="C107" s="10" t="n"/>
      <c r="D107" s="10" t="n"/>
      <c r="E107" s="10" t="n"/>
      <c r="F107" s="11" t="n"/>
      <c r="G107" s="11" t="n"/>
      <c r="H107" s="11" t="n"/>
      <c r="I107" s="11" t="n"/>
      <c r="J107" s="10" t="n"/>
      <c r="K107" s="14">
        <f>IF(AND(A107="",B107="",C107="",D107="",E107="",F107="",G107="",H107="",I107="",J107=""),"",IF(OR(A107="",NOT(ISNUMBER(B107)),E107="",NOT(ISNUMBER(G107)),COUNTIFS('Vozidlá'!$A$6:$A$6,A107&amp;"",'Vozidlá'!$B$6:$B$6,"&lt;&gt;")&lt;&gt;1),"CHYBA",""))</f>
        <v/>
      </c>
    </row>
    <row r="108">
      <c r="A108" s="10" t="n"/>
      <c r="B108" s="12" t="n"/>
      <c r="C108" s="10" t="n"/>
      <c r="D108" s="10" t="n"/>
      <c r="E108" s="10" t="n"/>
      <c r="F108" s="11" t="n"/>
      <c r="G108" s="11" t="n"/>
      <c r="H108" s="11" t="n"/>
      <c r="I108" s="11" t="n"/>
      <c r="J108" s="10" t="n"/>
      <c r="K108" s="14">
        <f>IF(AND(A108="",B108="",C108="",D108="",E108="",F108="",G108="",H108="",I108="",J108=""),"",IF(OR(A108="",NOT(ISNUMBER(B108)),E108="",NOT(ISNUMBER(G108)),COUNTIFS('Vozidlá'!$A$6:$A$6,A108&amp;"",'Vozidlá'!$B$6:$B$6,"&lt;&gt;")&lt;&gt;1),"CHYBA",""))</f>
        <v/>
      </c>
    </row>
    <row r="109">
      <c r="A109" s="10" t="n"/>
      <c r="B109" s="12" t="n"/>
      <c r="C109" s="10" t="n"/>
      <c r="D109" s="10" t="n"/>
      <c r="E109" s="10" t="n"/>
      <c r="F109" s="11" t="n"/>
      <c r="G109" s="11" t="n"/>
      <c r="H109" s="11" t="n"/>
      <c r="I109" s="11" t="n"/>
      <c r="J109" s="10" t="n"/>
      <c r="K109" s="14">
        <f>IF(AND(A109="",B109="",C109="",D109="",E109="",F109="",G109="",H109="",I109="",J109=""),"",IF(OR(A109="",NOT(ISNUMBER(B109)),E109="",NOT(ISNUMBER(G109)),COUNTIFS('Vozidlá'!$A$6:$A$6,A109&amp;"",'Vozidlá'!$B$6:$B$6,"&lt;&gt;")&lt;&gt;1),"CHYBA",""))</f>
        <v/>
      </c>
    </row>
    <row r="110">
      <c r="A110" s="10" t="n"/>
      <c r="B110" s="12" t="n"/>
      <c r="C110" s="10" t="n"/>
      <c r="D110" s="10" t="n"/>
      <c r="E110" s="10" t="n"/>
      <c r="F110" s="11" t="n"/>
      <c r="G110" s="11" t="n"/>
      <c r="H110" s="11" t="n"/>
      <c r="I110" s="11" t="n"/>
      <c r="J110" s="10" t="n"/>
      <c r="K110" s="14">
        <f>IF(AND(A110="",B110="",C110="",D110="",E110="",F110="",G110="",H110="",I110="",J110=""),"",IF(OR(A110="",NOT(ISNUMBER(B110)),E110="",NOT(ISNUMBER(G110)),COUNTIFS('Vozidlá'!$A$6:$A$6,A110&amp;"",'Vozidlá'!$B$6:$B$6,"&lt;&gt;")&lt;&gt;1),"CHYBA",""))</f>
        <v/>
      </c>
    </row>
    <row r="111">
      <c r="A111" s="10" t="n"/>
      <c r="B111" s="12" t="n"/>
      <c r="C111" s="10" t="n"/>
      <c r="D111" s="10" t="n"/>
      <c r="E111" s="10" t="n"/>
      <c r="F111" s="11" t="n"/>
      <c r="G111" s="11" t="n"/>
      <c r="H111" s="11" t="n"/>
      <c r="I111" s="11" t="n"/>
      <c r="J111" s="10" t="n"/>
      <c r="K111" s="14">
        <f>IF(AND(A111="",B111="",C111="",D111="",E111="",F111="",G111="",H111="",I111="",J111=""),"",IF(OR(A111="",NOT(ISNUMBER(B111)),E111="",NOT(ISNUMBER(G111)),COUNTIFS('Vozidlá'!$A$6:$A$6,A111&amp;"",'Vozidlá'!$B$6:$B$6,"&lt;&gt;")&lt;&gt;1),"CHYBA",""))</f>
        <v/>
      </c>
    </row>
    <row r="112">
      <c r="A112" s="10" t="n"/>
      <c r="B112" s="12" t="n"/>
      <c r="C112" s="10" t="n"/>
      <c r="D112" s="10" t="n"/>
      <c r="E112" s="10" t="n"/>
      <c r="F112" s="11" t="n"/>
      <c r="G112" s="11" t="n"/>
      <c r="H112" s="11" t="n"/>
      <c r="I112" s="11" t="n"/>
      <c r="J112" s="10" t="n"/>
      <c r="K112" s="14">
        <f>IF(AND(A112="",B112="",C112="",D112="",E112="",F112="",G112="",H112="",I112="",J112=""),"",IF(OR(A112="",NOT(ISNUMBER(B112)),E112="",NOT(ISNUMBER(G112)),COUNTIFS('Vozidlá'!$A$6:$A$6,A112&amp;"",'Vozidlá'!$B$6:$B$6,"&lt;&gt;")&lt;&gt;1),"CHYBA",""))</f>
        <v/>
      </c>
    </row>
    <row r="113">
      <c r="A113" s="10" t="n"/>
      <c r="B113" s="12" t="n"/>
      <c r="C113" s="10" t="n"/>
      <c r="D113" s="10" t="n"/>
      <c r="E113" s="10" t="n"/>
      <c r="F113" s="11" t="n"/>
      <c r="G113" s="11" t="n"/>
      <c r="H113" s="11" t="n"/>
      <c r="I113" s="11" t="n"/>
      <c r="J113" s="10" t="n"/>
      <c r="K113" s="14">
        <f>IF(AND(A113="",B113="",C113="",D113="",E113="",F113="",G113="",H113="",I113="",J113=""),"",IF(OR(A113="",NOT(ISNUMBER(B113)),E113="",NOT(ISNUMBER(G113)),COUNTIFS('Vozidlá'!$A$6:$A$6,A113&amp;"",'Vozidlá'!$B$6:$B$6,"&lt;&gt;")&lt;&gt;1),"CHYBA",""))</f>
        <v/>
      </c>
    </row>
    <row r="114">
      <c r="A114" s="10" t="n"/>
      <c r="B114" s="12" t="n"/>
      <c r="C114" s="10" t="n"/>
      <c r="D114" s="10" t="n"/>
      <c r="E114" s="10" t="n"/>
      <c r="F114" s="11" t="n"/>
      <c r="G114" s="11" t="n"/>
      <c r="H114" s="11" t="n"/>
      <c r="I114" s="11" t="n"/>
      <c r="J114" s="10" t="n"/>
      <c r="K114" s="14">
        <f>IF(AND(A114="",B114="",C114="",D114="",E114="",F114="",G114="",H114="",I114="",J114=""),"",IF(OR(A114="",NOT(ISNUMBER(B114)),E114="",NOT(ISNUMBER(G114)),COUNTIFS('Vozidlá'!$A$6:$A$6,A114&amp;"",'Vozidlá'!$B$6:$B$6,"&lt;&gt;")&lt;&gt;1),"CHYBA",""))</f>
        <v/>
      </c>
    </row>
    <row r="115">
      <c r="A115" s="10" t="n"/>
      <c r="B115" s="12" t="n"/>
      <c r="C115" s="10" t="n"/>
      <c r="D115" s="10" t="n"/>
      <c r="E115" s="10" t="n"/>
      <c r="F115" s="11" t="n"/>
      <c r="G115" s="11" t="n"/>
      <c r="H115" s="11" t="n"/>
      <c r="I115" s="11" t="n"/>
      <c r="J115" s="10" t="n"/>
      <c r="K115" s="14">
        <f>IF(AND(A115="",B115="",C115="",D115="",E115="",F115="",G115="",H115="",I115="",J115=""),"",IF(OR(A115="",NOT(ISNUMBER(B115)),E115="",NOT(ISNUMBER(G115)),COUNTIFS('Vozidlá'!$A$6:$A$6,A115&amp;"",'Vozidlá'!$B$6:$B$6,"&lt;&gt;")&lt;&gt;1),"CHYBA",""))</f>
        <v/>
      </c>
    </row>
    <row r="116">
      <c r="A116" s="10" t="n"/>
      <c r="B116" s="12" t="n"/>
      <c r="C116" s="10" t="n"/>
      <c r="D116" s="10" t="n"/>
      <c r="E116" s="10" t="n"/>
      <c r="F116" s="11" t="n"/>
      <c r="G116" s="11" t="n"/>
      <c r="H116" s="11" t="n"/>
      <c r="I116" s="11" t="n"/>
      <c r="J116" s="10" t="n"/>
      <c r="K116" s="14">
        <f>IF(AND(A116="",B116="",C116="",D116="",E116="",F116="",G116="",H116="",I116="",J116=""),"",IF(OR(A116="",NOT(ISNUMBER(B116)),E116="",NOT(ISNUMBER(G116)),COUNTIFS('Vozidlá'!$A$6:$A$6,A116&amp;"",'Vozidlá'!$B$6:$B$6,"&lt;&gt;")&lt;&gt;1),"CHYBA",""))</f>
        <v/>
      </c>
    </row>
    <row r="117">
      <c r="A117" s="10" t="n"/>
      <c r="B117" s="12" t="n"/>
      <c r="C117" s="10" t="n"/>
      <c r="D117" s="10" t="n"/>
      <c r="E117" s="10" t="n"/>
      <c r="F117" s="11" t="n"/>
      <c r="G117" s="11" t="n"/>
      <c r="H117" s="11" t="n"/>
      <c r="I117" s="11" t="n"/>
      <c r="J117" s="10" t="n"/>
      <c r="K117" s="14">
        <f>IF(AND(A117="",B117="",C117="",D117="",E117="",F117="",G117="",H117="",I117="",J117=""),"",IF(OR(A117="",NOT(ISNUMBER(B117)),E117="",NOT(ISNUMBER(G117)),COUNTIFS('Vozidlá'!$A$6:$A$6,A117&amp;"",'Vozidlá'!$B$6:$B$6,"&lt;&gt;")&lt;&gt;1),"CHYBA",""))</f>
        <v/>
      </c>
    </row>
    <row r="118">
      <c r="A118" s="10" t="n"/>
      <c r="B118" s="12" t="n"/>
      <c r="C118" s="10" t="n"/>
      <c r="D118" s="10" t="n"/>
      <c r="E118" s="10" t="n"/>
      <c r="F118" s="11" t="n"/>
      <c r="G118" s="11" t="n"/>
      <c r="H118" s="11" t="n"/>
      <c r="I118" s="11" t="n"/>
      <c r="J118" s="10" t="n"/>
      <c r="K118" s="14">
        <f>IF(AND(A118="",B118="",C118="",D118="",E118="",F118="",G118="",H118="",I118="",J118=""),"",IF(OR(A118="",NOT(ISNUMBER(B118)),E118="",NOT(ISNUMBER(G118)),COUNTIFS('Vozidlá'!$A$6:$A$6,A118&amp;"",'Vozidlá'!$B$6:$B$6,"&lt;&gt;")&lt;&gt;1),"CHYBA",""))</f>
        <v/>
      </c>
    </row>
    <row r="119">
      <c r="A119" s="10" t="n"/>
      <c r="B119" s="12" t="n"/>
      <c r="C119" s="10" t="n"/>
      <c r="D119" s="10" t="n"/>
      <c r="E119" s="10" t="n"/>
      <c r="F119" s="11" t="n"/>
      <c r="G119" s="11" t="n"/>
      <c r="H119" s="11" t="n"/>
      <c r="I119" s="11" t="n"/>
      <c r="J119" s="10" t="n"/>
      <c r="K119" s="14">
        <f>IF(AND(A119="",B119="",C119="",D119="",E119="",F119="",G119="",H119="",I119="",J119=""),"",IF(OR(A119="",NOT(ISNUMBER(B119)),E119="",NOT(ISNUMBER(G119)),COUNTIFS('Vozidlá'!$A$6:$A$6,A119&amp;"",'Vozidlá'!$B$6:$B$6,"&lt;&gt;")&lt;&gt;1),"CHYBA",""))</f>
        <v/>
      </c>
    </row>
    <row r="120">
      <c r="A120" s="10" t="n"/>
      <c r="B120" s="12" t="n"/>
      <c r="C120" s="10" t="n"/>
      <c r="D120" s="10" t="n"/>
      <c r="E120" s="10" t="n"/>
      <c r="F120" s="11" t="n"/>
      <c r="G120" s="11" t="n"/>
      <c r="H120" s="11" t="n"/>
      <c r="I120" s="11" t="n"/>
      <c r="J120" s="10" t="n"/>
      <c r="K120" s="14">
        <f>IF(AND(A120="",B120="",C120="",D120="",E120="",F120="",G120="",H120="",I120="",J120=""),"",IF(OR(A120="",NOT(ISNUMBER(B120)),E120="",NOT(ISNUMBER(G120)),COUNTIFS('Vozidlá'!$A$6:$A$6,A120&amp;"",'Vozidlá'!$B$6:$B$6,"&lt;&gt;")&lt;&gt;1),"CHYBA",""))</f>
        <v/>
      </c>
    </row>
    <row r="121">
      <c r="A121" s="10" t="n"/>
      <c r="B121" s="12" t="n"/>
      <c r="C121" s="10" t="n"/>
      <c r="D121" s="10" t="n"/>
      <c r="E121" s="10" t="n"/>
      <c r="F121" s="11" t="n"/>
      <c r="G121" s="11" t="n"/>
      <c r="H121" s="11" t="n"/>
      <c r="I121" s="11" t="n"/>
      <c r="J121" s="10" t="n"/>
      <c r="K121" s="14">
        <f>IF(AND(A121="",B121="",C121="",D121="",E121="",F121="",G121="",H121="",I121="",J121=""),"",IF(OR(A121="",NOT(ISNUMBER(B121)),E121="",NOT(ISNUMBER(G121)),COUNTIFS('Vozidlá'!$A$6:$A$6,A121&amp;"",'Vozidlá'!$B$6:$B$6,"&lt;&gt;")&lt;&gt;1),"CHYBA",""))</f>
        <v/>
      </c>
    </row>
    <row r="122">
      <c r="A122" s="10" t="n"/>
      <c r="B122" s="12" t="n"/>
      <c r="C122" s="10" t="n"/>
      <c r="D122" s="10" t="n"/>
      <c r="E122" s="10" t="n"/>
      <c r="F122" s="11" t="n"/>
      <c r="G122" s="11" t="n"/>
      <c r="H122" s="11" t="n"/>
      <c r="I122" s="11" t="n"/>
      <c r="J122" s="10" t="n"/>
      <c r="K122" s="14">
        <f>IF(AND(A122="",B122="",C122="",D122="",E122="",F122="",G122="",H122="",I122="",J122=""),"",IF(OR(A122="",NOT(ISNUMBER(B122)),E122="",NOT(ISNUMBER(G122)),COUNTIFS('Vozidlá'!$A$6:$A$6,A122&amp;"",'Vozidlá'!$B$6:$B$6,"&lt;&gt;")&lt;&gt;1),"CHYBA",""))</f>
        <v/>
      </c>
    </row>
    <row r="123">
      <c r="A123" s="10" t="n"/>
      <c r="B123" s="12" t="n"/>
      <c r="C123" s="10" t="n"/>
      <c r="D123" s="10" t="n"/>
      <c r="E123" s="10" t="n"/>
      <c r="F123" s="11" t="n"/>
      <c r="G123" s="11" t="n"/>
      <c r="H123" s="11" t="n"/>
      <c r="I123" s="11" t="n"/>
      <c r="J123" s="10" t="n"/>
      <c r="K123" s="14">
        <f>IF(AND(A123="",B123="",C123="",D123="",E123="",F123="",G123="",H123="",I123="",J123=""),"",IF(OR(A123="",NOT(ISNUMBER(B123)),E123="",NOT(ISNUMBER(G123)),COUNTIFS('Vozidlá'!$A$6:$A$6,A123&amp;"",'Vozidlá'!$B$6:$B$6,"&lt;&gt;")&lt;&gt;1),"CHYBA",""))</f>
        <v/>
      </c>
    </row>
    <row r="124">
      <c r="A124" s="10" t="n"/>
      <c r="B124" s="12" t="n"/>
      <c r="C124" s="10" t="n"/>
      <c r="D124" s="10" t="n"/>
      <c r="E124" s="10" t="n"/>
      <c r="F124" s="11" t="n"/>
      <c r="G124" s="11" t="n"/>
      <c r="H124" s="11" t="n"/>
      <c r="I124" s="11" t="n"/>
      <c r="J124" s="10" t="n"/>
      <c r="K124" s="14">
        <f>IF(AND(A124="",B124="",C124="",D124="",E124="",F124="",G124="",H124="",I124="",J124=""),"",IF(OR(A124="",NOT(ISNUMBER(B124)),E124="",NOT(ISNUMBER(G124)),COUNTIFS('Vozidlá'!$A$6:$A$6,A124&amp;"",'Vozidlá'!$B$6:$B$6,"&lt;&gt;")&lt;&gt;1),"CHYBA",""))</f>
        <v/>
      </c>
    </row>
    <row r="125">
      <c r="A125" s="10" t="n"/>
      <c r="B125" s="12" t="n"/>
      <c r="C125" s="10" t="n"/>
      <c r="D125" s="10" t="n"/>
      <c r="E125" s="10" t="n"/>
      <c r="F125" s="11" t="n"/>
      <c r="G125" s="11" t="n"/>
      <c r="H125" s="11" t="n"/>
      <c r="I125" s="11" t="n"/>
      <c r="J125" s="10" t="n"/>
      <c r="K125" s="14">
        <f>IF(AND(A125="",B125="",C125="",D125="",E125="",F125="",G125="",H125="",I125="",J125=""),"",IF(OR(A125="",NOT(ISNUMBER(B125)),E125="",NOT(ISNUMBER(G125)),COUNTIFS('Vozidlá'!$A$6:$A$6,A125&amp;"",'Vozidlá'!$B$6:$B$6,"&lt;&gt;")&lt;&gt;1),"CHYBA",""))</f>
        <v/>
      </c>
    </row>
    <row r="126">
      <c r="A126" s="10" t="n"/>
      <c r="B126" s="12" t="n"/>
      <c r="C126" s="10" t="n"/>
      <c r="D126" s="10" t="n"/>
      <c r="E126" s="10" t="n"/>
      <c r="F126" s="11" t="n"/>
      <c r="G126" s="11" t="n"/>
      <c r="H126" s="11" t="n"/>
      <c r="I126" s="11" t="n"/>
      <c r="J126" s="10" t="n"/>
      <c r="K126" s="14">
        <f>IF(AND(A126="",B126="",C126="",D126="",E126="",F126="",G126="",H126="",I126="",J126=""),"",IF(OR(A126="",NOT(ISNUMBER(B126)),E126="",NOT(ISNUMBER(G126)),COUNTIFS('Vozidlá'!$A$6:$A$6,A126&amp;"",'Vozidlá'!$B$6:$B$6,"&lt;&gt;")&lt;&gt;1),"CHYBA",""))</f>
        <v/>
      </c>
    </row>
    <row r="127">
      <c r="A127" s="10" t="n"/>
      <c r="B127" s="12" t="n"/>
      <c r="C127" s="10" t="n"/>
      <c r="D127" s="10" t="n"/>
      <c r="E127" s="10" t="n"/>
      <c r="F127" s="11" t="n"/>
      <c r="G127" s="11" t="n"/>
      <c r="H127" s="11" t="n"/>
      <c r="I127" s="11" t="n"/>
      <c r="J127" s="10" t="n"/>
      <c r="K127" s="14">
        <f>IF(AND(A127="",B127="",C127="",D127="",E127="",F127="",G127="",H127="",I127="",J127=""),"",IF(OR(A127="",NOT(ISNUMBER(B127)),E127="",NOT(ISNUMBER(G127)),COUNTIFS('Vozidlá'!$A$6:$A$6,A127&amp;"",'Vozidlá'!$B$6:$B$6,"&lt;&gt;")&lt;&gt;1),"CHYBA",""))</f>
        <v/>
      </c>
    </row>
    <row r="128">
      <c r="A128" s="10" t="n"/>
      <c r="B128" s="12" t="n"/>
      <c r="C128" s="10" t="n"/>
      <c r="D128" s="10" t="n"/>
      <c r="E128" s="10" t="n"/>
      <c r="F128" s="11" t="n"/>
      <c r="G128" s="11" t="n"/>
      <c r="H128" s="11" t="n"/>
      <c r="I128" s="11" t="n"/>
      <c r="J128" s="10" t="n"/>
      <c r="K128" s="14">
        <f>IF(AND(A128="",B128="",C128="",D128="",E128="",F128="",G128="",H128="",I128="",J128=""),"",IF(OR(A128="",NOT(ISNUMBER(B128)),E128="",NOT(ISNUMBER(G128)),COUNTIFS('Vozidlá'!$A$6:$A$6,A128&amp;"",'Vozidlá'!$B$6:$B$6,"&lt;&gt;")&lt;&gt;1),"CHYBA",""))</f>
        <v/>
      </c>
    </row>
    <row r="129">
      <c r="A129" s="10" t="n"/>
      <c r="B129" s="12" t="n"/>
      <c r="C129" s="10" t="n"/>
      <c r="D129" s="10" t="n"/>
      <c r="E129" s="10" t="n"/>
      <c r="F129" s="11" t="n"/>
      <c r="G129" s="11" t="n"/>
      <c r="H129" s="11" t="n"/>
      <c r="I129" s="11" t="n"/>
      <c r="J129" s="10" t="n"/>
      <c r="K129" s="14">
        <f>IF(AND(A129="",B129="",C129="",D129="",E129="",F129="",G129="",H129="",I129="",J129=""),"",IF(OR(A129="",NOT(ISNUMBER(B129)),E129="",NOT(ISNUMBER(G129)),COUNTIFS('Vozidlá'!$A$6:$A$6,A129&amp;"",'Vozidlá'!$B$6:$B$6,"&lt;&gt;")&lt;&gt;1),"CHYBA",""))</f>
        <v/>
      </c>
    </row>
    <row r="130">
      <c r="A130" s="10" t="n"/>
      <c r="B130" s="12" t="n"/>
      <c r="C130" s="10" t="n"/>
      <c r="D130" s="10" t="n"/>
      <c r="E130" s="10" t="n"/>
      <c r="F130" s="11" t="n"/>
      <c r="G130" s="11" t="n"/>
      <c r="H130" s="11" t="n"/>
      <c r="I130" s="11" t="n"/>
      <c r="J130" s="10" t="n"/>
      <c r="K130" s="14">
        <f>IF(AND(A130="",B130="",C130="",D130="",E130="",F130="",G130="",H130="",I130="",J130=""),"",IF(OR(A130="",NOT(ISNUMBER(B130)),E130="",NOT(ISNUMBER(G130)),COUNTIFS('Vozidlá'!$A$6:$A$6,A130&amp;"",'Vozidlá'!$B$6:$B$6,"&lt;&gt;")&lt;&gt;1),"CHYBA",""))</f>
        <v/>
      </c>
    </row>
    <row r="131">
      <c r="A131" s="10" t="n"/>
      <c r="B131" s="12" t="n"/>
      <c r="C131" s="10" t="n"/>
      <c r="D131" s="10" t="n"/>
      <c r="E131" s="10" t="n"/>
      <c r="F131" s="11" t="n"/>
      <c r="G131" s="11" t="n"/>
      <c r="H131" s="11" t="n"/>
      <c r="I131" s="11" t="n"/>
      <c r="J131" s="10" t="n"/>
      <c r="K131" s="14">
        <f>IF(AND(A131="",B131="",C131="",D131="",E131="",F131="",G131="",H131="",I131="",J131=""),"",IF(OR(A131="",NOT(ISNUMBER(B131)),E131="",NOT(ISNUMBER(G131)),COUNTIFS('Vozidlá'!$A$6:$A$6,A131&amp;"",'Vozidlá'!$B$6:$B$6,"&lt;&gt;")&lt;&gt;1),"CHYBA",""))</f>
        <v/>
      </c>
    </row>
    <row r="132">
      <c r="A132" s="10" t="n"/>
      <c r="B132" s="12" t="n"/>
      <c r="C132" s="10" t="n"/>
      <c r="D132" s="10" t="n"/>
      <c r="E132" s="10" t="n"/>
      <c r="F132" s="11" t="n"/>
      <c r="G132" s="11" t="n"/>
      <c r="H132" s="11" t="n"/>
      <c r="I132" s="11" t="n"/>
      <c r="J132" s="10" t="n"/>
      <c r="K132" s="14">
        <f>IF(AND(A132="",B132="",C132="",D132="",E132="",F132="",G132="",H132="",I132="",J132=""),"",IF(OR(A132="",NOT(ISNUMBER(B132)),E132="",NOT(ISNUMBER(G132)),COUNTIFS('Vozidlá'!$A$6:$A$6,A132&amp;"",'Vozidlá'!$B$6:$B$6,"&lt;&gt;")&lt;&gt;1),"CHYBA",""))</f>
        <v/>
      </c>
    </row>
    <row r="133">
      <c r="A133" s="10" t="n"/>
      <c r="B133" s="12" t="n"/>
      <c r="C133" s="10" t="n"/>
      <c r="D133" s="10" t="n"/>
      <c r="E133" s="10" t="n"/>
      <c r="F133" s="11" t="n"/>
      <c r="G133" s="11" t="n"/>
      <c r="H133" s="11" t="n"/>
      <c r="I133" s="11" t="n"/>
      <c r="J133" s="10" t="n"/>
      <c r="K133" s="14">
        <f>IF(AND(A133="",B133="",C133="",D133="",E133="",F133="",G133="",H133="",I133="",J133=""),"",IF(OR(A133="",NOT(ISNUMBER(B133)),E133="",NOT(ISNUMBER(G133)),COUNTIFS('Vozidlá'!$A$6:$A$6,A133&amp;"",'Vozidlá'!$B$6:$B$6,"&lt;&gt;")&lt;&gt;1),"CHYBA",""))</f>
        <v/>
      </c>
    </row>
    <row r="134">
      <c r="A134" s="10" t="n"/>
      <c r="B134" s="12" t="n"/>
      <c r="C134" s="10" t="n"/>
      <c r="D134" s="10" t="n"/>
      <c r="E134" s="10" t="n"/>
      <c r="F134" s="11" t="n"/>
      <c r="G134" s="11" t="n"/>
      <c r="H134" s="11" t="n"/>
      <c r="I134" s="11" t="n"/>
      <c r="J134" s="10" t="n"/>
      <c r="K134" s="14">
        <f>IF(AND(A134="",B134="",C134="",D134="",E134="",F134="",G134="",H134="",I134="",J134=""),"",IF(OR(A134="",NOT(ISNUMBER(B134)),E134="",NOT(ISNUMBER(G134)),COUNTIFS('Vozidlá'!$A$6:$A$6,A134&amp;"",'Vozidlá'!$B$6:$B$6,"&lt;&gt;")&lt;&gt;1),"CHYBA",""))</f>
        <v/>
      </c>
    </row>
    <row r="135">
      <c r="A135" s="10" t="n"/>
      <c r="B135" s="12" t="n"/>
      <c r="C135" s="10" t="n"/>
      <c r="D135" s="10" t="n"/>
      <c r="E135" s="10" t="n"/>
      <c r="F135" s="11" t="n"/>
      <c r="G135" s="11" t="n"/>
      <c r="H135" s="11" t="n"/>
      <c r="I135" s="11" t="n"/>
      <c r="J135" s="10" t="n"/>
      <c r="K135" s="14">
        <f>IF(AND(A135="",B135="",C135="",D135="",E135="",F135="",G135="",H135="",I135="",J135=""),"",IF(OR(A135="",NOT(ISNUMBER(B135)),E135="",NOT(ISNUMBER(G135)),COUNTIFS('Vozidlá'!$A$6:$A$6,A135&amp;"",'Vozidlá'!$B$6:$B$6,"&lt;&gt;")&lt;&gt;1),"CHYBA",""))</f>
        <v/>
      </c>
    </row>
    <row r="136">
      <c r="A136" s="10" t="n"/>
      <c r="B136" s="12" t="n"/>
      <c r="C136" s="10" t="n"/>
      <c r="D136" s="10" t="n"/>
      <c r="E136" s="10" t="n"/>
      <c r="F136" s="11" t="n"/>
      <c r="G136" s="11" t="n"/>
      <c r="H136" s="11" t="n"/>
      <c r="I136" s="11" t="n"/>
      <c r="J136" s="10" t="n"/>
      <c r="K136" s="14">
        <f>IF(AND(A136="",B136="",C136="",D136="",E136="",F136="",G136="",H136="",I136="",J136=""),"",IF(OR(A136="",NOT(ISNUMBER(B136)),E136="",NOT(ISNUMBER(G136)),COUNTIFS('Vozidlá'!$A$6:$A$6,A136&amp;"",'Vozidlá'!$B$6:$B$6,"&lt;&gt;")&lt;&gt;1),"CHYBA",""))</f>
        <v/>
      </c>
    </row>
    <row r="137">
      <c r="A137" s="10" t="n"/>
      <c r="B137" s="12" t="n"/>
      <c r="C137" s="10" t="n"/>
      <c r="D137" s="10" t="n"/>
      <c r="E137" s="10" t="n"/>
      <c r="F137" s="11" t="n"/>
      <c r="G137" s="11" t="n"/>
      <c r="H137" s="11" t="n"/>
      <c r="I137" s="11" t="n"/>
      <c r="J137" s="10" t="n"/>
      <c r="K137" s="14">
        <f>IF(AND(A137="",B137="",C137="",D137="",E137="",F137="",G137="",H137="",I137="",J137=""),"",IF(OR(A137="",NOT(ISNUMBER(B137)),E137="",NOT(ISNUMBER(G137)),COUNTIFS('Vozidlá'!$A$6:$A$6,A137&amp;"",'Vozidlá'!$B$6:$B$6,"&lt;&gt;")&lt;&gt;1),"CHYBA",""))</f>
        <v/>
      </c>
    </row>
    <row r="138">
      <c r="A138" s="10" t="n"/>
      <c r="B138" s="12" t="n"/>
      <c r="C138" s="10" t="n"/>
      <c r="D138" s="10" t="n"/>
      <c r="E138" s="10" t="n"/>
      <c r="F138" s="11" t="n"/>
      <c r="G138" s="11" t="n"/>
      <c r="H138" s="11" t="n"/>
      <c r="I138" s="11" t="n"/>
      <c r="J138" s="10" t="n"/>
      <c r="K138" s="14">
        <f>IF(AND(A138="",B138="",C138="",D138="",E138="",F138="",G138="",H138="",I138="",J138=""),"",IF(OR(A138="",NOT(ISNUMBER(B138)),E138="",NOT(ISNUMBER(G138)),COUNTIFS('Vozidlá'!$A$6:$A$6,A138&amp;"",'Vozidlá'!$B$6:$B$6,"&lt;&gt;")&lt;&gt;1),"CHYBA",""))</f>
        <v/>
      </c>
    </row>
    <row r="139">
      <c r="A139" s="10" t="n"/>
      <c r="B139" s="12" t="n"/>
      <c r="C139" s="10" t="n"/>
      <c r="D139" s="10" t="n"/>
      <c r="E139" s="10" t="n"/>
      <c r="F139" s="11" t="n"/>
      <c r="G139" s="11" t="n"/>
      <c r="H139" s="11" t="n"/>
      <c r="I139" s="11" t="n"/>
      <c r="J139" s="10" t="n"/>
      <c r="K139" s="14">
        <f>IF(AND(A139="",B139="",C139="",D139="",E139="",F139="",G139="",H139="",I139="",J139=""),"",IF(OR(A139="",NOT(ISNUMBER(B139)),E139="",NOT(ISNUMBER(G139)),COUNTIFS('Vozidlá'!$A$6:$A$6,A139&amp;"",'Vozidlá'!$B$6:$B$6,"&lt;&gt;")&lt;&gt;1),"CHYBA",""))</f>
        <v/>
      </c>
    </row>
    <row r="140">
      <c r="A140" s="10" t="n"/>
      <c r="B140" s="12" t="n"/>
      <c r="C140" s="10" t="n"/>
      <c r="D140" s="10" t="n"/>
      <c r="E140" s="10" t="n"/>
      <c r="F140" s="11" t="n"/>
      <c r="G140" s="11" t="n"/>
      <c r="H140" s="11" t="n"/>
      <c r="I140" s="11" t="n"/>
      <c r="J140" s="10" t="n"/>
      <c r="K140" s="14">
        <f>IF(AND(A140="",B140="",C140="",D140="",E140="",F140="",G140="",H140="",I140="",J140=""),"",IF(OR(A140="",NOT(ISNUMBER(B140)),E140="",NOT(ISNUMBER(G140)),COUNTIFS('Vozidlá'!$A$6:$A$6,A140&amp;"",'Vozidlá'!$B$6:$B$6,"&lt;&gt;")&lt;&gt;1),"CHYBA",""))</f>
        <v/>
      </c>
    </row>
    <row r="141">
      <c r="A141" s="10" t="n"/>
      <c r="B141" s="12" t="n"/>
      <c r="C141" s="10" t="n"/>
      <c r="D141" s="10" t="n"/>
      <c r="E141" s="10" t="n"/>
      <c r="F141" s="11" t="n"/>
      <c r="G141" s="11" t="n"/>
      <c r="H141" s="11" t="n"/>
      <c r="I141" s="11" t="n"/>
      <c r="J141" s="10" t="n"/>
      <c r="K141" s="14">
        <f>IF(AND(A141="",B141="",C141="",D141="",E141="",F141="",G141="",H141="",I141="",J141=""),"",IF(OR(A141="",NOT(ISNUMBER(B141)),E141="",NOT(ISNUMBER(G141)),COUNTIFS('Vozidlá'!$A$6:$A$6,A141&amp;"",'Vozidlá'!$B$6:$B$6,"&lt;&gt;")&lt;&gt;1),"CHYBA",""))</f>
        <v/>
      </c>
    </row>
    <row r="142">
      <c r="A142" s="10" t="n"/>
      <c r="B142" s="12" t="n"/>
      <c r="C142" s="10" t="n"/>
      <c r="D142" s="10" t="n"/>
      <c r="E142" s="10" t="n"/>
      <c r="F142" s="11" t="n"/>
      <c r="G142" s="11" t="n"/>
      <c r="H142" s="11" t="n"/>
      <c r="I142" s="11" t="n"/>
      <c r="J142" s="10" t="n"/>
      <c r="K142" s="14">
        <f>IF(AND(A142="",B142="",C142="",D142="",E142="",F142="",G142="",H142="",I142="",J142=""),"",IF(OR(A142="",NOT(ISNUMBER(B142)),E142="",NOT(ISNUMBER(G142)),COUNTIFS('Vozidlá'!$A$6:$A$6,A142&amp;"",'Vozidlá'!$B$6:$B$6,"&lt;&gt;")&lt;&gt;1),"CHYBA",""))</f>
        <v/>
      </c>
    </row>
    <row r="143">
      <c r="A143" s="10" t="n"/>
      <c r="B143" s="12" t="n"/>
      <c r="C143" s="10" t="n"/>
      <c r="D143" s="10" t="n"/>
      <c r="E143" s="10" t="n"/>
      <c r="F143" s="11" t="n"/>
      <c r="G143" s="11" t="n"/>
      <c r="H143" s="11" t="n"/>
      <c r="I143" s="11" t="n"/>
      <c r="J143" s="10" t="n"/>
      <c r="K143" s="14">
        <f>IF(AND(A143="",B143="",C143="",D143="",E143="",F143="",G143="",H143="",I143="",J143=""),"",IF(OR(A143="",NOT(ISNUMBER(B143)),E143="",NOT(ISNUMBER(G143)),COUNTIFS('Vozidlá'!$A$6:$A$6,A143&amp;"",'Vozidlá'!$B$6:$B$6,"&lt;&gt;")&lt;&gt;1),"CHYBA",""))</f>
        <v/>
      </c>
    </row>
    <row r="144">
      <c r="A144" s="10" t="n"/>
      <c r="B144" s="12" t="n"/>
      <c r="C144" s="10" t="n"/>
      <c r="D144" s="10" t="n"/>
      <c r="E144" s="10" t="n"/>
      <c r="F144" s="11" t="n"/>
      <c r="G144" s="11" t="n"/>
      <c r="H144" s="11" t="n"/>
      <c r="I144" s="11" t="n"/>
      <c r="J144" s="10" t="n"/>
      <c r="K144" s="14">
        <f>IF(AND(A144="",B144="",C144="",D144="",E144="",F144="",G144="",H144="",I144="",J144=""),"",IF(OR(A144="",NOT(ISNUMBER(B144)),E144="",NOT(ISNUMBER(G144)),COUNTIFS('Vozidlá'!$A$6:$A$6,A144&amp;"",'Vozidlá'!$B$6:$B$6,"&lt;&gt;")&lt;&gt;1),"CHYBA",""))</f>
        <v/>
      </c>
    </row>
    <row r="145">
      <c r="A145" s="10" t="n"/>
      <c r="B145" s="12" t="n"/>
      <c r="C145" s="10" t="n"/>
      <c r="D145" s="10" t="n"/>
      <c r="E145" s="10" t="n"/>
      <c r="F145" s="11" t="n"/>
      <c r="G145" s="11" t="n"/>
      <c r="H145" s="11" t="n"/>
      <c r="I145" s="11" t="n"/>
      <c r="J145" s="10" t="n"/>
      <c r="K145" s="14">
        <f>IF(AND(A145="",B145="",C145="",D145="",E145="",F145="",G145="",H145="",I145="",J145=""),"",IF(OR(A145="",NOT(ISNUMBER(B145)),E145="",NOT(ISNUMBER(G145)),COUNTIFS('Vozidlá'!$A$6:$A$6,A145&amp;"",'Vozidlá'!$B$6:$B$6,"&lt;&gt;")&lt;&gt;1),"CHYBA",""))</f>
        <v/>
      </c>
    </row>
    <row r="146">
      <c r="A146" s="10" t="n"/>
      <c r="B146" s="12" t="n"/>
      <c r="C146" s="10" t="n"/>
      <c r="D146" s="10" t="n"/>
      <c r="E146" s="10" t="n"/>
      <c r="F146" s="11" t="n"/>
      <c r="G146" s="11" t="n"/>
      <c r="H146" s="11" t="n"/>
      <c r="I146" s="11" t="n"/>
      <c r="J146" s="10" t="n"/>
      <c r="K146" s="14">
        <f>IF(AND(A146="",B146="",C146="",D146="",E146="",F146="",G146="",H146="",I146="",J146=""),"",IF(OR(A146="",NOT(ISNUMBER(B146)),E146="",NOT(ISNUMBER(G146)),COUNTIFS('Vozidlá'!$A$6:$A$6,A146&amp;"",'Vozidlá'!$B$6:$B$6,"&lt;&gt;")&lt;&gt;1),"CHYBA",""))</f>
        <v/>
      </c>
    </row>
    <row r="147">
      <c r="A147" s="10" t="n"/>
      <c r="B147" s="12" t="n"/>
      <c r="C147" s="10" t="n"/>
      <c r="D147" s="10" t="n"/>
      <c r="E147" s="10" t="n"/>
      <c r="F147" s="11" t="n"/>
      <c r="G147" s="11" t="n"/>
      <c r="H147" s="11" t="n"/>
      <c r="I147" s="11" t="n"/>
      <c r="J147" s="10" t="n"/>
      <c r="K147" s="14">
        <f>IF(AND(A147="",B147="",C147="",D147="",E147="",F147="",G147="",H147="",I147="",J147=""),"",IF(OR(A147="",NOT(ISNUMBER(B147)),E147="",NOT(ISNUMBER(G147)),COUNTIFS('Vozidlá'!$A$6:$A$6,A147&amp;"",'Vozidlá'!$B$6:$B$6,"&lt;&gt;")&lt;&gt;1),"CHYBA",""))</f>
        <v/>
      </c>
    </row>
    <row r="148">
      <c r="A148" s="10" t="n"/>
      <c r="B148" s="12" t="n"/>
      <c r="C148" s="10" t="n"/>
      <c r="D148" s="10" t="n"/>
      <c r="E148" s="10" t="n"/>
      <c r="F148" s="11" t="n"/>
      <c r="G148" s="11" t="n"/>
      <c r="H148" s="11" t="n"/>
      <c r="I148" s="11" t="n"/>
      <c r="J148" s="10" t="n"/>
      <c r="K148" s="14">
        <f>IF(AND(A148="",B148="",C148="",D148="",E148="",F148="",G148="",H148="",I148="",J148=""),"",IF(OR(A148="",NOT(ISNUMBER(B148)),E148="",NOT(ISNUMBER(G148)),COUNTIFS('Vozidlá'!$A$6:$A$6,A148&amp;"",'Vozidlá'!$B$6:$B$6,"&lt;&gt;")&lt;&gt;1),"CHYBA",""))</f>
        <v/>
      </c>
    </row>
    <row r="149">
      <c r="A149" s="10" t="n"/>
      <c r="B149" s="12" t="n"/>
      <c r="C149" s="10" t="n"/>
      <c r="D149" s="10" t="n"/>
      <c r="E149" s="10" t="n"/>
      <c r="F149" s="11" t="n"/>
      <c r="G149" s="11" t="n"/>
      <c r="H149" s="11" t="n"/>
      <c r="I149" s="11" t="n"/>
      <c r="J149" s="10" t="n"/>
      <c r="K149" s="14">
        <f>IF(AND(A149="",B149="",C149="",D149="",E149="",F149="",G149="",H149="",I149="",J149=""),"",IF(OR(A149="",NOT(ISNUMBER(B149)),E149="",NOT(ISNUMBER(G149)),COUNTIFS('Vozidlá'!$A$6:$A$6,A149&amp;"",'Vozidlá'!$B$6:$B$6,"&lt;&gt;")&lt;&gt;1),"CHYBA",""))</f>
        <v/>
      </c>
    </row>
    <row r="150">
      <c r="A150" s="10" t="n"/>
      <c r="B150" s="12" t="n"/>
      <c r="C150" s="10" t="n"/>
      <c r="D150" s="10" t="n"/>
      <c r="E150" s="10" t="n"/>
      <c r="F150" s="11" t="n"/>
      <c r="G150" s="11" t="n"/>
      <c r="H150" s="11" t="n"/>
      <c r="I150" s="11" t="n"/>
      <c r="J150" s="10" t="n"/>
      <c r="K150" s="14">
        <f>IF(AND(A150="",B150="",C150="",D150="",E150="",F150="",G150="",H150="",I150="",J150=""),"",IF(OR(A150="",NOT(ISNUMBER(B150)),E150="",NOT(ISNUMBER(G150)),COUNTIFS('Vozidlá'!$A$6:$A$6,A150&amp;"",'Vozidlá'!$B$6:$B$6,"&lt;&gt;")&lt;&gt;1),"CHYBA",""))</f>
        <v/>
      </c>
    </row>
    <row r="151">
      <c r="A151" s="10" t="n"/>
      <c r="B151" s="12" t="n"/>
      <c r="C151" s="10" t="n"/>
      <c r="D151" s="10" t="n"/>
      <c r="E151" s="10" t="n"/>
      <c r="F151" s="11" t="n"/>
      <c r="G151" s="11" t="n"/>
      <c r="H151" s="11" t="n"/>
      <c r="I151" s="11" t="n"/>
      <c r="J151" s="10" t="n"/>
      <c r="K151" s="14">
        <f>IF(AND(A151="",B151="",C151="",D151="",E151="",F151="",G151="",H151="",I151="",J151=""),"",IF(OR(A151="",NOT(ISNUMBER(B151)),E151="",NOT(ISNUMBER(G151)),COUNTIFS('Vozidlá'!$A$6:$A$6,A151&amp;"",'Vozidlá'!$B$6:$B$6,"&lt;&gt;")&lt;&gt;1),"CHYBA",""))</f>
        <v/>
      </c>
    </row>
    <row r="152">
      <c r="A152" s="10" t="n"/>
      <c r="B152" s="12" t="n"/>
      <c r="C152" s="10" t="n"/>
      <c r="D152" s="10" t="n"/>
      <c r="E152" s="10" t="n"/>
      <c r="F152" s="11" t="n"/>
      <c r="G152" s="11" t="n"/>
      <c r="H152" s="11" t="n"/>
      <c r="I152" s="11" t="n"/>
      <c r="J152" s="10" t="n"/>
      <c r="K152" s="14">
        <f>IF(AND(A152="",B152="",C152="",D152="",E152="",F152="",G152="",H152="",I152="",J152=""),"",IF(OR(A152="",NOT(ISNUMBER(B152)),E152="",NOT(ISNUMBER(G152)),COUNTIFS('Vozidlá'!$A$6:$A$6,A152&amp;"",'Vozidlá'!$B$6:$B$6,"&lt;&gt;")&lt;&gt;1),"CHYBA",""))</f>
        <v/>
      </c>
    </row>
    <row r="153">
      <c r="A153" s="10" t="n"/>
      <c r="B153" s="12" t="n"/>
      <c r="C153" s="10" t="n"/>
      <c r="D153" s="10" t="n"/>
      <c r="E153" s="10" t="n"/>
      <c r="F153" s="11" t="n"/>
      <c r="G153" s="11" t="n"/>
      <c r="H153" s="11" t="n"/>
      <c r="I153" s="11" t="n"/>
      <c r="J153" s="10" t="n"/>
      <c r="K153" s="14">
        <f>IF(AND(A153="",B153="",C153="",D153="",E153="",F153="",G153="",H153="",I153="",J153=""),"",IF(OR(A153="",NOT(ISNUMBER(B153)),E153="",NOT(ISNUMBER(G153)),COUNTIFS('Vozidlá'!$A$6:$A$6,A153&amp;"",'Vozidlá'!$B$6:$B$6,"&lt;&gt;")&lt;&gt;1),"CHYBA",""))</f>
        <v/>
      </c>
    </row>
    <row r="154">
      <c r="A154" s="10" t="n"/>
      <c r="B154" s="12" t="n"/>
      <c r="C154" s="10" t="n"/>
      <c r="D154" s="10" t="n"/>
      <c r="E154" s="10" t="n"/>
      <c r="F154" s="11" t="n"/>
      <c r="G154" s="11" t="n"/>
      <c r="H154" s="11" t="n"/>
      <c r="I154" s="11" t="n"/>
      <c r="J154" s="10" t="n"/>
      <c r="K154" s="14">
        <f>IF(AND(A154="",B154="",C154="",D154="",E154="",F154="",G154="",H154="",I154="",J154=""),"",IF(OR(A154="",NOT(ISNUMBER(B154)),E154="",NOT(ISNUMBER(G154)),COUNTIFS('Vozidlá'!$A$6:$A$6,A154&amp;"",'Vozidlá'!$B$6:$B$6,"&lt;&gt;")&lt;&gt;1),"CHYBA",""))</f>
        <v/>
      </c>
    </row>
    <row r="155">
      <c r="A155" s="10" t="n"/>
      <c r="B155" s="12" t="n"/>
      <c r="C155" s="10" t="n"/>
      <c r="D155" s="10" t="n"/>
      <c r="E155" s="10" t="n"/>
      <c r="F155" s="11" t="n"/>
      <c r="G155" s="11" t="n"/>
      <c r="H155" s="11" t="n"/>
      <c r="I155" s="11" t="n"/>
      <c r="J155" s="10" t="n"/>
      <c r="K155" s="14">
        <f>IF(AND(A155="",B155="",C155="",D155="",E155="",F155="",G155="",H155="",I155="",J155=""),"",IF(OR(A155="",NOT(ISNUMBER(B155)),E155="",NOT(ISNUMBER(G155)),COUNTIFS('Vozidlá'!$A$6:$A$6,A155&amp;"",'Vozidlá'!$B$6:$B$6,"&lt;&gt;")&lt;&gt;1),"CHYBA",""))</f>
        <v/>
      </c>
    </row>
    <row r="156">
      <c r="A156" s="10" t="n"/>
      <c r="B156" s="12" t="n"/>
      <c r="C156" s="10" t="n"/>
      <c r="D156" s="10" t="n"/>
      <c r="E156" s="10" t="n"/>
      <c r="F156" s="11" t="n"/>
      <c r="G156" s="11" t="n"/>
      <c r="H156" s="11" t="n"/>
      <c r="I156" s="11" t="n"/>
      <c r="J156" s="10" t="n"/>
      <c r="K156" s="14">
        <f>IF(AND(A156="",B156="",C156="",D156="",E156="",F156="",G156="",H156="",I156="",J156=""),"",IF(OR(A156="",NOT(ISNUMBER(B156)),E156="",NOT(ISNUMBER(G156)),COUNTIFS('Vozidlá'!$A$6:$A$6,A156&amp;"",'Vozidlá'!$B$6:$B$6,"&lt;&gt;")&lt;&gt;1),"CHYBA",""))</f>
        <v/>
      </c>
    </row>
    <row r="157">
      <c r="A157" s="10" t="n"/>
      <c r="B157" s="12" t="n"/>
      <c r="C157" s="10" t="n"/>
      <c r="D157" s="10" t="n"/>
      <c r="E157" s="10" t="n"/>
      <c r="F157" s="11" t="n"/>
      <c r="G157" s="11" t="n"/>
      <c r="H157" s="11" t="n"/>
      <c r="I157" s="11" t="n"/>
      <c r="J157" s="10" t="n"/>
      <c r="K157" s="14">
        <f>IF(AND(A157="",B157="",C157="",D157="",E157="",F157="",G157="",H157="",I157="",J157=""),"",IF(OR(A157="",NOT(ISNUMBER(B157)),E157="",NOT(ISNUMBER(G157)),COUNTIFS('Vozidlá'!$A$6:$A$6,A157&amp;"",'Vozidlá'!$B$6:$B$6,"&lt;&gt;")&lt;&gt;1),"CHYBA",""))</f>
        <v/>
      </c>
    </row>
    <row r="158">
      <c r="A158" s="10" t="n"/>
      <c r="B158" s="12" t="n"/>
      <c r="C158" s="10" t="n"/>
      <c r="D158" s="10" t="n"/>
      <c r="E158" s="10" t="n"/>
      <c r="F158" s="11" t="n"/>
      <c r="G158" s="11" t="n"/>
      <c r="H158" s="11" t="n"/>
      <c r="I158" s="11" t="n"/>
      <c r="J158" s="10" t="n"/>
      <c r="K158" s="14">
        <f>IF(AND(A158="",B158="",C158="",D158="",E158="",F158="",G158="",H158="",I158="",J158=""),"",IF(OR(A158="",NOT(ISNUMBER(B158)),E158="",NOT(ISNUMBER(G158)),COUNTIFS('Vozidlá'!$A$6:$A$6,A158&amp;"",'Vozidlá'!$B$6:$B$6,"&lt;&gt;")&lt;&gt;1),"CHYBA",""))</f>
        <v/>
      </c>
    </row>
    <row r="159">
      <c r="A159" s="10" t="n"/>
      <c r="B159" s="12" t="n"/>
      <c r="C159" s="10" t="n"/>
      <c r="D159" s="10" t="n"/>
      <c r="E159" s="10" t="n"/>
      <c r="F159" s="11" t="n"/>
      <c r="G159" s="11" t="n"/>
      <c r="H159" s="11" t="n"/>
      <c r="I159" s="11" t="n"/>
      <c r="J159" s="10" t="n"/>
      <c r="K159" s="14">
        <f>IF(AND(A159="",B159="",C159="",D159="",E159="",F159="",G159="",H159="",I159="",J159=""),"",IF(OR(A159="",NOT(ISNUMBER(B159)),E159="",NOT(ISNUMBER(G159)),COUNTIFS('Vozidlá'!$A$6:$A$6,A159&amp;"",'Vozidlá'!$B$6:$B$6,"&lt;&gt;")&lt;&gt;1),"CHYBA",""))</f>
        <v/>
      </c>
    </row>
    <row r="160">
      <c r="A160" s="10" t="n"/>
      <c r="B160" s="12" t="n"/>
      <c r="C160" s="10" t="n"/>
      <c r="D160" s="10" t="n"/>
      <c r="E160" s="10" t="n"/>
      <c r="F160" s="11" t="n"/>
      <c r="G160" s="11" t="n"/>
      <c r="H160" s="11" t="n"/>
      <c r="I160" s="11" t="n"/>
      <c r="J160" s="10" t="n"/>
      <c r="K160" s="14">
        <f>IF(AND(A160="",B160="",C160="",D160="",E160="",F160="",G160="",H160="",I160="",J160=""),"",IF(OR(A160="",NOT(ISNUMBER(B160)),E160="",NOT(ISNUMBER(G160)),COUNTIFS('Vozidlá'!$A$6:$A$6,A160&amp;"",'Vozidlá'!$B$6:$B$6,"&lt;&gt;")&lt;&gt;1),"CHYBA",""))</f>
        <v/>
      </c>
    </row>
    <row r="161">
      <c r="A161" s="10" t="n"/>
      <c r="B161" s="12" t="n"/>
      <c r="C161" s="10" t="n"/>
      <c r="D161" s="10" t="n"/>
      <c r="E161" s="10" t="n"/>
      <c r="F161" s="11" t="n"/>
      <c r="G161" s="11" t="n"/>
      <c r="H161" s="11" t="n"/>
      <c r="I161" s="11" t="n"/>
      <c r="J161" s="10" t="n"/>
      <c r="K161" s="14">
        <f>IF(AND(A161="",B161="",C161="",D161="",E161="",F161="",G161="",H161="",I161="",J161=""),"",IF(OR(A161="",NOT(ISNUMBER(B161)),E161="",NOT(ISNUMBER(G161)),COUNTIFS('Vozidlá'!$A$6:$A$6,A161&amp;"",'Vozidlá'!$B$6:$B$6,"&lt;&gt;")&lt;&gt;1),"CHYBA",""))</f>
        <v/>
      </c>
    </row>
    <row r="162">
      <c r="A162" s="10" t="n"/>
      <c r="B162" s="12" t="n"/>
      <c r="C162" s="10" t="n"/>
      <c r="D162" s="10" t="n"/>
      <c r="E162" s="10" t="n"/>
      <c r="F162" s="11" t="n"/>
      <c r="G162" s="11" t="n"/>
      <c r="H162" s="11" t="n"/>
      <c r="I162" s="11" t="n"/>
      <c r="J162" s="10" t="n"/>
      <c r="K162" s="14">
        <f>IF(AND(A162="",B162="",C162="",D162="",E162="",F162="",G162="",H162="",I162="",J162=""),"",IF(OR(A162="",NOT(ISNUMBER(B162)),E162="",NOT(ISNUMBER(G162)),COUNTIFS('Vozidlá'!$A$6:$A$6,A162&amp;"",'Vozidlá'!$B$6:$B$6,"&lt;&gt;")&lt;&gt;1),"CHYBA",""))</f>
        <v/>
      </c>
    </row>
    <row r="163">
      <c r="A163" s="10" t="n"/>
      <c r="B163" s="12" t="n"/>
      <c r="C163" s="10" t="n"/>
      <c r="D163" s="10" t="n"/>
      <c r="E163" s="10" t="n"/>
      <c r="F163" s="11" t="n"/>
      <c r="G163" s="11" t="n"/>
      <c r="H163" s="11" t="n"/>
      <c r="I163" s="11" t="n"/>
      <c r="J163" s="10" t="n"/>
      <c r="K163" s="14">
        <f>IF(AND(A163="",B163="",C163="",D163="",E163="",F163="",G163="",H163="",I163="",J163=""),"",IF(OR(A163="",NOT(ISNUMBER(B163)),E163="",NOT(ISNUMBER(G163)),COUNTIFS('Vozidlá'!$A$6:$A$6,A163&amp;"",'Vozidlá'!$B$6:$B$6,"&lt;&gt;")&lt;&gt;1),"CHYBA",""))</f>
        <v/>
      </c>
    </row>
    <row r="164">
      <c r="A164" s="10" t="n"/>
      <c r="B164" s="12" t="n"/>
      <c r="C164" s="10" t="n"/>
      <c r="D164" s="10" t="n"/>
      <c r="E164" s="10" t="n"/>
      <c r="F164" s="11" t="n"/>
      <c r="G164" s="11" t="n"/>
      <c r="H164" s="11" t="n"/>
      <c r="I164" s="11" t="n"/>
      <c r="J164" s="10" t="n"/>
      <c r="K164" s="14">
        <f>IF(AND(A164="",B164="",C164="",D164="",E164="",F164="",G164="",H164="",I164="",J164=""),"",IF(OR(A164="",NOT(ISNUMBER(B164)),E164="",NOT(ISNUMBER(G164)),COUNTIFS('Vozidlá'!$A$6:$A$6,A164&amp;"",'Vozidlá'!$B$6:$B$6,"&lt;&gt;")&lt;&gt;1),"CHYBA",""))</f>
        <v/>
      </c>
    </row>
    <row r="165">
      <c r="A165" s="10" t="n"/>
      <c r="B165" s="12" t="n"/>
      <c r="C165" s="10" t="n"/>
      <c r="D165" s="10" t="n"/>
      <c r="E165" s="10" t="n"/>
      <c r="F165" s="11" t="n"/>
      <c r="G165" s="11" t="n"/>
      <c r="H165" s="11" t="n"/>
      <c r="I165" s="11" t="n"/>
      <c r="J165" s="10" t="n"/>
      <c r="K165" s="14">
        <f>IF(AND(A165="",B165="",C165="",D165="",E165="",F165="",G165="",H165="",I165="",J165=""),"",IF(OR(A165="",NOT(ISNUMBER(B165)),E165="",NOT(ISNUMBER(G165)),COUNTIFS('Vozidlá'!$A$6:$A$6,A165&amp;"",'Vozidlá'!$B$6:$B$6,"&lt;&gt;")&lt;&gt;1),"CHYBA",""))</f>
        <v/>
      </c>
    </row>
    <row r="166">
      <c r="A166" s="10" t="n"/>
      <c r="B166" s="12" t="n"/>
      <c r="C166" s="10" t="n"/>
      <c r="D166" s="10" t="n"/>
      <c r="E166" s="10" t="n"/>
      <c r="F166" s="11" t="n"/>
      <c r="G166" s="11" t="n"/>
      <c r="H166" s="11" t="n"/>
      <c r="I166" s="11" t="n"/>
      <c r="J166" s="10" t="n"/>
      <c r="K166" s="14">
        <f>IF(AND(A166="",B166="",C166="",D166="",E166="",F166="",G166="",H166="",I166="",J166=""),"",IF(OR(A166="",NOT(ISNUMBER(B166)),E166="",NOT(ISNUMBER(G166)),COUNTIFS('Vozidlá'!$A$6:$A$6,A166&amp;"",'Vozidlá'!$B$6:$B$6,"&lt;&gt;")&lt;&gt;1),"CHYBA",""))</f>
        <v/>
      </c>
    </row>
    <row r="167">
      <c r="A167" s="10" t="n"/>
      <c r="B167" s="12" t="n"/>
      <c r="C167" s="10" t="n"/>
      <c r="D167" s="10" t="n"/>
      <c r="E167" s="10" t="n"/>
      <c r="F167" s="11" t="n"/>
      <c r="G167" s="11" t="n"/>
      <c r="H167" s="11" t="n"/>
      <c r="I167" s="11" t="n"/>
      <c r="J167" s="10" t="n"/>
      <c r="K167" s="14">
        <f>IF(AND(A167="",B167="",C167="",D167="",E167="",F167="",G167="",H167="",I167="",J167=""),"",IF(OR(A167="",NOT(ISNUMBER(B167)),E167="",NOT(ISNUMBER(G167)),COUNTIFS('Vozidlá'!$A$6:$A$6,A167&amp;"",'Vozidlá'!$B$6:$B$6,"&lt;&gt;")&lt;&gt;1),"CHYBA",""))</f>
        <v/>
      </c>
    </row>
    <row r="168">
      <c r="A168" s="10" t="n"/>
      <c r="B168" s="12" t="n"/>
      <c r="C168" s="10" t="n"/>
      <c r="D168" s="10" t="n"/>
      <c r="E168" s="10" t="n"/>
      <c r="F168" s="11" t="n"/>
      <c r="G168" s="11" t="n"/>
      <c r="H168" s="11" t="n"/>
      <c r="I168" s="11" t="n"/>
      <c r="J168" s="10" t="n"/>
      <c r="K168" s="14">
        <f>IF(AND(A168="",B168="",C168="",D168="",E168="",F168="",G168="",H168="",I168="",J168=""),"",IF(OR(A168="",NOT(ISNUMBER(B168)),E168="",NOT(ISNUMBER(G168)),COUNTIFS('Vozidlá'!$A$6:$A$6,A168&amp;"",'Vozidlá'!$B$6:$B$6,"&lt;&gt;")&lt;&gt;1),"CHYBA",""))</f>
        <v/>
      </c>
    </row>
    <row r="169">
      <c r="A169" s="10" t="n"/>
      <c r="B169" s="12" t="n"/>
      <c r="C169" s="10" t="n"/>
      <c r="D169" s="10" t="n"/>
      <c r="E169" s="10" t="n"/>
      <c r="F169" s="11" t="n"/>
      <c r="G169" s="11" t="n"/>
      <c r="H169" s="11" t="n"/>
      <c r="I169" s="11" t="n"/>
      <c r="J169" s="10" t="n"/>
      <c r="K169" s="14">
        <f>IF(AND(A169="",B169="",C169="",D169="",E169="",F169="",G169="",H169="",I169="",J169=""),"",IF(OR(A169="",NOT(ISNUMBER(B169)),E169="",NOT(ISNUMBER(G169)),COUNTIFS('Vozidlá'!$A$6:$A$6,A169&amp;"",'Vozidlá'!$B$6:$B$6,"&lt;&gt;")&lt;&gt;1),"CHYBA",""))</f>
        <v/>
      </c>
    </row>
    <row r="170">
      <c r="A170" s="10" t="n"/>
      <c r="B170" s="12" t="n"/>
      <c r="C170" s="10" t="n"/>
      <c r="D170" s="10" t="n"/>
      <c r="E170" s="10" t="n"/>
      <c r="F170" s="11" t="n"/>
      <c r="G170" s="11" t="n"/>
      <c r="H170" s="11" t="n"/>
      <c r="I170" s="11" t="n"/>
      <c r="J170" s="10" t="n"/>
      <c r="K170" s="14">
        <f>IF(AND(A170="",B170="",C170="",D170="",E170="",F170="",G170="",H170="",I170="",J170=""),"",IF(OR(A170="",NOT(ISNUMBER(B170)),E170="",NOT(ISNUMBER(G170)),COUNTIFS('Vozidlá'!$A$6:$A$6,A170&amp;"",'Vozidlá'!$B$6:$B$6,"&lt;&gt;")&lt;&gt;1),"CHYBA",""))</f>
        <v/>
      </c>
    </row>
    <row r="171">
      <c r="A171" s="10" t="n"/>
      <c r="B171" s="12" t="n"/>
      <c r="C171" s="10" t="n"/>
      <c r="D171" s="10" t="n"/>
      <c r="E171" s="10" t="n"/>
      <c r="F171" s="11" t="n"/>
      <c r="G171" s="11" t="n"/>
      <c r="H171" s="11" t="n"/>
      <c r="I171" s="11" t="n"/>
      <c r="J171" s="10" t="n"/>
      <c r="K171" s="14">
        <f>IF(AND(A171="",B171="",C171="",D171="",E171="",F171="",G171="",H171="",I171="",J171=""),"",IF(OR(A171="",NOT(ISNUMBER(B171)),E171="",NOT(ISNUMBER(G171)),COUNTIFS('Vozidlá'!$A$6:$A$6,A171&amp;"",'Vozidlá'!$B$6:$B$6,"&lt;&gt;")&lt;&gt;1),"CHYBA",""))</f>
        <v/>
      </c>
    </row>
    <row r="172">
      <c r="A172" s="10" t="n"/>
      <c r="B172" s="12" t="n"/>
      <c r="C172" s="10" t="n"/>
      <c r="D172" s="10" t="n"/>
      <c r="E172" s="10" t="n"/>
      <c r="F172" s="11" t="n"/>
      <c r="G172" s="11" t="n"/>
      <c r="H172" s="11" t="n"/>
      <c r="I172" s="11" t="n"/>
      <c r="J172" s="10" t="n"/>
      <c r="K172" s="14">
        <f>IF(AND(A172="",B172="",C172="",D172="",E172="",F172="",G172="",H172="",I172="",J172=""),"",IF(OR(A172="",NOT(ISNUMBER(B172)),E172="",NOT(ISNUMBER(G172)),COUNTIFS('Vozidlá'!$A$6:$A$6,A172&amp;"",'Vozidlá'!$B$6:$B$6,"&lt;&gt;")&lt;&gt;1),"CHYBA",""))</f>
        <v/>
      </c>
    </row>
    <row r="173">
      <c r="A173" s="10" t="n"/>
      <c r="B173" s="12" t="n"/>
      <c r="C173" s="10" t="n"/>
      <c r="D173" s="10" t="n"/>
      <c r="E173" s="10" t="n"/>
      <c r="F173" s="11" t="n"/>
      <c r="G173" s="11" t="n"/>
      <c r="H173" s="11" t="n"/>
      <c r="I173" s="11" t="n"/>
      <c r="J173" s="10" t="n"/>
      <c r="K173" s="14">
        <f>IF(AND(A173="",B173="",C173="",D173="",E173="",F173="",G173="",H173="",I173="",J173=""),"",IF(OR(A173="",NOT(ISNUMBER(B173)),E173="",NOT(ISNUMBER(G173)),COUNTIFS('Vozidlá'!$A$6:$A$6,A173&amp;"",'Vozidlá'!$B$6:$B$6,"&lt;&gt;")&lt;&gt;1),"CHYBA",""))</f>
        <v/>
      </c>
    </row>
    <row r="174">
      <c r="A174" s="10" t="n"/>
      <c r="B174" s="12" t="n"/>
      <c r="C174" s="10" t="n"/>
      <c r="D174" s="10" t="n"/>
      <c r="E174" s="10" t="n"/>
      <c r="F174" s="11" t="n"/>
      <c r="G174" s="11" t="n"/>
      <c r="H174" s="11" t="n"/>
      <c r="I174" s="11" t="n"/>
      <c r="J174" s="10" t="n"/>
      <c r="K174" s="14">
        <f>IF(AND(A174="",B174="",C174="",D174="",E174="",F174="",G174="",H174="",I174="",J174=""),"",IF(OR(A174="",NOT(ISNUMBER(B174)),E174="",NOT(ISNUMBER(G174)),COUNTIFS('Vozidlá'!$A$6:$A$6,A174&amp;"",'Vozidlá'!$B$6:$B$6,"&lt;&gt;")&lt;&gt;1),"CHYBA",""))</f>
        <v/>
      </c>
    </row>
    <row r="175">
      <c r="A175" s="10" t="n"/>
      <c r="B175" s="12" t="n"/>
      <c r="C175" s="10" t="n"/>
      <c r="D175" s="10" t="n"/>
      <c r="E175" s="10" t="n"/>
      <c r="F175" s="11" t="n"/>
      <c r="G175" s="11" t="n"/>
      <c r="H175" s="11" t="n"/>
      <c r="I175" s="11" t="n"/>
      <c r="J175" s="10" t="n"/>
      <c r="K175" s="14">
        <f>IF(AND(A175="",B175="",C175="",D175="",E175="",F175="",G175="",H175="",I175="",J175=""),"",IF(OR(A175="",NOT(ISNUMBER(B175)),E175="",NOT(ISNUMBER(G175)),COUNTIFS('Vozidlá'!$A$6:$A$6,A175&amp;"",'Vozidlá'!$B$6:$B$6,"&lt;&gt;")&lt;&gt;1),"CHYBA",""))</f>
        <v/>
      </c>
    </row>
    <row r="176">
      <c r="A176" s="10" t="n"/>
      <c r="B176" s="12" t="n"/>
      <c r="C176" s="10" t="n"/>
      <c r="D176" s="10" t="n"/>
      <c r="E176" s="10" t="n"/>
      <c r="F176" s="11" t="n"/>
      <c r="G176" s="11" t="n"/>
      <c r="H176" s="11" t="n"/>
      <c r="I176" s="11" t="n"/>
      <c r="J176" s="10" t="n"/>
      <c r="K176" s="14">
        <f>IF(AND(A176="",B176="",C176="",D176="",E176="",F176="",G176="",H176="",I176="",J176=""),"",IF(OR(A176="",NOT(ISNUMBER(B176)),E176="",NOT(ISNUMBER(G176)),COUNTIFS('Vozidlá'!$A$6:$A$6,A176&amp;"",'Vozidlá'!$B$6:$B$6,"&lt;&gt;")&lt;&gt;1),"CHYBA",""))</f>
        <v/>
      </c>
    </row>
    <row r="177">
      <c r="A177" s="10" t="n"/>
      <c r="B177" s="12" t="n"/>
      <c r="C177" s="10" t="n"/>
      <c r="D177" s="10" t="n"/>
      <c r="E177" s="10" t="n"/>
      <c r="F177" s="11" t="n"/>
      <c r="G177" s="11" t="n"/>
      <c r="H177" s="11" t="n"/>
      <c r="I177" s="11" t="n"/>
      <c r="J177" s="10" t="n"/>
      <c r="K177" s="14">
        <f>IF(AND(A177="",B177="",C177="",D177="",E177="",F177="",G177="",H177="",I177="",J177=""),"",IF(OR(A177="",NOT(ISNUMBER(B177)),E177="",NOT(ISNUMBER(G177)),COUNTIFS('Vozidlá'!$A$6:$A$6,A177&amp;"",'Vozidlá'!$B$6:$B$6,"&lt;&gt;")&lt;&gt;1),"CHYBA",""))</f>
        <v/>
      </c>
    </row>
    <row r="178">
      <c r="A178" s="10" t="n"/>
      <c r="B178" s="12" t="n"/>
      <c r="C178" s="10" t="n"/>
      <c r="D178" s="10" t="n"/>
      <c r="E178" s="10" t="n"/>
      <c r="F178" s="11" t="n"/>
      <c r="G178" s="11" t="n"/>
      <c r="H178" s="11" t="n"/>
      <c r="I178" s="11" t="n"/>
      <c r="J178" s="10" t="n"/>
      <c r="K178" s="14">
        <f>IF(AND(A178="",B178="",C178="",D178="",E178="",F178="",G178="",H178="",I178="",J178=""),"",IF(OR(A178="",NOT(ISNUMBER(B178)),E178="",NOT(ISNUMBER(G178)),COUNTIFS('Vozidlá'!$A$6:$A$6,A178&amp;"",'Vozidlá'!$B$6:$B$6,"&lt;&gt;")&lt;&gt;1),"CHYBA",""))</f>
        <v/>
      </c>
    </row>
    <row r="179">
      <c r="A179" s="10" t="n"/>
      <c r="B179" s="12" t="n"/>
      <c r="C179" s="10" t="n"/>
      <c r="D179" s="10" t="n"/>
      <c r="E179" s="10" t="n"/>
      <c r="F179" s="11" t="n"/>
      <c r="G179" s="11" t="n"/>
      <c r="H179" s="11" t="n"/>
      <c r="I179" s="11" t="n"/>
      <c r="J179" s="10" t="n"/>
      <c r="K179" s="14">
        <f>IF(AND(A179="",B179="",C179="",D179="",E179="",F179="",G179="",H179="",I179="",J179=""),"",IF(OR(A179="",NOT(ISNUMBER(B179)),E179="",NOT(ISNUMBER(G179)),COUNTIFS('Vozidlá'!$A$6:$A$6,A179&amp;"",'Vozidlá'!$B$6:$B$6,"&lt;&gt;")&lt;&gt;1),"CHYBA",""))</f>
        <v/>
      </c>
    </row>
    <row r="180">
      <c r="A180" s="10" t="n"/>
      <c r="B180" s="12" t="n"/>
      <c r="C180" s="10" t="n"/>
      <c r="D180" s="10" t="n"/>
      <c r="E180" s="10" t="n"/>
      <c r="F180" s="11" t="n"/>
      <c r="G180" s="11" t="n"/>
      <c r="H180" s="11" t="n"/>
      <c r="I180" s="11" t="n"/>
      <c r="J180" s="10" t="n"/>
      <c r="K180" s="14">
        <f>IF(AND(A180="",B180="",C180="",D180="",E180="",F180="",G180="",H180="",I180="",J180=""),"",IF(OR(A180="",NOT(ISNUMBER(B180)),E180="",NOT(ISNUMBER(G180)),COUNTIFS('Vozidlá'!$A$6:$A$6,A180&amp;"",'Vozidlá'!$B$6:$B$6,"&lt;&gt;")&lt;&gt;1),"CHYBA",""))</f>
        <v/>
      </c>
    </row>
    <row r="181">
      <c r="A181" s="10" t="n"/>
      <c r="B181" s="12" t="n"/>
      <c r="C181" s="10" t="n"/>
      <c r="D181" s="10" t="n"/>
      <c r="E181" s="10" t="n"/>
      <c r="F181" s="11" t="n"/>
      <c r="G181" s="11" t="n"/>
      <c r="H181" s="11" t="n"/>
      <c r="I181" s="11" t="n"/>
      <c r="J181" s="10" t="n"/>
      <c r="K181" s="14">
        <f>IF(AND(A181="",B181="",C181="",D181="",E181="",F181="",G181="",H181="",I181="",J181=""),"",IF(OR(A181="",NOT(ISNUMBER(B181)),E181="",NOT(ISNUMBER(G181)),COUNTIFS('Vozidlá'!$A$6:$A$6,A181&amp;"",'Vozidlá'!$B$6:$B$6,"&lt;&gt;")&lt;&gt;1),"CHYBA",""))</f>
        <v/>
      </c>
    </row>
    <row r="182">
      <c r="A182" s="10" t="n"/>
      <c r="B182" s="12" t="n"/>
      <c r="C182" s="10" t="n"/>
      <c r="D182" s="10" t="n"/>
      <c r="E182" s="10" t="n"/>
      <c r="F182" s="11" t="n"/>
      <c r="G182" s="11" t="n"/>
      <c r="H182" s="11" t="n"/>
      <c r="I182" s="11" t="n"/>
      <c r="J182" s="10" t="n"/>
      <c r="K182" s="14">
        <f>IF(AND(A182="",B182="",C182="",D182="",E182="",F182="",G182="",H182="",I182="",J182=""),"",IF(OR(A182="",NOT(ISNUMBER(B182)),E182="",NOT(ISNUMBER(G182)),COUNTIFS('Vozidlá'!$A$6:$A$6,A182&amp;"",'Vozidlá'!$B$6:$B$6,"&lt;&gt;")&lt;&gt;1),"CHYBA",""))</f>
        <v/>
      </c>
    </row>
    <row r="183">
      <c r="A183" s="10" t="n"/>
      <c r="B183" s="12" t="n"/>
      <c r="C183" s="10" t="n"/>
      <c r="D183" s="10" t="n"/>
      <c r="E183" s="10" t="n"/>
      <c r="F183" s="11" t="n"/>
      <c r="G183" s="11" t="n"/>
      <c r="H183" s="11" t="n"/>
      <c r="I183" s="11" t="n"/>
      <c r="J183" s="10" t="n"/>
      <c r="K183" s="14">
        <f>IF(AND(A183="",B183="",C183="",D183="",E183="",F183="",G183="",H183="",I183="",J183=""),"",IF(OR(A183="",NOT(ISNUMBER(B183)),E183="",NOT(ISNUMBER(G183)),COUNTIFS('Vozidlá'!$A$6:$A$6,A183&amp;"",'Vozidlá'!$B$6:$B$6,"&lt;&gt;")&lt;&gt;1),"CHYBA",""))</f>
        <v/>
      </c>
    </row>
    <row r="184">
      <c r="A184" s="10" t="n"/>
      <c r="B184" s="12" t="n"/>
      <c r="C184" s="10" t="n"/>
      <c r="D184" s="10" t="n"/>
      <c r="E184" s="10" t="n"/>
      <c r="F184" s="11" t="n"/>
      <c r="G184" s="11" t="n"/>
      <c r="H184" s="11" t="n"/>
      <c r="I184" s="11" t="n"/>
      <c r="J184" s="10" t="n"/>
      <c r="K184" s="14">
        <f>IF(AND(A184="",B184="",C184="",D184="",E184="",F184="",G184="",H184="",I184="",J184=""),"",IF(OR(A184="",NOT(ISNUMBER(B184)),E184="",NOT(ISNUMBER(G184)),COUNTIFS('Vozidlá'!$A$6:$A$6,A184&amp;"",'Vozidlá'!$B$6:$B$6,"&lt;&gt;")&lt;&gt;1),"CHYBA",""))</f>
        <v/>
      </c>
    </row>
    <row r="185">
      <c r="A185" s="10" t="n"/>
      <c r="B185" s="12" t="n"/>
      <c r="C185" s="10" t="n"/>
      <c r="D185" s="10" t="n"/>
      <c r="E185" s="10" t="n"/>
      <c r="F185" s="11" t="n"/>
      <c r="G185" s="11" t="n"/>
      <c r="H185" s="11" t="n"/>
      <c r="I185" s="11" t="n"/>
      <c r="J185" s="10" t="n"/>
      <c r="K185" s="14">
        <f>IF(AND(A185="",B185="",C185="",D185="",E185="",F185="",G185="",H185="",I185="",J185=""),"",IF(OR(A185="",NOT(ISNUMBER(B185)),E185="",NOT(ISNUMBER(G185)),COUNTIFS('Vozidlá'!$A$6:$A$6,A185&amp;"",'Vozidlá'!$B$6:$B$6,"&lt;&gt;")&lt;&gt;1),"CHYBA",""))</f>
        <v/>
      </c>
    </row>
    <row r="186">
      <c r="A186" s="10" t="n"/>
      <c r="B186" s="12" t="n"/>
      <c r="C186" s="10" t="n"/>
      <c r="D186" s="10" t="n"/>
      <c r="E186" s="10" t="n"/>
      <c r="F186" s="11" t="n"/>
      <c r="G186" s="11" t="n"/>
      <c r="H186" s="11" t="n"/>
      <c r="I186" s="11" t="n"/>
      <c r="J186" s="10" t="n"/>
      <c r="K186" s="14">
        <f>IF(AND(A186="",B186="",C186="",D186="",E186="",F186="",G186="",H186="",I186="",J186=""),"",IF(OR(A186="",NOT(ISNUMBER(B186)),E186="",NOT(ISNUMBER(G186)),COUNTIFS('Vozidlá'!$A$6:$A$6,A186&amp;"",'Vozidlá'!$B$6:$B$6,"&lt;&gt;")&lt;&gt;1),"CHYBA",""))</f>
        <v/>
      </c>
    </row>
    <row r="187">
      <c r="A187" s="10" t="n"/>
      <c r="B187" s="12" t="n"/>
      <c r="C187" s="10" t="n"/>
      <c r="D187" s="10" t="n"/>
      <c r="E187" s="10" t="n"/>
      <c r="F187" s="11" t="n"/>
      <c r="G187" s="11" t="n"/>
      <c r="H187" s="11" t="n"/>
      <c r="I187" s="11" t="n"/>
      <c r="J187" s="10" t="n"/>
      <c r="K187" s="14">
        <f>IF(AND(A187="",B187="",C187="",D187="",E187="",F187="",G187="",H187="",I187="",J187=""),"",IF(OR(A187="",NOT(ISNUMBER(B187)),E187="",NOT(ISNUMBER(G187)),COUNTIFS('Vozidlá'!$A$6:$A$6,A187&amp;"",'Vozidlá'!$B$6:$B$6,"&lt;&gt;")&lt;&gt;1),"CHYBA",""))</f>
        <v/>
      </c>
    </row>
    <row r="188">
      <c r="A188" s="10" t="n"/>
      <c r="B188" s="12" t="n"/>
      <c r="C188" s="10" t="n"/>
      <c r="D188" s="10" t="n"/>
      <c r="E188" s="10" t="n"/>
      <c r="F188" s="11" t="n"/>
      <c r="G188" s="11" t="n"/>
      <c r="H188" s="11" t="n"/>
      <c r="I188" s="11" t="n"/>
      <c r="J188" s="10" t="n"/>
      <c r="K188" s="14">
        <f>IF(AND(A188="",B188="",C188="",D188="",E188="",F188="",G188="",H188="",I188="",J188=""),"",IF(OR(A188="",NOT(ISNUMBER(B188)),E188="",NOT(ISNUMBER(G188)),COUNTIFS('Vozidlá'!$A$6:$A$6,A188&amp;"",'Vozidlá'!$B$6:$B$6,"&lt;&gt;")&lt;&gt;1),"CHYBA",""))</f>
        <v/>
      </c>
    </row>
    <row r="189">
      <c r="A189" s="10" t="n"/>
      <c r="B189" s="12" t="n"/>
      <c r="C189" s="10" t="n"/>
      <c r="D189" s="10" t="n"/>
      <c r="E189" s="10" t="n"/>
      <c r="F189" s="11" t="n"/>
      <c r="G189" s="11" t="n"/>
      <c r="H189" s="11" t="n"/>
      <c r="I189" s="11" t="n"/>
      <c r="J189" s="10" t="n"/>
      <c r="K189" s="14">
        <f>IF(AND(A189="",B189="",C189="",D189="",E189="",F189="",G189="",H189="",I189="",J189=""),"",IF(OR(A189="",NOT(ISNUMBER(B189)),E189="",NOT(ISNUMBER(G189)),COUNTIFS('Vozidlá'!$A$6:$A$6,A189&amp;"",'Vozidlá'!$B$6:$B$6,"&lt;&gt;")&lt;&gt;1),"CHYBA",""))</f>
        <v/>
      </c>
    </row>
    <row r="190">
      <c r="A190" s="10" t="n"/>
      <c r="B190" s="12" t="n"/>
      <c r="C190" s="10" t="n"/>
      <c r="D190" s="10" t="n"/>
      <c r="E190" s="10" t="n"/>
      <c r="F190" s="11" t="n"/>
      <c r="G190" s="11" t="n"/>
      <c r="H190" s="11" t="n"/>
      <c r="I190" s="11" t="n"/>
      <c r="J190" s="10" t="n"/>
      <c r="K190" s="14">
        <f>IF(AND(A190="",B190="",C190="",D190="",E190="",F190="",G190="",H190="",I190="",J190=""),"",IF(OR(A190="",NOT(ISNUMBER(B190)),E190="",NOT(ISNUMBER(G190)),COUNTIFS('Vozidlá'!$A$6:$A$6,A190&amp;"",'Vozidlá'!$B$6:$B$6,"&lt;&gt;")&lt;&gt;1),"CHYBA",""))</f>
        <v/>
      </c>
    </row>
    <row r="191">
      <c r="A191" s="10" t="n"/>
      <c r="B191" s="12" t="n"/>
      <c r="C191" s="10" t="n"/>
      <c r="D191" s="10" t="n"/>
      <c r="E191" s="10" t="n"/>
      <c r="F191" s="11" t="n"/>
      <c r="G191" s="11" t="n"/>
      <c r="H191" s="11" t="n"/>
      <c r="I191" s="11" t="n"/>
      <c r="J191" s="10" t="n"/>
      <c r="K191" s="14">
        <f>IF(AND(A191="",B191="",C191="",D191="",E191="",F191="",G191="",H191="",I191="",J191=""),"",IF(OR(A191="",NOT(ISNUMBER(B191)),E191="",NOT(ISNUMBER(G191)),COUNTIFS('Vozidlá'!$A$6:$A$6,A191&amp;"",'Vozidlá'!$B$6:$B$6,"&lt;&gt;")&lt;&gt;1),"CHYBA",""))</f>
        <v/>
      </c>
    </row>
    <row r="192">
      <c r="A192" s="10" t="n"/>
      <c r="B192" s="12" t="n"/>
      <c r="C192" s="10" t="n"/>
      <c r="D192" s="10" t="n"/>
      <c r="E192" s="10" t="n"/>
      <c r="F192" s="11" t="n"/>
      <c r="G192" s="11" t="n"/>
      <c r="H192" s="11" t="n"/>
      <c r="I192" s="11" t="n"/>
      <c r="J192" s="10" t="n"/>
      <c r="K192" s="14">
        <f>IF(AND(A192="",B192="",C192="",D192="",E192="",F192="",G192="",H192="",I192="",J192=""),"",IF(OR(A192="",NOT(ISNUMBER(B192)),E192="",NOT(ISNUMBER(G192)),COUNTIFS('Vozidlá'!$A$6:$A$6,A192&amp;"",'Vozidlá'!$B$6:$B$6,"&lt;&gt;")&lt;&gt;1),"CHYBA",""))</f>
        <v/>
      </c>
    </row>
    <row r="193">
      <c r="A193" s="10" t="n"/>
      <c r="B193" s="12" t="n"/>
      <c r="C193" s="10" t="n"/>
      <c r="D193" s="10" t="n"/>
      <c r="E193" s="10" t="n"/>
      <c r="F193" s="11" t="n"/>
      <c r="G193" s="11" t="n"/>
      <c r="H193" s="11" t="n"/>
      <c r="I193" s="11" t="n"/>
      <c r="J193" s="10" t="n"/>
      <c r="K193" s="14">
        <f>IF(AND(A193="",B193="",C193="",D193="",E193="",F193="",G193="",H193="",I193="",J193=""),"",IF(OR(A193="",NOT(ISNUMBER(B193)),E193="",NOT(ISNUMBER(G193)),COUNTIFS('Vozidlá'!$A$6:$A$6,A193&amp;"",'Vozidlá'!$B$6:$B$6,"&lt;&gt;")&lt;&gt;1),"CHYBA",""))</f>
        <v/>
      </c>
    </row>
    <row r="194">
      <c r="A194" s="10" t="n"/>
      <c r="B194" s="12" t="n"/>
      <c r="C194" s="10" t="n"/>
      <c r="D194" s="10" t="n"/>
      <c r="E194" s="10" t="n"/>
      <c r="F194" s="11" t="n"/>
      <c r="G194" s="11" t="n"/>
      <c r="H194" s="11" t="n"/>
      <c r="I194" s="11" t="n"/>
      <c r="J194" s="10" t="n"/>
      <c r="K194" s="14">
        <f>IF(AND(A194="",B194="",C194="",D194="",E194="",F194="",G194="",H194="",I194="",J194=""),"",IF(OR(A194="",NOT(ISNUMBER(B194)),E194="",NOT(ISNUMBER(G194)),COUNTIFS('Vozidlá'!$A$6:$A$6,A194&amp;"",'Vozidlá'!$B$6:$B$6,"&lt;&gt;")&lt;&gt;1),"CHYBA",""))</f>
        <v/>
      </c>
    </row>
    <row r="195">
      <c r="A195" s="10" t="n"/>
      <c r="B195" s="12" t="n"/>
      <c r="C195" s="10" t="n"/>
      <c r="D195" s="10" t="n"/>
      <c r="E195" s="10" t="n"/>
      <c r="F195" s="11" t="n"/>
      <c r="G195" s="11" t="n"/>
      <c r="H195" s="11" t="n"/>
      <c r="I195" s="11" t="n"/>
      <c r="J195" s="10" t="n"/>
      <c r="K195" s="14">
        <f>IF(AND(A195="",B195="",C195="",D195="",E195="",F195="",G195="",H195="",I195="",J195=""),"",IF(OR(A195="",NOT(ISNUMBER(B195)),E195="",NOT(ISNUMBER(G195)),COUNTIFS('Vozidlá'!$A$6:$A$6,A195&amp;"",'Vozidlá'!$B$6:$B$6,"&lt;&gt;")&lt;&gt;1),"CHYBA",""))</f>
        <v/>
      </c>
    </row>
    <row r="196">
      <c r="A196" s="10" t="n"/>
      <c r="B196" s="12" t="n"/>
      <c r="C196" s="10" t="n"/>
      <c r="D196" s="10" t="n"/>
      <c r="E196" s="10" t="n"/>
      <c r="F196" s="11" t="n"/>
      <c r="G196" s="11" t="n"/>
      <c r="H196" s="11" t="n"/>
      <c r="I196" s="11" t="n"/>
      <c r="J196" s="10" t="n"/>
      <c r="K196" s="14">
        <f>IF(AND(A196="",B196="",C196="",D196="",E196="",F196="",G196="",H196="",I196="",J196=""),"",IF(OR(A196="",NOT(ISNUMBER(B196)),E196="",NOT(ISNUMBER(G196)),COUNTIFS('Vozidlá'!$A$6:$A$6,A196&amp;"",'Vozidlá'!$B$6:$B$6,"&lt;&gt;")&lt;&gt;1),"CHYBA",""))</f>
        <v/>
      </c>
    </row>
    <row r="197">
      <c r="A197" s="10" t="n"/>
      <c r="B197" s="12" t="n"/>
      <c r="C197" s="10" t="n"/>
      <c r="D197" s="10" t="n"/>
      <c r="E197" s="10" t="n"/>
      <c r="F197" s="11" t="n"/>
      <c r="G197" s="11" t="n"/>
      <c r="H197" s="11" t="n"/>
      <c r="I197" s="11" t="n"/>
      <c r="J197" s="10" t="n"/>
      <c r="K197" s="14">
        <f>IF(AND(A197="",B197="",C197="",D197="",E197="",F197="",G197="",H197="",I197="",J197=""),"",IF(OR(A197="",NOT(ISNUMBER(B197)),E197="",NOT(ISNUMBER(G197)),COUNTIFS('Vozidlá'!$A$6:$A$6,A197&amp;"",'Vozidlá'!$B$6:$B$6,"&lt;&gt;")&lt;&gt;1),"CHYBA",""))</f>
        <v/>
      </c>
    </row>
    <row r="198">
      <c r="A198" s="10" t="n"/>
      <c r="B198" s="12" t="n"/>
      <c r="C198" s="10" t="n"/>
      <c r="D198" s="10" t="n"/>
      <c r="E198" s="10" t="n"/>
      <c r="F198" s="11" t="n"/>
      <c r="G198" s="11" t="n"/>
      <c r="H198" s="11" t="n"/>
      <c r="I198" s="11" t="n"/>
      <c r="J198" s="10" t="n"/>
      <c r="K198" s="14">
        <f>IF(AND(A198="",B198="",C198="",D198="",E198="",F198="",G198="",H198="",I198="",J198=""),"",IF(OR(A198="",NOT(ISNUMBER(B198)),E198="",NOT(ISNUMBER(G198)),COUNTIFS('Vozidlá'!$A$6:$A$6,A198&amp;"",'Vozidlá'!$B$6:$B$6,"&lt;&gt;")&lt;&gt;1),"CHYBA",""))</f>
        <v/>
      </c>
    </row>
    <row r="199">
      <c r="A199" s="10" t="n"/>
      <c r="B199" s="12" t="n"/>
      <c r="C199" s="10" t="n"/>
      <c r="D199" s="10" t="n"/>
      <c r="E199" s="10" t="n"/>
      <c r="F199" s="11" t="n"/>
      <c r="G199" s="11" t="n"/>
      <c r="H199" s="11" t="n"/>
      <c r="I199" s="11" t="n"/>
      <c r="J199" s="10" t="n"/>
      <c r="K199" s="14">
        <f>IF(AND(A199="",B199="",C199="",D199="",E199="",F199="",G199="",H199="",I199="",J199=""),"",IF(OR(A199="",NOT(ISNUMBER(B199)),E199="",NOT(ISNUMBER(G199)),COUNTIFS('Vozidlá'!$A$6:$A$6,A199&amp;"",'Vozidlá'!$B$6:$B$6,"&lt;&gt;")&lt;&gt;1),"CHYBA",""))</f>
        <v/>
      </c>
    </row>
    <row r="200">
      <c r="A200" s="10" t="n"/>
      <c r="B200" s="12" t="n"/>
      <c r="C200" s="10" t="n"/>
      <c r="D200" s="10" t="n"/>
      <c r="E200" s="10" t="n"/>
      <c r="F200" s="11" t="n"/>
      <c r="G200" s="11" t="n"/>
      <c r="H200" s="11" t="n"/>
      <c r="I200" s="11" t="n"/>
      <c r="J200" s="10" t="n"/>
      <c r="K200" s="14">
        <f>IF(AND(A200="",B200="",C200="",D200="",E200="",F200="",G200="",H200="",I200="",J200=""),"",IF(OR(A200="",NOT(ISNUMBER(B200)),E200="",NOT(ISNUMBER(G200)),COUNTIFS('Vozidlá'!$A$6:$A$6,A200&amp;"",'Vozidlá'!$B$6:$B$6,"&lt;&gt;")&lt;&gt;1),"CHYBA",""))</f>
        <v/>
      </c>
    </row>
    <row r="201">
      <c r="A201" s="10" t="n"/>
      <c r="B201" s="12" t="n"/>
      <c r="C201" s="10" t="n"/>
      <c r="D201" s="10" t="n"/>
      <c r="E201" s="10" t="n"/>
      <c r="F201" s="11" t="n"/>
      <c r="G201" s="11" t="n"/>
      <c r="H201" s="11" t="n"/>
      <c r="I201" s="11" t="n"/>
      <c r="J201" s="10" t="n"/>
      <c r="K201" s="14">
        <f>IF(AND(A201="",B201="",C201="",D201="",E201="",F201="",G201="",H201="",I201="",J201=""),"",IF(OR(A201="",NOT(ISNUMBER(B201)),E201="",NOT(ISNUMBER(G201)),COUNTIFS('Vozidlá'!$A$6:$A$6,A201&amp;"",'Vozidlá'!$B$6:$B$6,"&lt;&gt;")&lt;&gt;1),"CHYBA",""))</f>
        <v/>
      </c>
    </row>
    <row r="202">
      <c r="A202" s="10" t="n"/>
      <c r="B202" s="12" t="n"/>
      <c r="C202" s="10" t="n"/>
      <c r="D202" s="10" t="n"/>
      <c r="E202" s="10" t="n"/>
      <c r="F202" s="11" t="n"/>
      <c r="G202" s="11" t="n"/>
      <c r="H202" s="11" t="n"/>
      <c r="I202" s="11" t="n"/>
      <c r="J202" s="10" t="n"/>
      <c r="K202" s="14">
        <f>IF(AND(A202="",B202="",C202="",D202="",E202="",F202="",G202="",H202="",I202="",J202=""),"",IF(OR(A202="",NOT(ISNUMBER(B202)),E202="",NOT(ISNUMBER(G202)),COUNTIFS('Vozidlá'!$A$6:$A$6,A202&amp;"",'Vozidlá'!$B$6:$B$6,"&lt;&gt;")&lt;&gt;1),"CHYBA",""))</f>
        <v/>
      </c>
    </row>
    <row r="203">
      <c r="A203" s="10" t="n"/>
      <c r="B203" s="12" t="n"/>
      <c r="C203" s="10" t="n"/>
      <c r="D203" s="10" t="n"/>
      <c r="E203" s="10" t="n"/>
      <c r="F203" s="11" t="n"/>
      <c r="G203" s="11" t="n"/>
      <c r="H203" s="11" t="n"/>
      <c r="I203" s="11" t="n"/>
      <c r="J203" s="10" t="n"/>
      <c r="K203" s="14">
        <f>IF(AND(A203="",B203="",C203="",D203="",E203="",F203="",G203="",H203="",I203="",J203=""),"",IF(OR(A203="",NOT(ISNUMBER(B203)),E203="",NOT(ISNUMBER(G203)),COUNTIFS('Vozidlá'!$A$6:$A$6,A203&amp;"",'Vozidlá'!$B$6:$B$6,"&lt;&gt;")&lt;&gt;1),"CHYBA",""))</f>
        <v/>
      </c>
    </row>
    <row r="204">
      <c r="A204" s="10" t="n"/>
      <c r="B204" s="12" t="n"/>
      <c r="C204" s="10" t="n"/>
      <c r="D204" s="10" t="n"/>
      <c r="E204" s="10" t="n"/>
      <c r="F204" s="11" t="n"/>
      <c r="G204" s="11" t="n"/>
      <c r="H204" s="11" t="n"/>
      <c r="I204" s="11" t="n"/>
      <c r="J204" s="10" t="n"/>
      <c r="K204" s="14">
        <f>IF(AND(A204="",B204="",C204="",D204="",E204="",F204="",G204="",H204="",I204="",J204=""),"",IF(OR(A204="",NOT(ISNUMBER(B204)),E204="",NOT(ISNUMBER(G204)),COUNTIFS('Vozidlá'!$A$6:$A$6,A204&amp;"",'Vozidlá'!$B$6:$B$6,"&lt;&gt;")&lt;&gt;1),"CHYBA",""))</f>
        <v/>
      </c>
    </row>
    <row r="205">
      <c r="A205" s="10" t="n"/>
      <c r="B205" s="12" t="n"/>
      <c r="C205" s="10" t="n"/>
      <c r="D205" s="10" t="n"/>
      <c r="E205" s="10" t="n"/>
      <c r="F205" s="11" t="n"/>
      <c r="G205" s="11" t="n"/>
      <c r="H205" s="11" t="n"/>
      <c r="I205" s="11" t="n"/>
      <c r="J205" s="10" t="n"/>
      <c r="K205" s="14">
        <f>IF(AND(A205="",B205="",C205="",D205="",E205="",F205="",G205="",H205="",I205="",J205=""),"",IF(OR(A205="",NOT(ISNUMBER(B205)),E205="",NOT(ISNUMBER(G205)),COUNTIFS('Vozidlá'!$A$6:$A$6,A205&amp;"",'Vozidlá'!$B$6:$B$6,"&lt;&gt;")&lt;&gt;1),"CHYBA",""))</f>
        <v/>
      </c>
    </row>
    <row r="206">
      <c r="A206" s="10" t="n"/>
      <c r="B206" s="12" t="n"/>
      <c r="C206" s="10" t="n"/>
      <c r="D206" s="10" t="n"/>
      <c r="E206" s="10" t="n"/>
      <c r="F206" s="11" t="n"/>
      <c r="G206" s="11" t="n"/>
      <c r="H206" s="11" t="n"/>
      <c r="I206" s="11" t="n"/>
      <c r="J206" s="10" t="n"/>
      <c r="K206" s="14">
        <f>IF(AND(A206="",B206="",C206="",D206="",E206="",F206="",G206="",H206="",I206="",J206=""),"",IF(OR(A206="",NOT(ISNUMBER(B206)),E206="",NOT(ISNUMBER(G206)),COUNTIFS('Vozidlá'!$A$6:$A$6,A206&amp;"",'Vozidlá'!$B$6:$B$6,"&lt;&gt;")&lt;&gt;1),"CHYBA",""))</f>
        <v/>
      </c>
    </row>
    <row r="207">
      <c r="A207" s="10" t="n"/>
      <c r="B207" s="12" t="n"/>
      <c r="C207" s="10" t="n"/>
      <c r="D207" s="10" t="n"/>
      <c r="E207" s="10" t="n"/>
      <c r="F207" s="11" t="n"/>
      <c r="G207" s="11" t="n"/>
      <c r="H207" s="11" t="n"/>
      <c r="I207" s="11" t="n"/>
      <c r="J207" s="10" t="n"/>
      <c r="K207" s="14">
        <f>IF(AND(A207="",B207="",C207="",D207="",E207="",F207="",G207="",H207="",I207="",J207=""),"",IF(OR(A207="",NOT(ISNUMBER(B207)),E207="",NOT(ISNUMBER(G207)),COUNTIFS('Vozidlá'!$A$6:$A$6,A207&amp;"",'Vozidlá'!$B$6:$B$6,"&lt;&gt;")&lt;&gt;1),"CHYBA",""))</f>
        <v/>
      </c>
    </row>
    <row r="208">
      <c r="A208" s="10" t="n"/>
      <c r="B208" s="12" t="n"/>
      <c r="C208" s="10" t="n"/>
      <c r="D208" s="10" t="n"/>
      <c r="E208" s="10" t="n"/>
      <c r="F208" s="11" t="n"/>
      <c r="G208" s="11" t="n"/>
      <c r="H208" s="11" t="n"/>
      <c r="I208" s="11" t="n"/>
      <c r="J208" s="10" t="n"/>
      <c r="K208" s="14">
        <f>IF(AND(A208="",B208="",C208="",D208="",E208="",F208="",G208="",H208="",I208="",J208=""),"",IF(OR(A208="",NOT(ISNUMBER(B208)),E208="",NOT(ISNUMBER(G208)),COUNTIFS('Vozidlá'!$A$6:$A$6,A208&amp;"",'Vozidlá'!$B$6:$B$6,"&lt;&gt;")&lt;&gt;1),"CHYBA",""))</f>
        <v/>
      </c>
    </row>
    <row r="209">
      <c r="A209" s="10" t="n"/>
      <c r="B209" s="12" t="n"/>
      <c r="C209" s="10" t="n"/>
      <c r="D209" s="10" t="n"/>
      <c r="E209" s="10" t="n"/>
      <c r="F209" s="11" t="n"/>
      <c r="G209" s="11" t="n"/>
      <c r="H209" s="11" t="n"/>
      <c r="I209" s="11" t="n"/>
      <c r="J209" s="10" t="n"/>
      <c r="K209" s="14">
        <f>IF(AND(A209="",B209="",C209="",D209="",E209="",F209="",G209="",H209="",I209="",J209=""),"",IF(OR(A209="",NOT(ISNUMBER(B209)),E209="",NOT(ISNUMBER(G209)),COUNTIFS('Vozidlá'!$A$6:$A$6,A209&amp;"",'Vozidlá'!$B$6:$B$6,"&lt;&gt;")&lt;&gt;1),"CHYBA",""))</f>
        <v/>
      </c>
    </row>
    <row r="210">
      <c r="A210" s="10" t="n"/>
      <c r="B210" s="12" t="n"/>
      <c r="C210" s="10" t="n"/>
      <c r="D210" s="10" t="n"/>
      <c r="E210" s="10" t="n"/>
      <c r="F210" s="11" t="n"/>
      <c r="G210" s="11" t="n"/>
      <c r="H210" s="11" t="n"/>
      <c r="I210" s="11" t="n"/>
      <c r="J210" s="10" t="n"/>
      <c r="K210" s="14">
        <f>IF(AND(A210="",B210="",C210="",D210="",E210="",F210="",G210="",H210="",I210="",J210=""),"",IF(OR(A210="",NOT(ISNUMBER(B210)),E210="",NOT(ISNUMBER(G210)),COUNTIFS('Vozidlá'!$A$6:$A$6,A210&amp;"",'Vozidlá'!$B$6:$B$6,"&lt;&gt;")&lt;&gt;1),"CHYBA",""))</f>
        <v/>
      </c>
    </row>
    <row r="211">
      <c r="A211" s="10" t="n"/>
      <c r="B211" s="12" t="n"/>
      <c r="C211" s="10" t="n"/>
      <c r="D211" s="10" t="n"/>
      <c r="E211" s="10" t="n"/>
      <c r="F211" s="11" t="n"/>
      <c r="G211" s="11" t="n"/>
      <c r="H211" s="11" t="n"/>
      <c r="I211" s="11" t="n"/>
      <c r="J211" s="10" t="n"/>
      <c r="K211" s="14">
        <f>IF(AND(A211="",B211="",C211="",D211="",E211="",F211="",G211="",H211="",I211="",J211=""),"",IF(OR(A211="",NOT(ISNUMBER(B211)),E211="",NOT(ISNUMBER(G211)),COUNTIFS('Vozidlá'!$A$6:$A$6,A211&amp;"",'Vozidlá'!$B$6:$B$6,"&lt;&gt;")&lt;&gt;1),"CHYBA",""))</f>
        <v/>
      </c>
    </row>
    <row r="212">
      <c r="A212" s="10" t="n"/>
      <c r="B212" s="12" t="n"/>
      <c r="C212" s="10" t="n"/>
      <c r="D212" s="10" t="n"/>
      <c r="E212" s="10" t="n"/>
      <c r="F212" s="11" t="n"/>
      <c r="G212" s="11" t="n"/>
      <c r="H212" s="11" t="n"/>
      <c r="I212" s="11" t="n"/>
      <c r="J212" s="10" t="n"/>
      <c r="K212" s="14">
        <f>IF(AND(A212="",B212="",C212="",D212="",E212="",F212="",G212="",H212="",I212="",J212=""),"",IF(OR(A212="",NOT(ISNUMBER(B212)),E212="",NOT(ISNUMBER(G212)),COUNTIFS('Vozidlá'!$A$6:$A$6,A212&amp;"",'Vozidlá'!$B$6:$B$6,"&lt;&gt;")&lt;&gt;1),"CHYBA",""))</f>
        <v/>
      </c>
    </row>
    <row r="213">
      <c r="A213" s="10" t="n"/>
      <c r="B213" s="12" t="n"/>
      <c r="C213" s="10" t="n"/>
      <c r="D213" s="10" t="n"/>
      <c r="E213" s="10" t="n"/>
      <c r="F213" s="11" t="n"/>
      <c r="G213" s="11" t="n"/>
      <c r="H213" s="11" t="n"/>
      <c r="I213" s="11" t="n"/>
      <c r="J213" s="10" t="n"/>
      <c r="K213" s="14">
        <f>IF(AND(A213="",B213="",C213="",D213="",E213="",F213="",G213="",H213="",I213="",J213=""),"",IF(OR(A213="",NOT(ISNUMBER(B213)),E213="",NOT(ISNUMBER(G213)),COUNTIFS('Vozidlá'!$A$6:$A$6,A213&amp;"",'Vozidlá'!$B$6:$B$6,"&lt;&gt;")&lt;&gt;1),"CHYBA",""))</f>
        <v/>
      </c>
    </row>
    <row r="214">
      <c r="A214" s="10" t="n"/>
      <c r="B214" s="12" t="n"/>
      <c r="C214" s="10" t="n"/>
      <c r="D214" s="10" t="n"/>
      <c r="E214" s="10" t="n"/>
      <c r="F214" s="11" t="n"/>
      <c r="G214" s="11" t="n"/>
      <c r="H214" s="11" t="n"/>
      <c r="I214" s="11" t="n"/>
      <c r="J214" s="10" t="n"/>
      <c r="K214" s="14">
        <f>IF(AND(A214="",B214="",C214="",D214="",E214="",F214="",G214="",H214="",I214="",J214=""),"",IF(OR(A214="",NOT(ISNUMBER(B214)),E214="",NOT(ISNUMBER(G214)),COUNTIFS('Vozidlá'!$A$6:$A$6,A214&amp;"",'Vozidlá'!$B$6:$B$6,"&lt;&gt;")&lt;&gt;1),"CHYBA",""))</f>
        <v/>
      </c>
    </row>
    <row r="215">
      <c r="A215" s="10" t="n"/>
      <c r="B215" s="12" t="n"/>
      <c r="C215" s="10" t="n"/>
      <c r="D215" s="10" t="n"/>
      <c r="E215" s="10" t="n"/>
      <c r="F215" s="11" t="n"/>
      <c r="G215" s="11" t="n"/>
      <c r="H215" s="11" t="n"/>
      <c r="I215" s="11" t="n"/>
      <c r="J215" s="10" t="n"/>
      <c r="K215" s="14">
        <f>IF(AND(A215="",B215="",C215="",D215="",E215="",F215="",G215="",H215="",I215="",J215=""),"",IF(OR(A215="",NOT(ISNUMBER(B215)),E215="",NOT(ISNUMBER(G215)),COUNTIFS('Vozidlá'!$A$6:$A$6,A215&amp;"",'Vozidlá'!$B$6:$B$6,"&lt;&gt;")&lt;&gt;1),"CHYBA",""))</f>
        <v/>
      </c>
    </row>
    <row r="216">
      <c r="A216" s="10" t="n"/>
      <c r="B216" s="12" t="n"/>
      <c r="C216" s="10" t="n"/>
      <c r="D216" s="10" t="n"/>
      <c r="E216" s="10" t="n"/>
      <c r="F216" s="11" t="n"/>
      <c r="G216" s="11" t="n"/>
      <c r="H216" s="11" t="n"/>
      <c r="I216" s="11" t="n"/>
      <c r="J216" s="10" t="n"/>
      <c r="K216" s="14">
        <f>IF(AND(A216="",B216="",C216="",D216="",E216="",F216="",G216="",H216="",I216="",J216=""),"",IF(OR(A216="",NOT(ISNUMBER(B216)),E216="",NOT(ISNUMBER(G216)),COUNTIFS('Vozidlá'!$A$6:$A$6,A216&amp;"",'Vozidlá'!$B$6:$B$6,"&lt;&gt;")&lt;&gt;1),"CHYBA",""))</f>
        <v/>
      </c>
    </row>
    <row r="217">
      <c r="A217" s="10" t="n"/>
      <c r="B217" s="12" t="n"/>
      <c r="C217" s="10" t="n"/>
      <c r="D217" s="10" t="n"/>
      <c r="E217" s="10" t="n"/>
      <c r="F217" s="11" t="n"/>
      <c r="G217" s="11" t="n"/>
      <c r="H217" s="11" t="n"/>
      <c r="I217" s="11" t="n"/>
      <c r="J217" s="10" t="n"/>
      <c r="K217" s="14">
        <f>IF(AND(A217="",B217="",C217="",D217="",E217="",F217="",G217="",H217="",I217="",J217=""),"",IF(OR(A217="",NOT(ISNUMBER(B217)),E217="",NOT(ISNUMBER(G217)),COUNTIFS('Vozidlá'!$A$6:$A$6,A217&amp;"",'Vozidlá'!$B$6:$B$6,"&lt;&gt;")&lt;&gt;1),"CHYBA",""))</f>
        <v/>
      </c>
    </row>
    <row r="218">
      <c r="A218" s="10" t="n"/>
      <c r="B218" s="12" t="n"/>
      <c r="C218" s="10" t="n"/>
      <c r="D218" s="10" t="n"/>
      <c r="E218" s="10" t="n"/>
      <c r="F218" s="11" t="n"/>
      <c r="G218" s="11" t="n"/>
      <c r="H218" s="11" t="n"/>
      <c r="I218" s="11" t="n"/>
      <c r="J218" s="10" t="n"/>
      <c r="K218" s="14">
        <f>IF(AND(A218="",B218="",C218="",D218="",E218="",F218="",G218="",H218="",I218="",J218=""),"",IF(OR(A218="",NOT(ISNUMBER(B218)),E218="",NOT(ISNUMBER(G218)),COUNTIFS('Vozidlá'!$A$6:$A$6,A218&amp;"",'Vozidlá'!$B$6:$B$6,"&lt;&gt;")&lt;&gt;1),"CHYBA",""))</f>
        <v/>
      </c>
    </row>
    <row r="219">
      <c r="A219" s="10" t="n"/>
      <c r="B219" s="12" t="n"/>
      <c r="C219" s="10" t="n"/>
      <c r="D219" s="10" t="n"/>
      <c r="E219" s="10" t="n"/>
      <c r="F219" s="11" t="n"/>
      <c r="G219" s="11" t="n"/>
      <c r="H219" s="11" t="n"/>
      <c r="I219" s="11" t="n"/>
      <c r="J219" s="10" t="n"/>
      <c r="K219" s="14">
        <f>IF(AND(A219="",B219="",C219="",D219="",E219="",F219="",G219="",H219="",I219="",J219=""),"",IF(OR(A219="",NOT(ISNUMBER(B219)),E219="",NOT(ISNUMBER(G219)),COUNTIFS('Vozidlá'!$A$6:$A$6,A219&amp;"",'Vozidlá'!$B$6:$B$6,"&lt;&gt;")&lt;&gt;1),"CHYBA",""))</f>
        <v/>
      </c>
    </row>
    <row r="220">
      <c r="A220" s="10" t="n"/>
      <c r="B220" s="12" t="n"/>
      <c r="C220" s="10" t="n"/>
      <c r="D220" s="10" t="n"/>
      <c r="E220" s="10" t="n"/>
      <c r="F220" s="11" t="n"/>
      <c r="G220" s="11" t="n"/>
      <c r="H220" s="11" t="n"/>
      <c r="I220" s="11" t="n"/>
      <c r="J220" s="10" t="n"/>
      <c r="K220" s="14">
        <f>IF(AND(A220="",B220="",C220="",D220="",E220="",F220="",G220="",H220="",I220="",J220=""),"",IF(OR(A220="",NOT(ISNUMBER(B220)),E220="",NOT(ISNUMBER(G220)),COUNTIFS('Vozidlá'!$A$6:$A$6,A220&amp;"",'Vozidlá'!$B$6:$B$6,"&lt;&gt;")&lt;&gt;1),"CHYBA",""))</f>
        <v/>
      </c>
    </row>
    <row r="221">
      <c r="A221" s="10" t="n"/>
      <c r="B221" s="12" t="n"/>
      <c r="C221" s="10" t="n"/>
      <c r="D221" s="10" t="n"/>
      <c r="E221" s="10" t="n"/>
      <c r="F221" s="11" t="n"/>
      <c r="G221" s="11" t="n"/>
      <c r="H221" s="11" t="n"/>
      <c r="I221" s="11" t="n"/>
      <c r="J221" s="10" t="n"/>
      <c r="K221" s="14">
        <f>IF(AND(A221="",B221="",C221="",D221="",E221="",F221="",G221="",H221="",I221="",J221=""),"",IF(OR(A221="",NOT(ISNUMBER(B221)),E221="",NOT(ISNUMBER(G221)),COUNTIFS('Vozidlá'!$A$6:$A$6,A221&amp;"",'Vozidlá'!$B$6:$B$6,"&lt;&gt;")&lt;&gt;1),"CHYBA",""))</f>
        <v/>
      </c>
    </row>
    <row r="222">
      <c r="A222" s="10" t="n"/>
      <c r="B222" s="12" t="n"/>
      <c r="C222" s="10" t="n"/>
      <c r="D222" s="10" t="n"/>
      <c r="E222" s="10" t="n"/>
      <c r="F222" s="11" t="n"/>
      <c r="G222" s="11" t="n"/>
      <c r="H222" s="11" t="n"/>
      <c r="I222" s="11" t="n"/>
      <c r="J222" s="10" t="n"/>
      <c r="K222" s="14">
        <f>IF(AND(A222="",B222="",C222="",D222="",E222="",F222="",G222="",H222="",I222="",J222=""),"",IF(OR(A222="",NOT(ISNUMBER(B222)),E222="",NOT(ISNUMBER(G222)),COUNTIFS('Vozidlá'!$A$6:$A$6,A222&amp;"",'Vozidlá'!$B$6:$B$6,"&lt;&gt;")&lt;&gt;1),"CHYBA",""))</f>
        <v/>
      </c>
    </row>
    <row r="223">
      <c r="A223" s="10" t="n"/>
      <c r="B223" s="12" t="n"/>
      <c r="C223" s="10" t="n"/>
      <c r="D223" s="10" t="n"/>
      <c r="E223" s="10" t="n"/>
      <c r="F223" s="11" t="n"/>
      <c r="G223" s="11" t="n"/>
      <c r="H223" s="11" t="n"/>
      <c r="I223" s="11" t="n"/>
      <c r="J223" s="10" t="n"/>
      <c r="K223" s="14">
        <f>IF(AND(A223="",B223="",C223="",D223="",E223="",F223="",G223="",H223="",I223="",J223=""),"",IF(OR(A223="",NOT(ISNUMBER(B223)),E223="",NOT(ISNUMBER(G223)),COUNTIFS('Vozidlá'!$A$6:$A$6,A223&amp;"",'Vozidlá'!$B$6:$B$6,"&lt;&gt;")&lt;&gt;1),"CHYBA",""))</f>
        <v/>
      </c>
    </row>
    <row r="224">
      <c r="A224" s="10" t="n"/>
      <c r="B224" s="12" t="n"/>
      <c r="C224" s="10" t="n"/>
      <c r="D224" s="10" t="n"/>
      <c r="E224" s="10" t="n"/>
      <c r="F224" s="11" t="n"/>
      <c r="G224" s="11" t="n"/>
      <c r="H224" s="11" t="n"/>
      <c r="I224" s="11" t="n"/>
      <c r="J224" s="10" t="n"/>
      <c r="K224" s="14">
        <f>IF(AND(A224="",B224="",C224="",D224="",E224="",F224="",G224="",H224="",I224="",J224=""),"",IF(OR(A224="",NOT(ISNUMBER(B224)),E224="",NOT(ISNUMBER(G224)),COUNTIFS('Vozidlá'!$A$6:$A$6,A224&amp;"",'Vozidlá'!$B$6:$B$6,"&lt;&gt;")&lt;&gt;1),"CHYBA",""))</f>
        <v/>
      </c>
    </row>
    <row r="225">
      <c r="A225" s="10" t="n"/>
      <c r="B225" s="12" t="n"/>
      <c r="C225" s="10" t="n"/>
      <c r="D225" s="10" t="n"/>
      <c r="E225" s="10" t="n"/>
      <c r="F225" s="11" t="n"/>
      <c r="G225" s="11" t="n"/>
      <c r="H225" s="11" t="n"/>
      <c r="I225" s="11" t="n"/>
      <c r="J225" s="10" t="n"/>
      <c r="K225" s="14">
        <f>IF(AND(A225="",B225="",C225="",D225="",E225="",F225="",G225="",H225="",I225="",J225=""),"",IF(OR(A225="",NOT(ISNUMBER(B225)),E225="",NOT(ISNUMBER(G225)),COUNTIFS('Vozidlá'!$A$6:$A$6,A225&amp;"",'Vozidlá'!$B$6:$B$6,"&lt;&gt;")&lt;&gt;1),"CHYBA",""))</f>
        <v/>
      </c>
    </row>
    <row r="226">
      <c r="A226" s="10" t="n"/>
      <c r="B226" s="12" t="n"/>
      <c r="C226" s="10" t="n"/>
      <c r="D226" s="10" t="n"/>
      <c r="E226" s="10" t="n"/>
      <c r="F226" s="11" t="n"/>
      <c r="G226" s="11" t="n"/>
      <c r="H226" s="11" t="n"/>
      <c r="I226" s="11" t="n"/>
      <c r="J226" s="10" t="n"/>
      <c r="K226" s="14">
        <f>IF(AND(A226="",B226="",C226="",D226="",E226="",F226="",G226="",H226="",I226="",J226=""),"",IF(OR(A226="",NOT(ISNUMBER(B226)),E226="",NOT(ISNUMBER(G226)),COUNTIFS('Vozidlá'!$A$6:$A$6,A226&amp;"",'Vozidlá'!$B$6:$B$6,"&lt;&gt;")&lt;&gt;1),"CHYBA",""))</f>
        <v/>
      </c>
    </row>
    <row r="227">
      <c r="A227" s="10" t="n"/>
      <c r="B227" s="12" t="n"/>
      <c r="C227" s="10" t="n"/>
      <c r="D227" s="10" t="n"/>
      <c r="E227" s="10" t="n"/>
      <c r="F227" s="11" t="n"/>
      <c r="G227" s="11" t="n"/>
      <c r="H227" s="11" t="n"/>
      <c r="I227" s="11" t="n"/>
      <c r="J227" s="10" t="n"/>
      <c r="K227" s="14">
        <f>IF(AND(A227="",B227="",C227="",D227="",E227="",F227="",G227="",H227="",I227="",J227=""),"",IF(OR(A227="",NOT(ISNUMBER(B227)),E227="",NOT(ISNUMBER(G227)),COUNTIFS('Vozidlá'!$A$6:$A$6,A227&amp;"",'Vozidlá'!$B$6:$B$6,"&lt;&gt;")&lt;&gt;1),"CHYBA",""))</f>
        <v/>
      </c>
    </row>
    <row r="228">
      <c r="A228" s="10" t="n"/>
      <c r="B228" s="12" t="n"/>
      <c r="C228" s="10" t="n"/>
      <c r="D228" s="10" t="n"/>
      <c r="E228" s="10" t="n"/>
      <c r="F228" s="11" t="n"/>
      <c r="G228" s="11" t="n"/>
      <c r="H228" s="11" t="n"/>
      <c r="I228" s="11" t="n"/>
      <c r="J228" s="10" t="n"/>
      <c r="K228" s="14">
        <f>IF(AND(A228="",B228="",C228="",D228="",E228="",F228="",G228="",H228="",I228="",J228=""),"",IF(OR(A228="",NOT(ISNUMBER(B228)),E228="",NOT(ISNUMBER(G228)),COUNTIFS('Vozidlá'!$A$6:$A$6,A228&amp;"",'Vozidlá'!$B$6:$B$6,"&lt;&gt;")&lt;&gt;1),"CHYBA",""))</f>
        <v/>
      </c>
    </row>
    <row r="229">
      <c r="A229" s="10" t="n"/>
      <c r="B229" s="12" t="n"/>
      <c r="C229" s="10" t="n"/>
      <c r="D229" s="10" t="n"/>
      <c r="E229" s="10" t="n"/>
      <c r="F229" s="11" t="n"/>
      <c r="G229" s="11" t="n"/>
      <c r="H229" s="11" t="n"/>
      <c r="I229" s="11" t="n"/>
      <c r="J229" s="10" t="n"/>
      <c r="K229" s="14">
        <f>IF(AND(A229="",B229="",C229="",D229="",E229="",F229="",G229="",H229="",I229="",J229=""),"",IF(OR(A229="",NOT(ISNUMBER(B229)),E229="",NOT(ISNUMBER(G229)),COUNTIFS('Vozidlá'!$A$6:$A$6,A229&amp;"",'Vozidlá'!$B$6:$B$6,"&lt;&gt;")&lt;&gt;1),"CHYBA",""))</f>
        <v/>
      </c>
    </row>
    <row r="230">
      <c r="A230" s="10" t="n"/>
      <c r="B230" s="12" t="n"/>
      <c r="C230" s="10" t="n"/>
      <c r="D230" s="10" t="n"/>
      <c r="E230" s="10" t="n"/>
      <c r="F230" s="11" t="n"/>
      <c r="G230" s="11" t="n"/>
      <c r="H230" s="11" t="n"/>
      <c r="I230" s="11" t="n"/>
      <c r="J230" s="10" t="n"/>
      <c r="K230" s="14">
        <f>IF(AND(A230="",B230="",C230="",D230="",E230="",F230="",G230="",H230="",I230="",J230=""),"",IF(OR(A230="",NOT(ISNUMBER(B230)),E230="",NOT(ISNUMBER(G230)),COUNTIFS('Vozidlá'!$A$6:$A$6,A230&amp;"",'Vozidlá'!$B$6:$B$6,"&lt;&gt;")&lt;&gt;1),"CHYBA",""))</f>
        <v/>
      </c>
    </row>
    <row r="231">
      <c r="A231" s="10" t="n"/>
      <c r="B231" s="12" t="n"/>
      <c r="C231" s="10" t="n"/>
      <c r="D231" s="10" t="n"/>
      <c r="E231" s="10" t="n"/>
      <c r="F231" s="11" t="n"/>
      <c r="G231" s="11" t="n"/>
      <c r="H231" s="11" t="n"/>
      <c r="I231" s="11" t="n"/>
      <c r="J231" s="10" t="n"/>
      <c r="K231" s="14">
        <f>IF(AND(A231="",B231="",C231="",D231="",E231="",F231="",G231="",H231="",I231="",J231=""),"",IF(OR(A231="",NOT(ISNUMBER(B231)),E231="",NOT(ISNUMBER(G231)),COUNTIFS('Vozidlá'!$A$6:$A$6,A231&amp;"",'Vozidlá'!$B$6:$B$6,"&lt;&gt;")&lt;&gt;1),"CHYBA",""))</f>
        <v/>
      </c>
    </row>
    <row r="232">
      <c r="A232" s="10" t="n"/>
      <c r="B232" s="12" t="n"/>
      <c r="C232" s="10" t="n"/>
      <c r="D232" s="10" t="n"/>
      <c r="E232" s="10" t="n"/>
      <c r="F232" s="11" t="n"/>
      <c r="G232" s="11" t="n"/>
      <c r="H232" s="11" t="n"/>
      <c r="I232" s="11" t="n"/>
      <c r="J232" s="10" t="n"/>
      <c r="K232" s="14">
        <f>IF(AND(A232="",B232="",C232="",D232="",E232="",F232="",G232="",H232="",I232="",J232=""),"",IF(OR(A232="",NOT(ISNUMBER(B232)),E232="",NOT(ISNUMBER(G232)),COUNTIFS('Vozidlá'!$A$6:$A$6,A232&amp;"",'Vozidlá'!$B$6:$B$6,"&lt;&gt;")&lt;&gt;1),"CHYBA",""))</f>
        <v/>
      </c>
    </row>
    <row r="233">
      <c r="A233" s="10" t="n"/>
      <c r="B233" s="12" t="n"/>
      <c r="C233" s="10" t="n"/>
      <c r="D233" s="10" t="n"/>
      <c r="E233" s="10" t="n"/>
      <c r="F233" s="11" t="n"/>
      <c r="G233" s="11" t="n"/>
      <c r="H233" s="11" t="n"/>
      <c r="I233" s="11" t="n"/>
      <c r="J233" s="10" t="n"/>
      <c r="K233" s="14">
        <f>IF(AND(A233="",B233="",C233="",D233="",E233="",F233="",G233="",H233="",I233="",J233=""),"",IF(OR(A233="",NOT(ISNUMBER(B233)),E233="",NOT(ISNUMBER(G233)),COUNTIFS('Vozidlá'!$A$6:$A$6,A233&amp;"",'Vozidlá'!$B$6:$B$6,"&lt;&gt;")&lt;&gt;1),"CHYBA",""))</f>
        <v/>
      </c>
    </row>
    <row r="234">
      <c r="A234" s="10" t="n"/>
      <c r="B234" s="12" t="n"/>
      <c r="C234" s="10" t="n"/>
      <c r="D234" s="10" t="n"/>
      <c r="E234" s="10" t="n"/>
      <c r="F234" s="11" t="n"/>
      <c r="G234" s="11" t="n"/>
      <c r="H234" s="11" t="n"/>
      <c r="I234" s="11" t="n"/>
      <c r="J234" s="10" t="n"/>
      <c r="K234" s="14">
        <f>IF(AND(A234="",B234="",C234="",D234="",E234="",F234="",G234="",H234="",I234="",J234=""),"",IF(OR(A234="",NOT(ISNUMBER(B234)),E234="",NOT(ISNUMBER(G234)),COUNTIFS('Vozidlá'!$A$6:$A$6,A234&amp;"",'Vozidlá'!$B$6:$B$6,"&lt;&gt;")&lt;&gt;1),"CHYBA",""))</f>
        <v/>
      </c>
    </row>
    <row r="235">
      <c r="A235" s="10" t="n"/>
      <c r="B235" s="12" t="n"/>
      <c r="C235" s="10" t="n"/>
      <c r="D235" s="10" t="n"/>
      <c r="E235" s="10" t="n"/>
      <c r="F235" s="11" t="n"/>
      <c r="G235" s="11" t="n"/>
      <c r="H235" s="11" t="n"/>
      <c r="I235" s="11" t="n"/>
      <c r="J235" s="10" t="n"/>
      <c r="K235" s="14">
        <f>IF(AND(A235="",B235="",C235="",D235="",E235="",F235="",G235="",H235="",I235="",J235=""),"",IF(OR(A235="",NOT(ISNUMBER(B235)),E235="",NOT(ISNUMBER(G235)),COUNTIFS('Vozidlá'!$A$6:$A$6,A235&amp;"",'Vozidlá'!$B$6:$B$6,"&lt;&gt;")&lt;&gt;1),"CHYBA",""))</f>
        <v/>
      </c>
    </row>
    <row r="236">
      <c r="A236" s="10" t="n"/>
      <c r="B236" s="12" t="n"/>
      <c r="C236" s="10" t="n"/>
      <c r="D236" s="10" t="n"/>
      <c r="E236" s="10" t="n"/>
      <c r="F236" s="11" t="n"/>
      <c r="G236" s="11" t="n"/>
      <c r="H236" s="11" t="n"/>
      <c r="I236" s="11" t="n"/>
      <c r="J236" s="10" t="n"/>
      <c r="K236" s="14">
        <f>IF(AND(A236="",B236="",C236="",D236="",E236="",F236="",G236="",H236="",I236="",J236=""),"",IF(OR(A236="",NOT(ISNUMBER(B236)),E236="",NOT(ISNUMBER(G236)),COUNTIFS('Vozidlá'!$A$6:$A$6,A236&amp;"",'Vozidlá'!$B$6:$B$6,"&lt;&gt;")&lt;&gt;1),"CHYBA",""))</f>
        <v/>
      </c>
    </row>
    <row r="237">
      <c r="A237" s="10" t="n"/>
      <c r="B237" s="12" t="n"/>
      <c r="C237" s="10" t="n"/>
      <c r="D237" s="10" t="n"/>
      <c r="E237" s="10" t="n"/>
      <c r="F237" s="11" t="n"/>
      <c r="G237" s="11" t="n"/>
      <c r="H237" s="11" t="n"/>
      <c r="I237" s="11" t="n"/>
      <c r="J237" s="10" t="n"/>
      <c r="K237" s="14">
        <f>IF(AND(A237="",B237="",C237="",D237="",E237="",F237="",G237="",H237="",I237="",J237=""),"",IF(OR(A237="",NOT(ISNUMBER(B237)),E237="",NOT(ISNUMBER(G237)),COUNTIFS('Vozidlá'!$A$6:$A$6,A237&amp;"",'Vozidlá'!$B$6:$B$6,"&lt;&gt;")&lt;&gt;1),"CHYBA",""))</f>
        <v/>
      </c>
    </row>
    <row r="238">
      <c r="A238" s="10" t="n"/>
      <c r="B238" s="12" t="n"/>
      <c r="C238" s="10" t="n"/>
      <c r="D238" s="10" t="n"/>
      <c r="E238" s="10" t="n"/>
      <c r="F238" s="11" t="n"/>
      <c r="G238" s="11" t="n"/>
      <c r="H238" s="11" t="n"/>
      <c r="I238" s="11" t="n"/>
      <c r="J238" s="10" t="n"/>
      <c r="K238" s="14">
        <f>IF(AND(A238="",B238="",C238="",D238="",E238="",F238="",G238="",H238="",I238="",J238=""),"",IF(OR(A238="",NOT(ISNUMBER(B238)),E238="",NOT(ISNUMBER(G238)),COUNTIFS('Vozidlá'!$A$6:$A$6,A238&amp;"",'Vozidlá'!$B$6:$B$6,"&lt;&gt;")&lt;&gt;1),"CHYBA",""))</f>
        <v/>
      </c>
    </row>
    <row r="239">
      <c r="A239" s="10" t="n"/>
      <c r="B239" s="12" t="n"/>
      <c r="C239" s="10" t="n"/>
      <c r="D239" s="10" t="n"/>
      <c r="E239" s="10" t="n"/>
      <c r="F239" s="11" t="n"/>
      <c r="G239" s="11" t="n"/>
      <c r="H239" s="11" t="n"/>
      <c r="I239" s="11" t="n"/>
      <c r="J239" s="10" t="n"/>
      <c r="K239" s="14">
        <f>IF(AND(A239="",B239="",C239="",D239="",E239="",F239="",G239="",H239="",I239="",J239=""),"",IF(OR(A239="",NOT(ISNUMBER(B239)),E239="",NOT(ISNUMBER(G239)),COUNTIFS('Vozidlá'!$A$6:$A$6,A239&amp;"",'Vozidlá'!$B$6:$B$6,"&lt;&gt;")&lt;&gt;1),"CHYBA",""))</f>
        <v/>
      </c>
    </row>
    <row r="240">
      <c r="A240" s="10" t="n"/>
      <c r="B240" s="12" t="n"/>
      <c r="C240" s="10" t="n"/>
      <c r="D240" s="10" t="n"/>
      <c r="E240" s="10" t="n"/>
      <c r="F240" s="11" t="n"/>
      <c r="G240" s="11" t="n"/>
      <c r="H240" s="11" t="n"/>
      <c r="I240" s="11" t="n"/>
      <c r="J240" s="10" t="n"/>
      <c r="K240" s="14">
        <f>IF(AND(A240="",B240="",C240="",D240="",E240="",F240="",G240="",H240="",I240="",J240=""),"",IF(OR(A240="",NOT(ISNUMBER(B240)),E240="",NOT(ISNUMBER(G240)),COUNTIFS('Vozidlá'!$A$6:$A$6,A240&amp;"",'Vozidlá'!$B$6:$B$6,"&lt;&gt;")&lt;&gt;1),"CHYBA",""))</f>
        <v/>
      </c>
    </row>
    <row r="241">
      <c r="A241" s="10" t="n"/>
      <c r="B241" s="12" t="n"/>
      <c r="C241" s="10" t="n"/>
      <c r="D241" s="10" t="n"/>
      <c r="E241" s="10" t="n"/>
      <c r="F241" s="11" t="n"/>
      <c r="G241" s="11" t="n"/>
      <c r="H241" s="11" t="n"/>
      <c r="I241" s="11" t="n"/>
      <c r="J241" s="10" t="n"/>
      <c r="K241" s="14">
        <f>IF(AND(A241="",B241="",C241="",D241="",E241="",F241="",G241="",H241="",I241="",J241=""),"",IF(OR(A241="",NOT(ISNUMBER(B241)),E241="",NOT(ISNUMBER(G241)),COUNTIFS('Vozidlá'!$A$6:$A$6,A241&amp;"",'Vozidlá'!$B$6:$B$6,"&lt;&gt;")&lt;&gt;1),"CHYBA",""))</f>
        <v/>
      </c>
    </row>
    <row r="242">
      <c r="A242" s="10" t="n"/>
      <c r="B242" s="12" t="n"/>
      <c r="C242" s="10" t="n"/>
      <c r="D242" s="10" t="n"/>
      <c r="E242" s="10" t="n"/>
      <c r="F242" s="11" t="n"/>
      <c r="G242" s="11" t="n"/>
      <c r="H242" s="11" t="n"/>
      <c r="I242" s="11" t="n"/>
      <c r="J242" s="10" t="n"/>
      <c r="K242" s="14">
        <f>IF(AND(A242="",B242="",C242="",D242="",E242="",F242="",G242="",H242="",I242="",J242=""),"",IF(OR(A242="",NOT(ISNUMBER(B242)),E242="",NOT(ISNUMBER(G242)),COUNTIFS('Vozidlá'!$A$6:$A$6,A242&amp;"",'Vozidlá'!$B$6:$B$6,"&lt;&gt;")&lt;&gt;1),"CHYBA",""))</f>
        <v/>
      </c>
    </row>
    <row r="243">
      <c r="A243" s="10" t="n"/>
      <c r="B243" s="12" t="n"/>
      <c r="C243" s="10" t="n"/>
      <c r="D243" s="10" t="n"/>
      <c r="E243" s="10" t="n"/>
      <c r="F243" s="11" t="n"/>
      <c r="G243" s="11" t="n"/>
      <c r="H243" s="11" t="n"/>
      <c r="I243" s="11" t="n"/>
      <c r="J243" s="10" t="n"/>
      <c r="K243" s="14">
        <f>IF(AND(A243="",B243="",C243="",D243="",E243="",F243="",G243="",H243="",I243="",J243=""),"",IF(OR(A243="",NOT(ISNUMBER(B243)),E243="",NOT(ISNUMBER(G243)),COUNTIFS('Vozidlá'!$A$6:$A$6,A243&amp;"",'Vozidlá'!$B$6:$B$6,"&lt;&gt;")&lt;&gt;1),"CHYBA",""))</f>
        <v/>
      </c>
    </row>
    <row r="244">
      <c r="A244" s="10" t="n"/>
      <c r="B244" s="12" t="n"/>
      <c r="C244" s="10" t="n"/>
      <c r="D244" s="10" t="n"/>
      <c r="E244" s="10" t="n"/>
      <c r="F244" s="11" t="n"/>
      <c r="G244" s="11" t="n"/>
      <c r="H244" s="11" t="n"/>
      <c r="I244" s="11" t="n"/>
      <c r="J244" s="10" t="n"/>
      <c r="K244" s="14">
        <f>IF(AND(A244="",B244="",C244="",D244="",E244="",F244="",G244="",H244="",I244="",J244=""),"",IF(OR(A244="",NOT(ISNUMBER(B244)),E244="",NOT(ISNUMBER(G244)),COUNTIFS('Vozidlá'!$A$6:$A$6,A244&amp;"",'Vozidlá'!$B$6:$B$6,"&lt;&gt;")&lt;&gt;1),"CHYBA",""))</f>
        <v/>
      </c>
    </row>
    <row r="245">
      <c r="A245" s="10" t="n"/>
      <c r="B245" s="12" t="n"/>
      <c r="C245" s="10" t="n"/>
      <c r="D245" s="10" t="n"/>
      <c r="E245" s="10" t="n"/>
      <c r="F245" s="11" t="n"/>
      <c r="G245" s="11" t="n"/>
      <c r="H245" s="11" t="n"/>
      <c r="I245" s="11" t="n"/>
      <c r="J245" s="10" t="n"/>
      <c r="K245" s="14">
        <f>IF(AND(A245="",B245="",C245="",D245="",E245="",F245="",G245="",H245="",I245="",J245=""),"",IF(OR(A245="",NOT(ISNUMBER(B245)),E245="",NOT(ISNUMBER(G245)),COUNTIFS('Vozidlá'!$A$6:$A$6,A245&amp;"",'Vozidlá'!$B$6:$B$6,"&lt;&gt;")&lt;&gt;1),"CHYBA",""))</f>
        <v/>
      </c>
    </row>
    <row r="246">
      <c r="A246" s="10" t="n"/>
      <c r="B246" s="12" t="n"/>
      <c r="C246" s="10" t="n"/>
      <c r="D246" s="10" t="n"/>
      <c r="E246" s="10" t="n"/>
      <c r="F246" s="11" t="n"/>
      <c r="G246" s="11" t="n"/>
      <c r="H246" s="11" t="n"/>
      <c r="I246" s="11" t="n"/>
      <c r="J246" s="10" t="n"/>
      <c r="K246" s="14">
        <f>IF(AND(A246="",B246="",C246="",D246="",E246="",F246="",G246="",H246="",I246="",J246=""),"",IF(OR(A246="",NOT(ISNUMBER(B246)),E246="",NOT(ISNUMBER(G246)),COUNTIFS('Vozidlá'!$A$6:$A$6,A246&amp;"",'Vozidlá'!$B$6:$B$6,"&lt;&gt;")&lt;&gt;1),"CHYBA",""))</f>
        <v/>
      </c>
    </row>
    <row r="247">
      <c r="A247" s="10" t="n"/>
      <c r="B247" s="12" t="n"/>
      <c r="C247" s="10" t="n"/>
      <c r="D247" s="10" t="n"/>
      <c r="E247" s="10" t="n"/>
      <c r="F247" s="11" t="n"/>
      <c r="G247" s="11" t="n"/>
      <c r="H247" s="11" t="n"/>
      <c r="I247" s="11" t="n"/>
      <c r="J247" s="10" t="n"/>
      <c r="K247" s="14">
        <f>IF(AND(A247="",B247="",C247="",D247="",E247="",F247="",G247="",H247="",I247="",J247=""),"",IF(OR(A247="",NOT(ISNUMBER(B247)),E247="",NOT(ISNUMBER(G247)),COUNTIFS('Vozidlá'!$A$6:$A$6,A247&amp;"",'Vozidlá'!$B$6:$B$6,"&lt;&gt;")&lt;&gt;1),"CHYBA",""))</f>
        <v/>
      </c>
    </row>
    <row r="248">
      <c r="A248" s="10" t="n"/>
      <c r="B248" s="12" t="n"/>
      <c r="C248" s="10" t="n"/>
      <c r="D248" s="10" t="n"/>
      <c r="E248" s="10" t="n"/>
      <c r="F248" s="11" t="n"/>
      <c r="G248" s="11" t="n"/>
      <c r="H248" s="11" t="n"/>
      <c r="I248" s="11" t="n"/>
      <c r="J248" s="10" t="n"/>
      <c r="K248" s="14">
        <f>IF(AND(A248="",B248="",C248="",D248="",E248="",F248="",G248="",H248="",I248="",J248=""),"",IF(OR(A248="",NOT(ISNUMBER(B248)),E248="",NOT(ISNUMBER(G248)),COUNTIFS('Vozidlá'!$A$6:$A$6,A248&amp;"",'Vozidlá'!$B$6:$B$6,"&lt;&gt;")&lt;&gt;1),"CHYBA",""))</f>
        <v/>
      </c>
    </row>
    <row r="249">
      <c r="A249" s="10" t="n"/>
      <c r="B249" s="12" t="n"/>
      <c r="C249" s="10" t="n"/>
      <c r="D249" s="10" t="n"/>
      <c r="E249" s="10" t="n"/>
      <c r="F249" s="11" t="n"/>
      <c r="G249" s="11" t="n"/>
      <c r="H249" s="11" t="n"/>
      <c r="I249" s="11" t="n"/>
      <c r="J249" s="10" t="n"/>
      <c r="K249" s="14">
        <f>IF(AND(A249="",B249="",C249="",D249="",E249="",F249="",G249="",H249="",I249="",J249=""),"",IF(OR(A249="",NOT(ISNUMBER(B249)),E249="",NOT(ISNUMBER(G249)),COUNTIFS('Vozidlá'!$A$6:$A$6,A249&amp;"",'Vozidlá'!$B$6:$B$6,"&lt;&gt;")&lt;&gt;1),"CHYBA",""))</f>
        <v/>
      </c>
    </row>
    <row r="250">
      <c r="A250" s="10" t="n"/>
      <c r="B250" s="12" t="n"/>
      <c r="C250" s="10" t="n"/>
      <c r="D250" s="10" t="n"/>
      <c r="E250" s="10" t="n"/>
      <c r="F250" s="11" t="n"/>
      <c r="G250" s="11" t="n"/>
      <c r="H250" s="11" t="n"/>
      <c r="I250" s="11" t="n"/>
      <c r="J250" s="10" t="n"/>
      <c r="K250" s="14">
        <f>IF(AND(A250="",B250="",C250="",D250="",E250="",F250="",G250="",H250="",I250="",J250=""),"",IF(OR(A250="",NOT(ISNUMBER(B250)),E250="",NOT(ISNUMBER(G250)),COUNTIFS('Vozidlá'!$A$6:$A$6,A250&amp;"",'Vozidlá'!$B$6:$B$6,"&lt;&gt;")&lt;&gt;1),"CHYBA",""))</f>
        <v/>
      </c>
    </row>
    <row r="251">
      <c r="A251" s="10" t="n"/>
      <c r="B251" s="12" t="n"/>
      <c r="C251" s="10" t="n"/>
      <c r="D251" s="10" t="n"/>
      <c r="E251" s="10" t="n"/>
      <c r="F251" s="11" t="n"/>
      <c r="G251" s="11" t="n"/>
      <c r="H251" s="11" t="n"/>
      <c r="I251" s="11" t="n"/>
      <c r="J251" s="10" t="n"/>
      <c r="K251" s="14">
        <f>IF(AND(A251="",B251="",C251="",D251="",E251="",F251="",G251="",H251="",I251="",J251=""),"",IF(OR(A251="",NOT(ISNUMBER(B251)),E251="",NOT(ISNUMBER(G251)),COUNTIFS('Vozidlá'!$A$6:$A$6,A251&amp;"",'Vozidlá'!$B$6:$B$6,"&lt;&gt;")&lt;&gt;1),"CHYBA",""))</f>
        <v/>
      </c>
    </row>
    <row r="252">
      <c r="A252" s="10" t="n"/>
      <c r="B252" s="12" t="n"/>
      <c r="C252" s="10" t="n"/>
      <c r="D252" s="10" t="n"/>
      <c r="E252" s="10" t="n"/>
      <c r="F252" s="11" t="n"/>
      <c r="G252" s="11" t="n"/>
      <c r="H252" s="11" t="n"/>
      <c r="I252" s="11" t="n"/>
      <c r="J252" s="10" t="n"/>
      <c r="K252" s="14">
        <f>IF(AND(A252="",B252="",C252="",D252="",E252="",F252="",G252="",H252="",I252="",J252=""),"",IF(OR(A252="",NOT(ISNUMBER(B252)),E252="",NOT(ISNUMBER(G252)),COUNTIFS('Vozidlá'!$A$6:$A$6,A252&amp;"",'Vozidlá'!$B$6:$B$6,"&lt;&gt;")&lt;&gt;1),"CHYBA",""))</f>
        <v/>
      </c>
    </row>
    <row r="253">
      <c r="A253" s="10" t="n"/>
      <c r="B253" s="12" t="n"/>
      <c r="C253" s="10" t="n"/>
      <c r="D253" s="10" t="n"/>
      <c r="E253" s="10" t="n"/>
      <c r="F253" s="11" t="n"/>
      <c r="G253" s="11" t="n"/>
      <c r="H253" s="11" t="n"/>
      <c r="I253" s="11" t="n"/>
      <c r="J253" s="10" t="n"/>
      <c r="K253" s="14">
        <f>IF(AND(A253="",B253="",C253="",D253="",E253="",F253="",G253="",H253="",I253="",J253=""),"",IF(OR(A253="",NOT(ISNUMBER(B253)),E253="",NOT(ISNUMBER(G253)),COUNTIFS('Vozidlá'!$A$6:$A$6,A253&amp;"",'Vozidlá'!$B$6:$B$6,"&lt;&gt;")&lt;&gt;1),"CHYBA",""))</f>
        <v/>
      </c>
    </row>
    <row r="254">
      <c r="A254" s="10" t="n"/>
      <c r="B254" s="12" t="n"/>
      <c r="C254" s="10" t="n"/>
      <c r="D254" s="10" t="n"/>
      <c r="E254" s="10" t="n"/>
      <c r="F254" s="11" t="n"/>
      <c r="G254" s="11" t="n"/>
      <c r="H254" s="11" t="n"/>
      <c r="I254" s="11" t="n"/>
      <c r="J254" s="10" t="n"/>
      <c r="K254" s="14">
        <f>IF(AND(A254="",B254="",C254="",D254="",E254="",F254="",G254="",H254="",I254="",J254=""),"",IF(OR(A254="",NOT(ISNUMBER(B254)),E254="",NOT(ISNUMBER(G254)),COUNTIFS('Vozidlá'!$A$6:$A$6,A254&amp;"",'Vozidlá'!$B$6:$B$6,"&lt;&gt;")&lt;&gt;1),"CHYBA",""))</f>
        <v/>
      </c>
    </row>
    <row r="255">
      <c r="A255" s="10" t="n"/>
      <c r="B255" s="12" t="n"/>
      <c r="C255" s="10" t="n"/>
      <c r="D255" s="10" t="n"/>
      <c r="E255" s="10" t="n"/>
      <c r="F255" s="11" t="n"/>
      <c r="G255" s="11" t="n"/>
      <c r="H255" s="11" t="n"/>
      <c r="I255" s="11" t="n"/>
      <c r="J255" s="10" t="n"/>
      <c r="K255" s="14">
        <f>IF(AND(A255="",B255="",C255="",D255="",E255="",F255="",G255="",H255="",I255="",J255=""),"",IF(OR(A255="",NOT(ISNUMBER(B255)),E255="",NOT(ISNUMBER(G255)),COUNTIFS('Vozidlá'!$A$6:$A$6,A255&amp;"",'Vozidlá'!$B$6:$B$6,"&lt;&gt;")&lt;&gt;1),"CHYBA",""))</f>
        <v/>
      </c>
    </row>
    <row r="256">
      <c r="A256" s="10" t="n"/>
      <c r="B256" s="12" t="n"/>
      <c r="C256" s="10" t="n"/>
      <c r="D256" s="10" t="n"/>
      <c r="E256" s="10" t="n"/>
      <c r="F256" s="11" t="n"/>
      <c r="G256" s="11" t="n"/>
      <c r="H256" s="11" t="n"/>
      <c r="I256" s="11" t="n"/>
      <c r="J256" s="10" t="n"/>
      <c r="K256" s="14">
        <f>IF(AND(A256="",B256="",C256="",D256="",E256="",F256="",G256="",H256="",I256="",J256=""),"",IF(OR(A256="",NOT(ISNUMBER(B256)),E256="",NOT(ISNUMBER(G256)),COUNTIFS('Vozidlá'!$A$6:$A$6,A256&amp;"",'Vozidlá'!$B$6:$B$6,"&lt;&gt;")&lt;&gt;1),"CHYBA",""))</f>
        <v/>
      </c>
    </row>
    <row r="257">
      <c r="A257" s="10" t="n"/>
      <c r="B257" s="12" t="n"/>
      <c r="C257" s="10" t="n"/>
      <c r="D257" s="10" t="n"/>
      <c r="E257" s="10" t="n"/>
      <c r="F257" s="11" t="n"/>
      <c r="G257" s="11" t="n"/>
      <c r="H257" s="11" t="n"/>
      <c r="I257" s="11" t="n"/>
      <c r="J257" s="10" t="n"/>
      <c r="K257" s="14">
        <f>IF(AND(A257="",B257="",C257="",D257="",E257="",F257="",G257="",H257="",I257="",J257=""),"",IF(OR(A257="",NOT(ISNUMBER(B257)),E257="",NOT(ISNUMBER(G257)),COUNTIFS('Vozidlá'!$A$6:$A$6,A257&amp;"",'Vozidlá'!$B$6:$B$6,"&lt;&gt;")&lt;&gt;1),"CHYBA",""))</f>
        <v/>
      </c>
    </row>
    <row r="258">
      <c r="A258" s="10" t="n"/>
      <c r="B258" s="12" t="n"/>
      <c r="C258" s="10" t="n"/>
      <c r="D258" s="10" t="n"/>
      <c r="E258" s="10" t="n"/>
      <c r="F258" s="11" t="n"/>
      <c r="G258" s="11" t="n"/>
      <c r="H258" s="11" t="n"/>
      <c r="I258" s="11" t="n"/>
      <c r="J258" s="10" t="n"/>
      <c r="K258" s="14">
        <f>IF(AND(A258="",B258="",C258="",D258="",E258="",F258="",G258="",H258="",I258="",J258=""),"",IF(OR(A258="",NOT(ISNUMBER(B258)),E258="",NOT(ISNUMBER(G258)),COUNTIFS('Vozidlá'!$A$6:$A$6,A258&amp;"",'Vozidlá'!$B$6:$B$6,"&lt;&gt;")&lt;&gt;1),"CHYBA",""))</f>
        <v/>
      </c>
    </row>
    <row r="259">
      <c r="A259" s="10" t="n"/>
      <c r="B259" s="12" t="n"/>
      <c r="C259" s="10" t="n"/>
      <c r="D259" s="10" t="n"/>
      <c r="E259" s="10" t="n"/>
      <c r="F259" s="11" t="n"/>
      <c r="G259" s="11" t="n"/>
      <c r="H259" s="11" t="n"/>
      <c r="I259" s="11" t="n"/>
      <c r="J259" s="10" t="n"/>
      <c r="K259" s="14">
        <f>IF(AND(A259="",B259="",C259="",D259="",E259="",F259="",G259="",H259="",I259="",J259=""),"",IF(OR(A259="",NOT(ISNUMBER(B259)),E259="",NOT(ISNUMBER(G259)),COUNTIFS('Vozidlá'!$A$6:$A$6,A259&amp;"",'Vozidlá'!$B$6:$B$6,"&lt;&gt;")&lt;&gt;1),"CHYBA",""))</f>
        <v/>
      </c>
    </row>
    <row r="260">
      <c r="A260" s="10" t="n"/>
      <c r="B260" s="12" t="n"/>
      <c r="C260" s="10" t="n"/>
      <c r="D260" s="10" t="n"/>
      <c r="E260" s="10" t="n"/>
      <c r="F260" s="11" t="n"/>
      <c r="G260" s="11" t="n"/>
      <c r="H260" s="11" t="n"/>
      <c r="I260" s="11" t="n"/>
      <c r="J260" s="10" t="n"/>
      <c r="K260" s="14">
        <f>IF(AND(A260="",B260="",C260="",D260="",E260="",F260="",G260="",H260="",I260="",J260=""),"",IF(OR(A260="",NOT(ISNUMBER(B260)),E260="",NOT(ISNUMBER(G260)),COUNTIFS('Vozidlá'!$A$6:$A$6,A260&amp;"",'Vozidlá'!$B$6:$B$6,"&lt;&gt;")&lt;&gt;1),"CHYBA",""))</f>
        <v/>
      </c>
    </row>
    <row r="261">
      <c r="A261" s="10" t="n"/>
      <c r="B261" s="12" t="n"/>
      <c r="C261" s="10" t="n"/>
      <c r="D261" s="10" t="n"/>
      <c r="E261" s="10" t="n"/>
      <c r="F261" s="11" t="n"/>
      <c r="G261" s="11" t="n"/>
      <c r="H261" s="11" t="n"/>
      <c r="I261" s="11" t="n"/>
      <c r="J261" s="10" t="n"/>
      <c r="K261" s="14">
        <f>IF(AND(A261="",B261="",C261="",D261="",E261="",F261="",G261="",H261="",I261="",J261=""),"",IF(OR(A261="",NOT(ISNUMBER(B261)),E261="",NOT(ISNUMBER(G261)),COUNTIFS('Vozidlá'!$A$6:$A$6,A261&amp;"",'Vozidlá'!$B$6:$B$6,"&lt;&gt;")&lt;&gt;1),"CHYBA",""))</f>
        <v/>
      </c>
    </row>
    <row r="262">
      <c r="A262" s="10" t="n"/>
      <c r="B262" s="12" t="n"/>
      <c r="C262" s="10" t="n"/>
      <c r="D262" s="10" t="n"/>
      <c r="E262" s="10" t="n"/>
      <c r="F262" s="11" t="n"/>
      <c r="G262" s="11" t="n"/>
      <c r="H262" s="11" t="n"/>
      <c r="I262" s="11" t="n"/>
      <c r="J262" s="10" t="n"/>
      <c r="K262" s="14">
        <f>IF(AND(A262="",B262="",C262="",D262="",E262="",F262="",G262="",H262="",I262="",J262=""),"",IF(OR(A262="",NOT(ISNUMBER(B262)),E262="",NOT(ISNUMBER(G262)),COUNTIFS('Vozidlá'!$A$6:$A$6,A262&amp;"",'Vozidlá'!$B$6:$B$6,"&lt;&gt;")&lt;&gt;1),"CHYBA",""))</f>
        <v/>
      </c>
    </row>
    <row r="263">
      <c r="A263" s="10" t="n"/>
      <c r="B263" s="12" t="n"/>
      <c r="C263" s="10" t="n"/>
      <c r="D263" s="10" t="n"/>
      <c r="E263" s="10" t="n"/>
      <c r="F263" s="11" t="n"/>
      <c r="G263" s="11" t="n"/>
      <c r="H263" s="11" t="n"/>
      <c r="I263" s="11" t="n"/>
      <c r="J263" s="10" t="n"/>
      <c r="K263" s="14">
        <f>IF(AND(A263="",B263="",C263="",D263="",E263="",F263="",G263="",H263="",I263="",J263=""),"",IF(OR(A263="",NOT(ISNUMBER(B263)),E263="",NOT(ISNUMBER(G263)),COUNTIFS('Vozidlá'!$A$6:$A$6,A263&amp;"",'Vozidlá'!$B$6:$B$6,"&lt;&gt;")&lt;&gt;1),"CHYBA",""))</f>
        <v/>
      </c>
    </row>
    <row r="264">
      <c r="A264" s="10" t="n"/>
      <c r="B264" s="12" t="n"/>
      <c r="C264" s="10" t="n"/>
      <c r="D264" s="10" t="n"/>
      <c r="E264" s="10" t="n"/>
      <c r="F264" s="11" t="n"/>
      <c r="G264" s="11" t="n"/>
      <c r="H264" s="11" t="n"/>
      <c r="I264" s="11" t="n"/>
      <c r="J264" s="10" t="n"/>
      <c r="K264" s="14">
        <f>IF(AND(A264="",B264="",C264="",D264="",E264="",F264="",G264="",H264="",I264="",J264=""),"",IF(OR(A264="",NOT(ISNUMBER(B264)),E264="",NOT(ISNUMBER(G264)),COUNTIFS('Vozidlá'!$A$6:$A$6,A264&amp;"",'Vozidlá'!$B$6:$B$6,"&lt;&gt;")&lt;&gt;1),"CHYBA",""))</f>
        <v/>
      </c>
    </row>
    <row r="265">
      <c r="A265" s="10" t="n"/>
      <c r="B265" s="12" t="n"/>
      <c r="C265" s="10" t="n"/>
      <c r="D265" s="10" t="n"/>
      <c r="E265" s="10" t="n"/>
      <c r="F265" s="11" t="n"/>
      <c r="G265" s="11" t="n"/>
      <c r="H265" s="11" t="n"/>
      <c r="I265" s="11" t="n"/>
      <c r="J265" s="10" t="n"/>
      <c r="K265" s="14">
        <f>IF(AND(A265="",B265="",C265="",D265="",E265="",F265="",G265="",H265="",I265="",J265=""),"",IF(OR(A265="",NOT(ISNUMBER(B265)),E265="",NOT(ISNUMBER(G265)),COUNTIFS('Vozidlá'!$A$6:$A$6,A265&amp;"",'Vozidlá'!$B$6:$B$6,"&lt;&gt;")&lt;&gt;1),"CHYBA",""))</f>
        <v/>
      </c>
    </row>
    <row r="266">
      <c r="A266" s="10" t="n"/>
      <c r="B266" s="12" t="n"/>
      <c r="C266" s="10" t="n"/>
      <c r="D266" s="10" t="n"/>
      <c r="E266" s="10" t="n"/>
      <c r="F266" s="11" t="n"/>
      <c r="G266" s="11" t="n"/>
      <c r="H266" s="11" t="n"/>
      <c r="I266" s="11" t="n"/>
      <c r="J266" s="10" t="n"/>
      <c r="K266" s="14">
        <f>IF(AND(A266="",B266="",C266="",D266="",E266="",F266="",G266="",H266="",I266="",J266=""),"",IF(OR(A266="",NOT(ISNUMBER(B266)),E266="",NOT(ISNUMBER(G266)),COUNTIFS('Vozidlá'!$A$6:$A$6,A266&amp;"",'Vozidlá'!$B$6:$B$6,"&lt;&gt;")&lt;&gt;1),"CHYBA",""))</f>
        <v/>
      </c>
    </row>
    <row r="267">
      <c r="A267" s="10" t="n"/>
      <c r="B267" s="12" t="n"/>
      <c r="C267" s="10" t="n"/>
      <c r="D267" s="10" t="n"/>
      <c r="E267" s="10" t="n"/>
      <c r="F267" s="11" t="n"/>
      <c r="G267" s="11" t="n"/>
      <c r="H267" s="11" t="n"/>
      <c r="I267" s="11" t="n"/>
      <c r="J267" s="10" t="n"/>
      <c r="K267" s="14">
        <f>IF(AND(A267="",B267="",C267="",D267="",E267="",F267="",G267="",H267="",I267="",J267=""),"",IF(OR(A267="",NOT(ISNUMBER(B267)),E267="",NOT(ISNUMBER(G267)),COUNTIFS('Vozidlá'!$A$6:$A$6,A267&amp;"",'Vozidlá'!$B$6:$B$6,"&lt;&gt;")&lt;&gt;1),"CHYBA",""))</f>
        <v/>
      </c>
    </row>
    <row r="268">
      <c r="A268" s="10" t="n"/>
      <c r="B268" s="12" t="n"/>
      <c r="C268" s="10" t="n"/>
      <c r="D268" s="10" t="n"/>
      <c r="E268" s="10" t="n"/>
      <c r="F268" s="11" t="n"/>
      <c r="G268" s="11" t="n"/>
      <c r="H268" s="11" t="n"/>
      <c r="I268" s="11" t="n"/>
      <c r="J268" s="10" t="n"/>
      <c r="K268" s="14">
        <f>IF(AND(A268="",B268="",C268="",D268="",E268="",F268="",G268="",H268="",I268="",J268=""),"",IF(OR(A268="",NOT(ISNUMBER(B268)),E268="",NOT(ISNUMBER(G268)),COUNTIFS('Vozidlá'!$A$6:$A$6,A268&amp;"",'Vozidlá'!$B$6:$B$6,"&lt;&gt;")&lt;&gt;1),"CHYBA",""))</f>
        <v/>
      </c>
    </row>
    <row r="269">
      <c r="A269" s="10" t="n"/>
      <c r="B269" s="12" t="n"/>
      <c r="C269" s="10" t="n"/>
      <c r="D269" s="10" t="n"/>
      <c r="E269" s="10" t="n"/>
      <c r="F269" s="11" t="n"/>
      <c r="G269" s="11" t="n"/>
      <c r="H269" s="11" t="n"/>
      <c r="I269" s="11" t="n"/>
      <c r="J269" s="10" t="n"/>
      <c r="K269" s="14">
        <f>IF(AND(A269="",B269="",C269="",D269="",E269="",F269="",G269="",H269="",I269="",J269=""),"",IF(OR(A269="",NOT(ISNUMBER(B269)),E269="",NOT(ISNUMBER(G269)),COUNTIFS('Vozidlá'!$A$6:$A$6,A269&amp;"",'Vozidlá'!$B$6:$B$6,"&lt;&gt;")&lt;&gt;1),"CHYBA",""))</f>
        <v/>
      </c>
    </row>
    <row r="270">
      <c r="A270" s="10" t="n"/>
      <c r="B270" s="12" t="n"/>
      <c r="C270" s="10" t="n"/>
      <c r="D270" s="10" t="n"/>
      <c r="E270" s="10" t="n"/>
      <c r="F270" s="11" t="n"/>
      <c r="G270" s="11" t="n"/>
      <c r="H270" s="11" t="n"/>
      <c r="I270" s="11" t="n"/>
      <c r="J270" s="10" t="n"/>
      <c r="K270" s="14">
        <f>IF(AND(A270="",B270="",C270="",D270="",E270="",F270="",G270="",H270="",I270="",J270=""),"",IF(OR(A270="",NOT(ISNUMBER(B270)),E270="",NOT(ISNUMBER(G270)),COUNTIFS('Vozidlá'!$A$6:$A$6,A270&amp;"",'Vozidlá'!$B$6:$B$6,"&lt;&gt;")&lt;&gt;1),"CHYBA",""))</f>
        <v/>
      </c>
    </row>
    <row r="271">
      <c r="A271" s="10" t="n"/>
      <c r="B271" s="12" t="n"/>
      <c r="C271" s="10" t="n"/>
      <c r="D271" s="10" t="n"/>
      <c r="E271" s="10" t="n"/>
      <c r="F271" s="11" t="n"/>
      <c r="G271" s="11" t="n"/>
      <c r="H271" s="11" t="n"/>
      <c r="I271" s="11" t="n"/>
      <c r="J271" s="10" t="n"/>
      <c r="K271" s="14">
        <f>IF(AND(A271="",B271="",C271="",D271="",E271="",F271="",G271="",H271="",I271="",J271=""),"",IF(OR(A271="",NOT(ISNUMBER(B271)),E271="",NOT(ISNUMBER(G271)),COUNTIFS('Vozidlá'!$A$6:$A$6,A271&amp;"",'Vozidlá'!$B$6:$B$6,"&lt;&gt;")&lt;&gt;1),"CHYBA",""))</f>
        <v/>
      </c>
    </row>
    <row r="272">
      <c r="A272" s="10" t="n"/>
      <c r="B272" s="12" t="n"/>
      <c r="C272" s="10" t="n"/>
      <c r="D272" s="10" t="n"/>
      <c r="E272" s="10" t="n"/>
      <c r="F272" s="11" t="n"/>
      <c r="G272" s="11" t="n"/>
      <c r="H272" s="11" t="n"/>
      <c r="I272" s="11" t="n"/>
      <c r="J272" s="10" t="n"/>
      <c r="K272" s="14">
        <f>IF(AND(A272="",B272="",C272="",D272="",E272="",F272="",G272="",H272="",I272="",J272=""),"",IF(OR(A272="",NOT(ISNUMBER(B272)),E272="",NOT(ISNUMBER(G272)),COUNTIFS('Vozidlá'!$A$6:$A$6,A272&amp;"",'Vozidlá'!$B$6:$B$6,"&lt;&gt;")&lt;&gt;1),"CHYBA",""))</f>
        <v/>
      </c>
    </row>
    <row r="273">
      <c r="A273" s="10" t="n"/>
      <c r="B273" s="12" t="n"/>
      <c r="C273" s="10" t="n"/>
      <c r="D273" s="10" t="n"/>
      <c r="E273" s="10" t="n"/>
      <c r="F273" s="11" t="n"/>
      <c r="G273" s="11" t="n"/>
      <c r="H273" s="11" t="n"/>
      <c r="I273" s="11" t="n"/>
      <c r="J273" s="10" t="n"/>
      <c r="K273" s="14">
        <f>IF(AND(A273="",B273="",C273="",D273="",E273="",F273="",G273="",H273="",I273="",J273=""),"",IF(OR(A273="",NOT(ISNUMBER(B273)),E273="",NOT(ISNUMBER(G273)),COUNTIFS('Vozidlá'!$A$6:$A$6,A273&amp;"",'Vozidlá'!$B$6:$B$6,"&lt;&gt;")&lt;&gt;1),"CHYBA",""))</f>
        <v/>
      </c>
    </row>
    <row r="274">
      <c r="A274" s="10" t="n"/>
      <c r="B274" s="12" t="n"/>
      <c r="C274" s="10" t="n"/>
      <c r="D274" s="10" t="n"/>
      <c r="E274" s="10" t="n"/>
      <c r="F274" s="11" t="n"/>
      <c r="G274" s="11" t="n"/>
      <c r="H274" s="11" t="n"/>
      <c r="I274" s="11" t="n"/>
      <c r="J274" s="10" t="n"/>
      <c r="K274" s="14">
        <f>IF(AND(A274="",B274="",C274="",D274="",E274="",F274="",G274="",H274="",I274="",J274=""),"",IF(OR(A274="",NOT(ISNUMBER(B274)),E274="",NOT(ISNUMBER(G274)),COUNTIFS('Vozidlá'!$A$6:$A$6,A274&amp;"",'Vozidlá'!$B$6:$B$6,"&lt;&gt;")&lt;&gt;1),"CHYBA",""))</f>
        <v/>
      </c>
    </row>
    <row r="275">
      <c r="A275" s="10" t="n"/>
      <c r="B275" s="12" t="n"/>
      <c r="C275" s="10" t="n"/>
      <c r="D275" s="10" t="n"/>
      <c r="E275" s="10" t="n"/>
      <c r="F275" s="11" t="n"/>
      <c r="G275" s="11" t="n"/>
      <c r="H275" s="11" t="n"/>
      <c r="I275" s="11" t="n"/>
      <c r="J275" s="10" t="n"/>
      <c r="K275" s="14">
        <f>IF(AND(A275="",B275="",C275="",D275="",E275="",F275="",G275="",H275="",I275="",J275=""),"",IF(OR(A275="",NOT(ISNUMBER(B275)),E275="",NOT(ISNUMBER(G275)),COUNTIFS('Vozidlá'!$A$6:$A$6,A275&amp;"",'Vozidlá'!$B$6:$B$6,"&lt;&gt;")&lt;&gt;1),"CHYBA",""))</f>
        <v/>
      </c>
    </row>
    <row r="276">
      <c r="A276" s="10" t="n"/>
      <c r="B276" s="12" t="n"/>
      <c r="C276" s="10" t="n"/>
      <c r="D276" s="10" t="n"/>
      <c r="E276" s="10" t="n"/>
      <c r="F276" s="11" t="n"/>
      <c r="G276" s="11" t="n"/>
      <c r="H276" s="11" t="n"/>
      <c r="I276" s="11" t="n"/>
      <c r="J276" s="10" t="n"/>
      <c r="K276" s="14">
        <f>IF(AND(A276="",B276="",C276="",D276="",E276="",F276="",G276="",H276="",I276="",J276=""),"",IF(OR(A276="",NOT(ISNUMBER(B276)),E276="",NOT(ISNUMBER(G276)),COUNTIFS('Vozidlá'!$A$6:$A$6,A276&amp;"",'Vozidlá'!$B$6:$B$6,"&lt;&gt;")&lt;&gt;1),"CHYBA",""))</f>
        <v/>
      </c>
    </row>
    <row r="277">
      <c r="A277" s="10" t="n"/>
      <c r="B277" s="12" t="n"/>
      <c r="C277" s="10" t="n"/>
      <c r="D277" s="10" t="n"/>
      <c r="E277" s="10" t="n"/>
      <c r="F277" s="11" t="n"/>
      <c r="G277" s="11" t="n"/>
      <c r="H277" s="11" t="n"/>
      <c r="I277" s="11" t="n"/>
      <c r="J277" s="10" t="n"/>
      <c r="K277" s="14">
        <f>IF(AND(A277="",B277="",C277="",D277="",E277="",F277="",G277="",H277="",I277="",J277=""),"",IF(OR(A277="",NOT(ISNUMBER(B277)),E277="",NOT(ISNUMBER(G277)),COUNTIFS('Vozidlá'!$A$6:$A$6,A277&amp;"",'Vozidlá'!$B$6:$B$6,"&lt;&gt;")&lt;&gt;1),"CHYBA",""))</f>
        <v/>
      </c>
    </row>
    <row r="278">
      <c r="A278" s="10" t="n"/>
      <c r="B278" s="12" t="n"/>
      <c r="C278" s="10" t="n"/>
      <c r="D278" s="10" t="n"/>
      <c r="E278" s="10" t="n"/>
      <c r="F278" s="11" t="n"/>
      <c r="G278" s="11" t="n"/>
      <c r="H278" s="11" t="n"/>
      <c r="I278" s="11" t="n"/>
      <c r="J278" s="10" t="n"/>
      <c r="K278" s="14">
        <f>IF(AND(A278="",B278="",C278="",D278="",E278="",F278="",G278="",H278="",I278="",J278=""),"",IF(OR(A278="",NOT(ISNUMBER(B278)),E278="",NOT(ISNUMBER(G278)),COUNTIFS('Vozidlá'!$A$6:$A$6,A278&amp;"",'Vozidlá'!$B$6:$B$6,"&lt;&gt;")&lt;&gt;1),"CHYBA",""))</f>
        <v/>
      </c>
    </row>
    <row r="279">
      <c r="A279" s="10" t="n"/>
      <c r="B279" s="12" t="n"/>
      <c r="C279" s="10" t="n"/>
      <c r="D279" s="10" t="n"/>
      <c r="E279" s="10" t="n"/>
      <c r="F279" s="11" t="n"/>
      <c r="G279" s="11" t="n"/>
      <c r="H279" s="11" t="n"/>
      <c r="I279" s="11" t="n"/>
      <c r="J279" s="10" t="n"/>
      <c r="K279" s="14">
        <f>IF(AND(A279="",B279="",C279="",D279="",E279="",F279="",G279="",H279="",I279="",J279=""),"",IF(OR(A279="",NOT(ISNUMBER(B279)),E279="",NOT(ISNUMBER(G279)),COUNTIFS('Vozidlá'!$A$6:$A$6,A279&amp;"",'Vozidlá'!$B$6:$B$6,"&lt;&gt;")&lt;&gt;1),"CHYBA",""))</f>
        <v/>
      </c>
    </row>
    <row r="280">
      <c r="A280" s="10" t="n"/>
      <c r="B280" s="12" t="n"/>
      <c r="C280" s="10" t="n"/>
      <c r="D280" s="10" t="n"/>
      <c r="E280" s="10" t="n"/>
      <c r="F280" s="11" t="n"/>
      <c r="G280" s="11" t="n"/>
      <c r="H280" s="11" t="n"/>
      <c r="I280" s="11" t="n"/>
      <c r="J280" s="10" t="n"/>
      <c r="K280" s="14">
        <f>IF(AND(A280="",B280="",C280="",D280="",E280="",F280="",G280="",H280="",I280="",J280=""),"",IF(OR(A280="",NOT(ISNUMBER(B280)),E280="",NOT(ISNUMBER(G280)),COUNTIFS('Vozidlá'!$A$6:$A$6,A280&amp;"",'Vozidlá'!$B$6:$B$6,"&lt;&gt;")&lt;&gt;1),"CHYBA",""))</f>
        <v/>
      </c>
    </row>
    <row r="281">
      <c r="A281" s="10" t="n"/>
      <c r="B281" s="12" t="n"/>
      <c r="C281" s="10" t="n"/>
      <c r="D281" s="10" t="n"/>
      <c r="E281" s="10" t="n"/>
      <c r="F281" s="11" t="n"/>
      <c r="G281" s="11" t="n"/>
      <c r="H281" s="11" t="n"/>
      <c r="I281" s="11" t="n"/>
      <c r="J281" s="10" t="n"/>
      <c r="K281" s="14">
        <f>IF(AND(A281="",B281="",C281="",D281="",E281="",F281="",G281="",H281="",I281="",J281=""),"",IF(OR(A281="",NOT(ISNUMBER(B281)),E281="",NOT(ISNUMBER(G281)),COUNTIFS('Vozidlá'!$A$6:$A$6,A281&amp;"",'Vozidlá'!$B$6:$B$6,"&lt;&gt;")&lt;&gt;1),"CHYBA",""))</f>
        <v/>
      </c>
    </row>
    <row r="282">
      <c r="A282" s="10" t="n"/>
      <c r="B282" s="12" t="n"/>
      <c r="C282" s="10" t="n"/>
      <c r="D282" s="10" t="n"/>
      <c r="E282" s="10" t="n"/>
      <c r="F282" s="11" t="n"/>
      <c r="G282" s="11" t="n"/>
      <c r="H282" s="11" t="n"/>
      <c r="I282" s="11" t="n"/>
      <c r="J282" s="10" t="n"/>
      <c r="K282" s="14">
        <f>IF(AND(A282="",B282="",C282="",D282="",E282="",F282="",G282="",H282="",I282="",J282=""),"",IF(OR(A282="",NOT(ISNUMBER(B282)),E282="",NOT(ISNUMBER(G282)),COUNTIFS('Vozidlá'!$A$6:$A$6,A282&amp;"",'Vozidlá'!$B$6:$B$6,"&lt;&gt;")&lt;&gt;1),"CHYBA",""))</f>
        <v/>
      </c>
    </row>
    <row r="283">
      <c r="A283" s="10" t="n"/>
      <c r="B283" s="12" t="n"/>
      <c r="C283" s="10" t="n"/>
      <c r="D283" s="10" t="n"/>
      <c r="E283" s="10" t="n"/>
      <c r="F283" s="11" t="n"/>
      <c r="G283" s="11" t="n"/>
      <c r="H283" s="11" t="n"/>
      <c r="I283" s="11" t="n"/>
      <c r="J283" s="10" t="n"/>
      <c r="K283" s="14">
        <f>IF(AND(A283="",B283="",C283="",D283="",E283="",F283="",G283="",H283="",I283="",J283=""),"",IF(OR(A283="",NOT(ISNUMBER(B283)),E283="",NOT(ISNUMBER(G283)),COUNTIFS('Vozidlá'!$A$6:$A$6,A283&amp;"",'Vozidlá'!$B$6:$B$6,"&lt;&gt;")&lt;&gt;1),"CHYBA",""))</f>
        <v/>
      </c>
    </row>
    <row r="284">
      <c r="A284" s="10" t="n"/>
      <c r="B284" s="12" t="n"/>
      <c r="C284" s="10" t="n"/>
      <c r="D284" s="10" t="n"/>
      <c r="E284" s="10" t="n"/>
      <c r="F284" s="11" t="n"/>
      <c r="G284" s="11" t="n"/>
      <c r="H284" s="11" t="n"/>
      <c r="I284" s="11" t="n"/>
      <c r="J284" s="10" t="n"/>
      <c r="K284" s="14">
        <f>IF(AND(A284="",B284="",C284="",D284="",E284="",F284="",G284="",H284="",I284="",J284=""),"",IF(OR(A284="",NOT(ISNUMBER(B284)),E284="",NOT(ISNUMBER(G284)),COUNTIFS('Vozidlá'!$A$6:$A$6,A284&amp;"",'Vozidlá'!$B$6:$B$6,"&lt;&gt;")&lt;&gt;1),"CHYBA",""))</f>
        <v/>
      </c>
    </row>
    <row r="285">
      <c r="A285" s="10" t="n"/>
      <c r="B285" s="12" t="n"/>
      <c r="C285" s="10" t="n"/>
      <c r="D285" s="10" t="n"/>
      <c r="E285" s="10" t="n"/>
      <c r="F285" s="11" t="n"/>
      <c r="G285" s="11" t="n"/>
      <c r="H285" s="11" t="n"/>
      <c r="I285" s="11" t="n"/>
      <c r="J285" s="10" t="n"/>
      <c r="K285" s="14">
        <f>IF(AND(A285="",B285="",C285="",D285="",E285="",F285="",G285="",H285="",I285="",J285=""),"",IF(OR(A285="",NOT(ISNUMBER(B285)),E285="",NOT(ISNUMBER(G285)),COUNTIFS('Vozidlá'!$A$6:$A$6,A285&amp;"",'Vozidlá'!$B$6:$B$6,"&lt;&gt;")&lt;&gt;1),"CHYBA",""))</f>
        <v/>
      </c>
    </row>
    <row r="286">
      <c r="A286" s="10" t="n"/>
      <c r="B286" s="12" t="n"/>
      <c r="C286" s="10" t="n"/>
      <c r="D286" s="10" t="n"/>
      <c r="E286" s="10" t="n"/>
      <c r="F286" s="11" t="n"/>
      <c r="G286" s="11" t="n"/>
      <c r="H286" s="11" t="n"/>
      <c r="I286" s="11" t="n"/>
      <c r="J286" s="10" t="n"/>
      <c r="K286" s="14">
        <f>IF(AND(A286="",B286="",C286="",D286="",E286="",F286="",G286="",H286="",I286="",J286=""),"",IF(OR(A286="",NOT(ISNUMBER(B286)),E286="",NOT(ISNUMBER(G286)),COUNTIFS('Vozidlá'!$A$6:$A$6,A286&amp;"",'Vozidlá'!$B$6:$B$6,"&lt;&gt;")&lt;&gt;1),"CHYBA",""))</f>
        <v/>
      </c>
    </row>
    <row r="287">
      <c r="A287" s="10" t="n"/>
      <c r="B287" s="12" t="n"/>
      <c r="C287" s="10" t="n"/>
      <c r="D287" s="10" t="n"/>
      <c r="E287" s="10" t="n"/>
      <c r="F287" s="11" t="n"/>
      <c r="G287" s="11" t="n"/>
      <c r="H287" s="11" t="n"/>
      <c r="I287" s="11" t="n"/>
      <c r="J287" s="10" t="n"/>
      <c r="K287" s="14">
        <f>IF(AND(A287="",B287="",C287="",D287="",E287="",F287="",G287="",H287="",I287="",J287=""),"",IF(OR(A287="",NOT(ISNUMBER(B287)),E287="",NOT(ISNUMBER(G287)),COUNTIFS('Vozidlá'!$A$6:$A$6,A287&amp;"",'Vozidlá'!$B$6:$B$6,"&lt;&gt;")&lt;&gt;1),"CHYBA",""))</f>
        <v/>
      </c>
    </row>
    <row r="288">
      <c r="A288" s="10" t="n"/>
      <c r="B288" s="12" t="n"/>
      <c r="C288" s="10" t="n"/>
      <c r="D288" s="10" t="n"/>
      <c r="E288" s="10" t="n"/>
      <c r="F288" s="11" t="n"/>
      <c r="G288" s="11" t="n"/>
      <c r="H288" s="11" t="n"/>
      <c r="I288" s="11" t="n"/>
      <c r="J288" s="10" t="n"/>
      <c r="K288" s="14">
        <f>IF(AND(A288="",B288="",C288="",D288="",E288="",F288="",G288="",H288="",I288="",J288=""),"",IF(OR(A288="",NOT(ISNUMBER(B288)),E288="",NOT(ISNUMBER(G288)),COUNTIFS('Vozidlá'!$A$6:$A$6,A288&amp;"",'Vozidlá'!$B$6:$B$6,"&lt;&gt;")&lt;&gt;1),"CHYBA",""))</f>
        <v/>
      </c>
    </row>
    <row r="289">
      <c r="A289" s="10" t="n"/>
      <c r="B289" s="12" t="n"/>
      <c r="C289" s="10" t="n"/>
      <c r="D289" s="10" t="n"/>
      <c r="E289" s="10" t="n"/>
      <c r="F289" s="11" t="n"/>
      <c r="G289" s="11" t="n"/>
      <c r="H289" s="11" t="n"/>
      <c r="I289" s="11" t="n"/>
      <c r="J289" s="10" t="n"/>
      <c r="K289" s="14">
        <f>IF(AND(A289="",B289="",C289="",D289="",E289="",F289="",G289="",H289="",I289="",J289=""),"",IF(OR(A289="",NOT(ISNUMBER(B289)),E289="",NOT(ISNUMBER(G289)),COUNTIFS('Vozidlá'!$A$6:$A$6,A289&amp;"",'Vozidlá'!$B$6:$B$6,"&lt;&gt;")&lt;&gt;1),"CHYBA",""))</f>
        <v/>
      </c>
    </row>
    <row r="290">
      <c r="A290" s="10" t="n"/>
      <c r="B290" s="12" t="n"/>
      <c r="C290" s="10" t="n"/>
      <c r="D290" s="10" t="n"/>
      <c r="E290" s="10" t="n"/>
      <c r="F290" s="11" t="n"/>
      <c r="G290" s="11" t="n"/>
      <c r="H290" s="11" t="n"/>
      <c r="I290" s="11" t="n"/>
      <c r="J290" s="10" t="n"/>
      <c r="K290" s="14">
        <f>IF(AND(A290="",B290="",C290="",D290="",E290="",F290="",G290="",H290="",I290="",J290=""),"",IF(OR(A290="",NOT(ISNUMBER(B290)),E290="",NOT(ISNUMBER(G290)),COUNTIFS('Vozidlá'!$A$6:$A$6,A290&amp;"",'Vozidlá'!$B$6:$B$6,"&lt;&gt;")&lt;&gt;1),"CHYBA",""))</f>
        <v/>
      </c>
    </row>
    <row r="291">
      <c r="A291" s="10" t="n"/>
      <c r="B291" s="12" t="n"/>
      <c r="C291" s="10" t="n"/>
      <c r="D291" s="10" t="n"/>
      <c r="E291" s="10" t="n"/>
      <c r="F291" s="11" t="n"/>
      <c r="G291" s="11" t="n"/>
      <c r="H291" s="11" t="n"/>
      <c r="I291" s="11" t="n"/>
      <c r="J291" s="10" t="n"/>
      <c r="K291" s="14">
        <f>IF(AND(A291="",B291="",C291="",D291="",E291="",F291="",G291="",H291="",I291="",J291=""),"",IF(OR(A291="",NOT(ISNUMBER(B291)),E291="",NOT(ISNUMBER(G291)),COUNTIFS('Vozidlá'!$A$6:$A$6,A291&amp;"",'Vozidlá'!$B$6:$B$6,"&lt;&gt;")&lt;&gt;1),"CHYBA",""))</f>
        <v/>
      </c>
    </row>
    <row r="292">
      <c r="A292" s="10" t="n"/>
      <c r="B292" s="12" t="n"/>
      <c r="C292" s="10" t="n"/>
      <c r="D292" s="10" t="n"/>
      <c r="E292" s="10" t="n"/>
      <c r="F292" s="11" t="n"/>
      <c r="G292" s="11" t="n"/>
      <c r="H292" s="11" t="n"/>
      <c r="I292" s="11" t="n"/>
      <c r="J292" s="10" t="n"/>
      <c r="K292" s="14">
        <f>IF(AND(A292="",B292="",C292="",D292="",E292="",F292="",G292="",H292="",I292="",J292=""),"",IF(OR(A292="",NOT(ISNUMBER(B292)),E292="",NOT(ISNUMBER(G292)),COUNTIFS('Vozidlá'!$A$6:$A$6,A292&amp;"",'Vozidlá'!$B$6:$B$6,"&lt;&gt;")&lt;&gt;1),"CHYBA",""))</f>
        <v/>
      </c>
    </row>
    <row r="293">
      <c r="A293" s="10" t="n"/>
      <c r="B293" s="12" t="n"/>
      <c r="C293" s="10" t="n"/>
      <c r="D293" s="10" t="n"/>
      <c r="E293" s="10" t="n"/>
      <c r="F293" s="11" t="n"/>
      <c r="G293" s="11" t="n"/>
      <c r="H293" s="11" t="n"/>
      <c r="I293" s="11" t="n"/>
      <c r="J293" s="10" t="n"/>
      <c r="K293" s="14">
        <f>IF(AND(A293="",B293="",C293="",D293="",E293="",F293="",G293="",H293="",I293="",J293=""),"",IF(OR(A293="",NOT(ISNUMBER(B293)),E293="",NOT(ISNUMBER(G293)),COUNTIFS('Vozidlá'!$A$6:$A$6,A293&amp;"",'Vozidlá'!$B$6:$B$6,"&lt;&gt;")&lt;&gt;1),"CHYBA",""))</f>
        <v/>
      </c>
    </row>
    <row r="294">
      <c r="A294" s="10" t="n"/>
      <c r="B294" s="12" t="n"/>
      <c r="C294" s="10" t="n"/>
      <c r="D294" s="10" t="n"/>
      <c r="E294" s="10" t="n"/>
      <c r="F294" s="11" t="n"/>
      <c r="G294" s="11" t="n"/>
      <c r="H294" s="11" t="n"/>
      <c r="I294" s="11" t="n"/>
      <c r="J294" s="10" t="n"/>
      <c r="K294" s="14">
        <f>IF(AND(A294="",B294="",C294="",D294="",E294="",F294="",G294="",H294="",I294="",J294=""),"",IF(OR(A294="",NOT(ISNUMBER(B294)),E294="",NOT(ISNUMBER(G294)),COUNTIFS('Vozidlá'!$A$6:$A$6,A294&amp;"",'Vozidlá'!$B$6:$B$6,"&lt;&gt;")&lt;&gt;1),"CHYBA",""))</f>
        <v/>
      </c>
    </row>
    <row r="295">
      <c r="A295" s="10" t="n"/>
      <c r="B295" s="12" t="n"/>
      <c r="C295" s="10" t="n"/>
      <c r="D295" s="10" t="n"/>
      <c r="E295" s="10" t="n"/>
      <c r="F295" s="11" t="n"/>
      <c r="G295" s="11" t="n"/>
      <c r="H295" s="11" t="n"/>
      <c r="I295" s="11" t="n"/>
      <c r="J295" s="10" t="n"/>
      <c r="K295" s="14">
        <f>IF(AND(A295="",B295="",C295="",D295="",E295="",F295="",G295="",H295="",I295="",J295=""),"",IF(OR(A295="",NOT(ISNUMBER(B295)),E295="",NOT(ISNUMBER(G295)),COUNTIFS('Vozidlá'!$A$6:$A$6,A295&amp;"",'Vozidlá'!$B$6:$B$6,"&lt;&gt;")&lt;&gt;1),"CHYBA",""))</f>
        <v/>
      </c>
    </row>
    <row r="296">
      <c r="A296" s="10" t="n"/>
      <c r="B296" s="12" t="n"/>
      <c r="C296" s="10" t="n"/>
      <c r="D296" s="10" t="n"/>
      <c r="E296" s="10" t="n"/>
      <c r="F296" s="11" t="n"/>
      <c r="G296" s="11" t="n"/>
      <c r="H296" s="11" t="n"/>
      <c r="I296" s="11" t="n"/>
      <c r="J296" s="10" t="n"/>
      <c r="K296" s="14">
        <f>IF(AND(A296="",B296="",C296="",D296="",E296="",F296="",G296="",H296="",I296="",J296=""),"",IF(OR(A296="",NOT(ISNUMBER(B296)),E296="",NOT(ISNUMBER(G296)),COUNTIFS('Vozidlá'!$A$6:$A$6,A296&amp;"",'Vozidlá'!$B$6:$B$6,"&lt;&gt;")&lt;&gt;1),"CHYBA",""))</f>
        <v/>
      </c>
    </row>
    <row r="297">
      <c r="A297" s="10" t="n"/>
      <c r="B297" s="12" t="n"/>
      <c r="C297" s="10" t="n"/>
      <c r="D297" s="10" t="n"/>
      <c r="E297" s="10" t="n"/>
      <c r="F297" s="11" t="n"/>
      <c r="G297" s="11" t="n"/>
      <c r="H297" s="11" t="n"/>
      <c r="I297" s="11" t="n"/>
      <c r="J297" s="10" t="n"/>
      <c r="K297" s="14">
        <f>IF(AND(A297="",B297="",C297="",D297="",E297="",F297="",G297="",H297="",I297="",J297=""),"",IF(OR(A297="",NOT(ISNUMBER(B297)),E297="",NOT(ISNUMBER(G297)),COUNTIFS('Vozidlá'!$A$6:$A$6,A297&amp;"",'Vozidlá'!$B$6:$B$6,"&lt;&gt;")&lt;&gt;1),"CHYBA",""))</f>
        <v/>
      </c>
    </row>
    <row r="298">
      <c r="A298" s="10" t="n"/>
      <c r="B298" s="12" t="n"/>
      <c r="C298" s="10" t="n"/>
      <c r="D298" s="10" t="n"/>
      <c r="E298" s="10" t="n"/>
      <c r="F298" s="11" t="n"/>
      <c r="G298" s="11" t="n"/>
      <c r="H298" s="11" t="n"/>
      <c r="I298" s="11" t="n"/>
      <c r="J298" s="10" t="n"/>
      <c r="K298" s="14">
        <f>IF(AND(A298="",B298="",C298="",D298="",E298="",F298="",G298="",H298="",I298="",J298=""),"",IF(OR(A298="",NOT(ISNUMBER(B298)),E298="",NOT(ISNUMBER(G298)),COUNTIFS('Vozidlá'!$A$6:$A$6,A298&amp;"",'Vozidlá'!$B$6:$B$6,"&lt;&gt;")&lt;&gt;1),"CHYBA",""))</f>
        <v/>
      </c>
    </row>
    <row r="299">
      <c r="A299" s="10" t="n"/>
      <c r="B299" s="12" t="n"/>
      <c r="C299" s="10" t="n"/>
      <c r="D299" s="10" t="n"/>
      <c r="E299" s="10" t="n"/>
      <c r="F299" s="11" t="n"/>
      <c r="G299" s="11" t="n"/>
      <c r="H299" s="11" t="n"/>
      <c r="I299" s="11" t="n"/>
      <c r="J299" s="10" t="n"/>
      <c r="K299" s="14">
        <f>IF(AND(A299="",B299="",C299="",D299="",E299="",F299="",G299="",H299="",I299="",J299=""),"",IF(OR(A299="",NOT(ISNUMBER(B299)),E299="",NOT(ISNUMBER(G299)),COUNTIFS('Vozidlá'!$A$6:$A$6,A299&amp;"",'Vozidlá'!$B$6:$B$6,"&lt;&gt;")&lt;&gt;1),"CHYBA",""))</f>
        <v/>
      </c>
    </row>
    <row r="300">
      <c r="A300" s="10" t="n"/>
      <c r="B300" s="12" t="n"/>
      <c r="C300" s="10" t="n"/>
      <c r="D300" s="10" t="n"/>
      <c r="E300" s="10" t="n"/>
      <c r="F300" s="11" t="n"/>
      <c r="G300" s="11" t="n"/>
      <c r="H300" s="11" t="n"/>
      <c r="I300" s="11" t="n"/>
      <c r="J300" s="10" t="n"/>
      <c r="K300" s="14">
        <f>IF(AND(A300="",B300="",C300="",D300="",E300="",F300="",G300="",H300="",I300="",J300=""),"",IF(OR(A300="",NOT(ISNUMBER(B300)),E300="",NOT(ISNUMBER(G300)),COUNTIFS('Vozidlá'!$A$6:$A$6,A300&amp;"",'Vozidlá'!$B$6:$B$6,"&lt;&gt;")&lt;&gt;1),"CHYBA",""))</f>
        <v/>
      </c>
    </row>
    <row r="301">
      <c r="A301" s="10" t="n"/>
      <c r="B301" s="12" t="n"/>
      <c r="C301" s="10" t="n"/>
      <c r="D301" s="10" t="n"/>
      <c r="E301" s="10" t="n"/>
      <c r="F301" s="11" t="n"/>
      <c r="G301" s="11" t="n"/>
      <c r="H301" s="11" t="n"/>
      <c r="I301" s="11" t="n"/>
      <c r="J301" s="10" t="n"/>
      <c r="K301" s="14">
        <f>IF(AND(A301="",B301="",C301="",D301="",E301="",F301="",G301="",H301="",I301="",J301=""),"",IF(OR(A301="",NOT(ISNUMBER(B301)),E301="",NOT(ISNUMBER(G301)),COUNTIFS('Vozidlá'!$A$6:$A$6,A301&amp;"",'Vozidlá'!$B$6:$B$6,"&lt;&gt;")&lt;&gt;1),"CHYBA",""))</f>
        <v/>
      </c>
    </row>
    <row r="302">
      <c r="A302" s="10" t="n"/>
      <c r="B302" s="12" t="n"/>
      <c r="C302" s="10" t="n"/>
      <c r="D302" s="10" t="n"/>
      <c r="E302" s="10" t="n"/>
      <c r="F302" s="11" t="n"/>
      <c r="G302" s="11" t="n"/>
      <c r="H302" s="11" t="n"/>
      <c r="I302" s="11" t="n"/>
      <c r="J302" s="10" t="n"/>
      <c r="K302" s="14">
        <f>IF(AND(A302="",B302="",C302="",D302="",E302="",F302="",G302="",H302="",I302="",J302=""),"",IF(OR(A302="",NOT(ISNUMBER(B302)),E302="",NOT(ISNUMBER(G302)),COUNTIFS('Vozidlá'!$A$6:$A$6,A302&amp;"",'Vozidlá'!$B$6:$B$6,"&lt;&gt;")&lt;&gt;1),"CHYBA",""))</f>
        <v/>
      </c>
    </row>
    <row r="303">
      <c r="A303" s="10" t="n"/>
      <c r="B303" s="12" t="n"/>
      <c r="C303" s="10" t="n"/>
      <c r="D303" s="10" t="n"/>
      <c r="E303" s="10" t="n"/>
      <c r="F303" s="11" t="n"/>
      <c r="G303" s="11" t="n"/>
      <c r="H303" s="11" t="n"/>
      <c r="I303" s="11" t="n"/>
      <c r="J303" s="10" t="n"/>
      <c r="K303" s="14">
        <f>IF(AND(A303="",B303="",C303="",D303="",E303="",F303="",G303="",H303="",I303="",J303=""),"",IF(OR(A303="",NOT(ISNUMBER(B303)),E303="",NOT(ISNUMBER(G303)),COUNTIFS('Vozidlá'!$A$6:$A$6,A303&amp;"",'Vozidlá'!$B$6:$B$6,"&lt;&gt;")&lt;&gt;1),"CHYBA",""))</f>
        <v/>
      </c>
    </row>
    <row r="304">
      <c r="A304" s="10" t="n"/>
      <c r="B304" s="12" t="n"/>
      <c r="C304" s="10" t="n"/>
      <c r="D304" s="10" t="n"/>
      <c r="E304" s="10" t="n"/>
      <c r="F304" s="11" t="n"/>
      <c r="G304" s="11" t="n"/>
      <c r="H304" s="11" t="n"/>
      <c r="I304" s="11" t="n"/>
      <c r="J304" s="10" t="n"/>
      <c r="K304" s="14">
        <f>IF(AND(A304="",B304="",C304="",D304="",E304="",F304="",G304="",H304="",I304="",J304=""),"",IF(OR(A304="",NOT(ISNUMBER(B304)),E304="",NOT(ISNUMBER(G304)),COUNTIFS('Vozidlá'!$A$6:$A$6,A304&amp;"",'Vozidlá'!$B$6:$B$6,"&lt;&gt;")&lt;&gt;1),"CHYBA",""))</f>
        <v/>
      </c>
    </row>
    <row r="305">
      <c r="A305" s="10" t="n"/>
      <c r="B305" s="12" t="n"/>
      <c r="C305" s="10" t="n"/>
      <c r="D305" s="10" t="n"/>
      <c r="E305" s="10" t="n"/>
      <c r="F305" s="11" t="n"/>
      <c r="G305" s="11" t="n"/>
      <c r="H305" s="11" t="n"/>
      <c r="I305" s="11" t="n"/>
      <c r="J305" s="10" t="n"/>
      <c r="K305" s="14">
        <f>IF(AND(A305="",B305="",C305="",D305="",E305="",F305="",G305="",H305="",I305="",J305=""),"",IF(OR(A305="",NOT(ISNUMBER(B305)),E305="",NOT(ISNUMBER(G305)),COUNTIFS('Vozidlá'!$A$6:$A$6,A305&amp;"",'Vozidlá'!$B$6:$B$6,"&lt;&gt;")&lt;&gt;1),"CHYBA",""))</f>
        <v/>
      </c>
    </row>
    <row r="306">
      <c r="A306" s="10" t="n"/>
      <c r="B306" s="12" t="n"/>
      <c r="C306" s="10" t="n"/>
      <c r="D306" s="10" t="n"/>
      <c r="E306" s="10" t="n"/>
      <c r="F306" s="11" t="n"/>
      <c r="G306" s="11" t="n"/>
      <c r="H306" s="11" t="n"/>
      <c r="I306" s="11" t="n"/>
      <c r="J306" s="10" t="n"/>
      <c r="K306" s="14">
        <f>IF(AND(A306="",B306="",C306="",D306="",E306="",F306="",G306="",H306="",I306="",J306=""),"",IF(OR(A306="",NOT(ISNUMBER(B306)),E306="",NOT(ISNUMBER(G306)),COUNTIFS('Vozidlá'!$A$6:$A$6,A306&amp;"",'Vozidlá'!$B$6:$B$6,"&lt;&gt;")&lt;&gt;1),"CHYBA",""))</f>
        <v/>
      </c>
    </row>
    <row r="307">
      <c r="A307" s="10" t="n"/>
      <c r="B307" s="12" t="n"/>
      <c r="C307" s="10" t="n"/>
      <c r="D307" s="10" t="n"/>
      <c r="E307" s="10" t="n"/>
      <c r="F307" s="11" t="n"/>
      <c r="G307" s="11" t="n"/>
      <c r="H307" s="11" t="n"/>
      <c r="I307" s="11" t="n"/>
      <c r="J307" s="10" t="n"/>
      <c r="K307" s="14">
        <f>IF(AND(A307="",B307="",C307="",D307="",E307="",F307="",G307="",H307="",I307="",J307=""),"",IF(OR(A307="",NOT(ISNUMBER(B307)),E307="",NOT(ISNUMBER(G307)),COUNTIFS('Vozidlá'!$A$6:$A$6,A307&amp;"",'Vozidlá'!$B$6:$B$6,"&lt;&gt;")&lt;&gt;1),"CHYBA",""))</f>
        <v/>
      </c>
    </row>
    <row r="308">
      <c r="A308" s="10" t="n"/>
      <c r="B308" s="12" t="n"/>
      <c r="C308" s="10" t="n"/>
      <c r="D308" s="10" t="n"/>
      <c r="E308" s="10" t="n"/>
      <c r="F308" s="11" t="n"/>
      <c r="G308" s="11" t="n"/>
      <c r="H308" s="11" t="n"/>
      <c r="I308" s="11" t="n"/>
      <c r="J308" s="10" t="n"/>
      <c r="K308" s="14">
        <f>IF(AND(A308="",B308="",C308="",D308="",E308="",F308="",G308="",H308="",I308="",J308=""),"",IF(OR(A308="",NOT(ISNUMBER(B308)),E308="",NOT(ISNUMBER(G308)),COUNTIFS('Vozidlá'!$A$6:$A$6,A308&amp;"",'Vozidlá'!$B$6:$B$6,"&lt;&gt;")&lt;&gt;1),"CHYBA",""))</f>
        <v/>
      </c>
    </row>
    <row r="309">
      <c r="A309" s="10" t="n"/>
      <c r="B309" s="12" t="n"/>
      <c r="C309" s="10" t="n"/>
      <c r="D309" s="10" t="n"/>
      <c r="E309" s="10" t="n"/>
      <c r="F309" s="11" t="n"/>
      <c r="G309" s="11" t="n"/>
      <c r="H309" s="11" t="n"/>
      <c r="I309" s="11" t="n"/>
      <c r="J309" s="10" t="n"/>
      <c r="K309" s="14">
        <f>IF(AND(A309="",B309="",C309="",D309="",E309="",F309="",G309="",H309="",I309="",J309=""),"",IF(OR(A309="",NOT(ISNUMBER(B309)),E309="",NOT(ISNUMBER(G309)),COUNTIFS('Vozidlá'!$A$6:$A$6,A309&amp;"",'Vozidlá'!$B$6:$B$6,"&lt;&gt;")&lt;&gt;1),"CHYBA",""))</f>
        <v/>
      </c>
    </row>
    <row r="310">
      <c r="A310" s="10" t="n"/>
      <c r="B310" s="12" t="n"/>
      <c r="C310" s="10" t="n"/>
      <c r="D310" s="10" t="n"/>
      <c r="E310" s="10" t="n"/>
      <c r="F310" s="11" t="n"/>
      <c r="G310" s="11" t="n"/>
      <c r="H310" s="11" t="n"/>
      <c r="I310" s="11" t="n"/>
      <c r="J310" s="10" t="n"/>
      <c r="K310" s="14">
        <f>IF(AND(A310="",B310="",C310="",D310="",E310="",F310="",G310="",H310="",I310="",J310=""),"",IF(OR(A310="",NOT(ISNUMBER(B310)),E310="",NOT(ISNUMBER(G310)),COUNTIFS('Vozidlá'!$A$6:$A$6,A310&amp;"",'Vozidlá'!$B$6:$B$6,"&lt;&gt;")&lt;&gt;1),"CHYBA",""))</f>
        <v/>
      </c>
    </row>
    <row r="311">
      <c r="A311" s="10" t="n"/>
      <c r="B311" s="12" t="n"/>
      <c r="C311" s="10" t="n"/>
      <c r="D311" s="10" t="n"/>
      <c r="E311" s="10" t="n"/>
      <c r="F311" s="11" t="n"/>
      <c r="G311" s="11" t="n"/>
      <c r="H311" s="11" t="n"/>
      <c r="I311" s="11" t="n"/>
      <c r="J311" s="10" t="n"/>
      <c r="K311" s="14">
        <f>IF(AND(A311="",B311="",C311="",D311="",E311="",F311="",G311="",H311="",I311="",J311=""),"",IF(OR(A311="",NOT(ISNUMBER(B311)),E311="",NOT(ISNUMBER(G311)),COUNTIFS('Vozidlá'!$A$6:$A$6,A311&amp;"",'Vozidlá'!$B$6:$B$6,"&lt;&gt;")&lt;&gt;1),"CHYBA",""))</f>
        <v/>
      </c>
    </row>
    <row r="312">
      <c r="A312" s="10" t="n"/>
      <c r="B312" s="12" t="n"/>
      <c r="C312" s="10" t="n"/>
      <c r="D312" s="10" t="n"/>
      <c r="E312" s="10" t="n"/>
      <c r="F312" s="11" t="n"/>
      <c r="G312" s="11" t="n"/>
      <c r="H312" s="11" t="n"/>
      <c r="I312" s="11" t="n"/>
      <c r="J312" s="10" t="n"/>
      <c r="K312" s="14">
        <f>IF(AND(A312="",B312="",C312="",D312="",E312="",F312="",G312="",H312="",I312="",J312=""),"",IF(OR(A312="",NOT(ISNUMBER(B312)),E312="",NOT(ISNUMBER(G312)),COUNTIFS('Vozidlá'!$A$6:$A$6,A312&amp;"",'Vozidlá'!$B$6:$B$6,"&lt;&gt;")&lt;&gt;1),"CHYBA",""))</f>
        <v/>
      </c>
    </row>
    <row r="313">
      <c r="A313" s="10" t="n"/>
      <c r="B313" s="12" t="n"/>
      <c r="C313" s="10" t="n"/>
      <c r="D313" s="10" t="n"/>
      <c r="E313" s="10" t="n"/>
      <c r="F313" s="11" t="n"/>
      <c r="G313" s="11" t="n"/>
      <c r="H313" s="11" t="n"/>
      <c r="I313" s="11" t="n"/>
      <c r="J313" s="10" t="n"/>
      <c r="K313" s="14">
        <f>IF(AND(A313="",B313="",C313="",D313="",E313="",F313="",G313="",H313="",I313="",J313=""),"",IF(OR(A313="",NOT(ISNUMBER(B313)),E313="",NOT(ISNUMBER(G313)),COUNTIFS('Vozidlá'!$A$6:$A$6,A313&amp;"",'Vozidlá'!$B$6:$B$6,"&lt;&gt;")&lt;&gt;1),"CHYBA",""))</f>
        <v/>
      </c>
    </row>
    <row r="314">
      <c r="A314" s="10" t="n"/>
      <c r="B314" s="12" t="n"/>
      <c r="C314" s="10" t="n"/>
      <c r="D314" s="10" t="n"/>
      <c r="E314" s="10" t="n"/>
      <c r="F314" s="11" t="n"/>
      <c r="G314" s="11" t="n"/>
      <c r="H314" s="11" t="n"/>
      <c r="I314" s="11" t="n"/>
      <c r="J314" s="10" t="n"/>
      <c r="K314" s="14">
        <f>IF(AND(A314="",B314="",C314="",D314="",E314="",F314="",G314="",H314="",I314="",J314=""),"",IF(OR(A314="",NOT(ISNUMBER(B314)),E314="",NOT(ISNUMBER(G314)),COUNTIFS('Vozidlá'!$A$6:$A$6,A314&amp;"",'Vozidlá'!$B$6:$B$6,"&lt;&gt;")&lt;&gt;1),"CHYBA",""))</f>
        <v/>
      </c>
    </row>
    <row r="315">
      <c r="A315" s="10" t="n"/>
      <c r="B315" s="12" t="n"/>
      <c r="C315" s="10" t="n"/>
      <c r="D315" s="10" t="n"/>
      <c r="E315" s="10" t="n"/>
      <c r="F315" s="11" t="n"/>
      <c r="G315" s="11" t="n"/>
      <c r="H315" s="11" t="n"/>
      <c r="I315" s="11" t="n"/>
      <c r="J315" s="10" t="n"/>
      <c r="K315" s="14">
        <f>IF(AND(A315="",B315="",C315="",D315="",E315="",F315="",G315="",H315="",I315="",J315=""),"",IF(OR(A315="",NOT(ISNUMBER(B315)),E315="",NOT(ISNUMBER(G315)),COUNTIFS('Vozidlá'!$A$6:$A$6,A315&amp;"",'Vozidlá'!$B$6:$B$6,"&lt;&gt;")&lt;&gt;1),"CHYBA",""))</f>
        <v/>
      </c>
    </row>
    <row r="316">
      <c r="A316" s="10" t="n"/>
      <c r="B316" s="12" t="n"/>
      <c r="C316" s="10" t="n"/>
      <c r="D316" s="10" t="n"/>
      <c r="E316" s="10" t="n"/>
      <c r="F316" s="11" t="n"/>
      <c r="G316" s="11" t="n"/>
      <c r="H316" s="11" t="n"/>
      <c r="I316" s="11" t="n"/>
      <c r="J316" s="10" t="n"/>
      <c r="K316" s="14">
        <f>IF(AND(A316="",B316="",C316="",D316="",E316="",F316="",G316="",H316="",I316="",J316=""),"",IF(OR(A316="",NOT(ISNUMBER(B316)),E316="",NOT(ISNUMBER(G316)),COUNTIFS('Vozidlá'!$A$6:$A$6,A316&amp;"",'Vozidlá'!$B$6:$B$6,"&lt;&gt;")&lt;&gt;1),"CHYBA",""))</f>
        <v/>
      </c>
    </row>
    <row r="317">
      <c r="A317" s="10" t="n"/>
      <c r="B317" s="12" t="n"/>
      <c r="C317" s="10" t="n"/>
      <c r="D317" s="10" t="n"/>
      <c r="E317" s="10" t="n"/>
      <c r="F317" s="11" t="n"/>
      <c r="G317" s="11" t="n"/>
      <c r="H317" s="11" t="n"/>
      <c r="I317" s="11" t="n"/>
      <c r="J317" s="10" t="n"/>
      <c r="K317" s="14">
        <f>IF(AND(A317="",B317="",C317="",D317="",E317="",F317="",G317="",H317="",I317="",J317=""),"",IF(OR(A317="",NOT(ISNUMBER(B317)),E317="",NOT(ISNUMBER(G317)),COUNTIFS('Vozidlá'!$A$6:$A$6,A317&amp;"",'Vozidlá'!$B$6:$B$6,"&lt;&gt;")&lt;&gt;1),"CHYBA",""))</f>
        <v/>
      </c>
    </row>
    <row r="318">
      <c r="A318" s="10" t="n"/>
      <c r="B318" s="12" t="n"/>
      <c r="C318" s="10" t="n"/>
      <c r="D318" s="10" t="n"/>
      <c r="E318" s="10" t="n"/>
      <c r="F318" s="11" t="n"/>
      <c r="G318" s="11" t="n"/>
      <c r="H318" s="11" t="n"/>
      <c r="I318" s="11" t="n"/>
      <c r="J318" s="10" t="n"/>
      <c r="K318" s="14">
        <f>IF(AND(A318="",B318="",C318="",D318="",E318="",F318="",G318="",H318="",I318="",J318=""),"",IF(OR(A318="",NOT(ISNUMBER(B318)),E318="",NOT(ISNUMBER(G318)),COUNTIFS('Vozidlá'!$A$6:$A$6,A318&amp;"",'Vozidlá'!$B$6:$B$6,"&lt;&gt;")&lt;&gt;1),"CHYBA",""))</f>
        <v/>
      </c>
    </row>
    <row r="319">
      <c r="A319" s="10" t="n"/>
      <c r="B319" s="12" t="n"/>
      <c r="C319" s="10" t="n"/>
      <c r="D319" s="10" t="n"/>
      <c r="E319" s="10" t="n"/>
      <c r="F319" s="11" t="n"/>
      <c r="G319" s="11" t="n"/>
      <c r="H319" s="11" t="n"/>
      <c r="I319" s="11" t="n"/>
      <c r="J319" s="10" t="n"/>
      <c r="K319" s="14">
        <f>IF(AND(A319="",B319="",C319="",D319="",E319="",F319="",G319="",H319="",I319="",J319=""),"",IF(OR(A319="",NOT(ISNUMBER(B319)),E319="",NOT(ISNUMBER(G319)),COUNTIFS('Vozidlá'!$A$6:$A$6,A319&amp;"",'Vozidlá'!$B$6:$B$6,"&lt;&gt;")&lt;&gt;1),"CHYBA",""))</f>
        <v/>
      </c>
    </row>
    <row r="320">
      <c r="A320" s="10" t="n"/>
      <c r="B320" s="12" t="n"/>
      <c r="C320" s="10" t="n"/>
      <c r="D320" s="10" t="n"/>
      <c r="E320" s="10" t="n"/>
      <c r="F320" s="11" t="n"/>
      <c r="G320" s="11" t="n"/>
      <c r="H320" s="11" t="n"/>
      <c r="I320" s="11" t="n"/>
      <c r="J320" s="10" t="n"/>
      <c r="K320" s="14">
        <f>IF(AND(A320="",B320="",C320="",D320="",E320="",F320="",G320="",H320="",I320="",J320=""),"",IF(OR(A320="",NOT(ISNUMBER(B320)),E320="",NOT(ISNUMBER(G320)),COUNTIFS('Vozidlá'!$A$6:$A$6,A320&amp;"",'Vozidlá'!$B$6:$B$6,"&lt;&gt;")&lt;&gt;1),"CHYBA",""))</f>
        <v/>
      </c>
    </row>
    <row r="321">
      <c r="A321" s="10" t="n"/>
      <c r="B321" s="12" t="n"/>
      <c r="C321" s="10" t="n"/>
      <c r="D321" s="10" t="n"/>
      <c r="E321" s="10" t="n"/>
      <c r="F321" s="11" t="n"/>
      <c r="G321" s="11" t="n"/>
      <c r="H321" s="11" t="n"/>
      <c r="I321" s="11" t="n"/>
      <c r="J321" s="10" t="n"/>
      <c r="K321" s="14">
        <f>IF(AND(A321="",B321="",C321="",D321="",E321="",F321="",G321="",H321="",I321="",J321=""),"",IF(OR(A321="",NOT(ISNUMBER(B321)),E321="",NOT(ISNUMBER(G321)),COUNTIFS('Vozidlá'!$A$6:$A$6,A321&amp;"",'Vozidlá'!$B$6:$B$6,"&lt;&gt;")&lt;&gt;1),"CHYBA",""))</f>
        <v/>
      </c>
    </row>
    <row r="322">
      <c r="A322" s="10" t="n"/>
      <c r="B322" s="12" t="n"/>
      <c r="C322" s="10" t="n"/>
      <c r="D322" s="10" t="n"/>
      <c r="E322" s="10" t="n"/>
      <c r="F322" s="11" t="n"/>
      <c r="G322" s="11" t="n"/>
      <c r="H322" s="11" t="n"/>
      <c r="I322" s="11" t="n"/>
      <c r="J322" s="10" t="n"/>
      <c r="K322" s="14">
        <f>IF(AND(A322="",B322="",C322="",D322="",E322="",F322="",G322="",H322="",I322="",J322=""),"",IF(OR(A322="",NOT(ISNUMBER(B322)),E322="",NOT(ISNUMBER(G322)),COUNTIFS('Vozidlá'!$A$6:$A$6,A322&amp;"",'Vozidlá'!$B$6:$B$6,"&lt;&gt;")&lt;&gt;1),"CHYBA",""))</f>
        <v/>
      </c>
    </row>
    <row r="323">
      <c r="A323" s="10" t="n"/>
      <c r="B323" s="12" t="n"/>
      <c r="C323" s="10" t="n"/>
      <c r="D323" s="10" t="n"/>
      <c r="E323" s="10" t="n"/>
      <c r="F323" s="11" t="n"/>
      <c r="G323" s="11" t="n"/>
      <c r="H323" s="11" t="n"/>
      <c r="I323" s="11" t="n"/>
      <c r="J323" s="10" t="n"/>
      <c r="K323" s="14">
        <f>IF(AND(A323="",B323="",C323="",D323="",E323="",F323="",G323="",H323="",I323="",J323=""),"",IF(OR(A323="",NOT(ISNUMBER(B323)),E323="",NOT(ISNUMBER(G323)),COUNTIFS('Vozidlá'!$A$6:$A$6,A323&amp;"",'Vozidlá'!$B$6:$B$6,"&lt;&gt;")&lt;&gt;1),"CHYBA",""))</f>
        <v/>
      </c>
    </row>
    <row r="324">
      <c r="A324" s="10" t="n"/>
      <c r="B324" s="12" t="n"/>
      <c r="C324" s="10" t="n"/>
      <c r="D324" s="10" t="n"/>
      <c r="E324" s="10" t="n"/>
      <c r="F324" s="11" t="n"/>
      <c r="G324" s="11" t="n"/>
      <c r="H324" s="11" t="n"/>
      <c r="I324" s="11" t="n"/>
      <c r="J324" s="10" t="n"/>
      <c r="K324" s="14">
        <f>IF(AND(A324="",B324="",C324="",D324="",E324="",F324="",G324="",H324="",I324="",J324=""),"",IF(OR(A324="",NOT(ISNUMBER(B324)),E324="",NOT(ISNUMBER(G324)),COUNTIFS('Vozidlá'!$A$6:$A$6,A324&amp;"",'Vozidlá'!$B$6:$B$6,"&lt;&gt;")&lt;&gt;1),"CHYBA",""))</f>
        <v/>
      </c>
    </row>
    <row r="325">
      <c r="A325" s="10" t="n"/>
      <c r="B325" s="12" t="n"/>
      <c r="C325" s="10" t="n"/>
      <c r="D325" s="10" t="n"/>
      <c r="E325" s="10" t="n"/>
      <c r="F325" s="11" t="n"/>
      <c r="G325" s="11" t="n"/>
      <c r="H325" s="11" t="n"/>
      <c r="I325" s="11" t="n"/>
      <c r="J325" s="10" t="n"/>
      <c r="K325" s="14">
        <f>IF(AND(A325="",B325="",C325="",D325="",E325="",F325="",G325="",H325="",I325="",J325=""),"",IF(OR(A325="",NOT(ISNUMBER(B325)),E325="",NOT(ISNUMBER(G325)),COUNTIFS('Vozidlá'!$A$6:$A$6,A325&amp;"",'Vozidlá'!$B$6:$B$6,"&lt;&gt;")&lt;&gt;1),"CHYBA",""))</f>
        <v/>
      </c>
    </row>
    <row r="326">
      <c r="A326" s="10" t="n"/>
      <c r="B326" s="12" t="n"/>
      <c r="C326" s="10" t="n"/>
      <c r="D326" s="10" t="n"/>
      <c r="E326" s="10" t="n"/>
      <c r="F326" s="11" t="n"/>
      <c r="G326" s="11" t="n"/>
      <c r="H326" s="11" t="n"/>
      <c r="I326" s="11" t="n"/>
      <c r="J326" s="10" t="n"/>
      <c r="K326" s="14">
        <f>IF(AND(A326="",B326="",C326="",D326="",E326="",F326="",G326="",H326="",I326="",J326=""),"",IF(OR(A326="",NOT(ISNUMBER(B326)),E326="",NOT(ISNUMBER(G326)),COUNTIFS('Vozidlá'!$A$6:$A$6,A326&amp;"",'Vozidlá'!$B$6:$B$6,"&lt;&gt;")&lt;&gt;1),"CHYBA",""))</f>
        <v/>
      </c>
    </row>
    <row r="327">
      <c r="A327" s="10" t="n"/>
      <c r="B327" s="12" t="n"/>
      <c r="C327" s="10" t="n"/>
      <c r="D327" s="10" t="n"/>
      <c r="E327" s="10" t="n"/>
      <c r="F327" s="11" t="n"/>
      <c r="G327" s="11" t="n"/>
      <c r="H327" s="11" t="n"/>
      <c r="I327" s="11" t="n"/>
      <c r="J327" s="10" t="n"/>
      <c r="K327" s="14">
        <f>IF(AND(A327="",B327="",C327="",D327="",E327="",F327="",G327="",H327="",I327="",J327=""),"",IF(OR(A327="",NOT(ISNUMBER(B327)),E327="",NOT(ISNUMBER(G327)),COUNTIFS('Vozidlá'!$A$6:$A$6,A327&amp;"",'Vozidlá'!$B$6:$B$6,"&lt;&gt;")&lt;&gt;1),"CHYBA",""))</f>
        <v/>
      </c>
    </row>
    <row r="328">
      <c r="A328" s="10" t="n"/>
      <c r="B328" s="12" t="n"/>
      <c r="C328" s="10" t="n"/>
      <c r="D328" s="10" t="n"/>
      <c r="E328" s="10" t="n"/>
      <c r="F328" s="11" t="n"/>
      <c r="G328" s="11" t="n"/>
      <c r="H328" s="11" t="n"/>
      <c r="I328" s="11" t="n"/>
      <c r="J328" s="10" t="n"/>
      <c r="K328" s="14">
        <f>IF(AND(A328="",B328="",C328="",D328="",E328="",F328="",G328="",H328="",I328="",J328=""),"",IF(OR(A328="",NOT(ISNUMBER(B328)),E328="",NOT(ISNUMBER(G328)),COUNTIFS('Vozidlá'!$A$6:$A$6,A328&amp;"",'Vozidlá'!$B$6:$B$6,"&lt;&gt;")&lt;&gt;1),"CHYBA",""))</f>
        <v/>
      </c>
    </row>
    <row r="329">
      <c r="A329" s="10" t="n"/>
      <c r="B329" s="12" t="n"/>
      <c r="C329" s="10" t="n"/>
      <c r="D329" s="10" t="n"/>
      <c r="E329" s="10" t="n"/>
      <c r="F329" s="11" t="n"/>
      <c r="G329" s="11" t="n"/>
      <c r="H329" s="11" t="n"/>
      <c r="I329" s="11" t="n"/>
      <c r="J329" s="10" t="n"/>
      <c r="K329" s="14">
        <f>IF(AND(A329="",B329="",C329="",D329="",E329="",F329="",G329="",H329="",I329="",J329=""),"",IF(OR(A329="",NOT(ISNUMBER(B329)),E329="",NOT(ISNUMBER(G329)),COUNTIFS('Vozidlá'!$A$6:$A$6,A329&amp;"",'Vozidlá'!$B$6:$B$6,"&lt;&gt;")&lt;&gt;1),"CHYBA",""))</f>
        <v/>
      </c>
    </row>
    <row r="330">
      <c r="A330" s="10" t="n"/>
      <c r="B330" s="12" t="n"/>
      <c r="C330" s="10" t="n"/>
      <c r="D330" s="10" t="n"/>
      <c r="E330" s="10" t="n"/>
      <c r="F330" s="11" t="n"/>
      <c r="G330" s="11" t="n"/>
      <c r="H330" s="11" t="n"/>
      <c r="I330" s="11" t="n"/>
      <c r="J330" s="10" t="n"/>
      <c r="K330" s="14">
        <f>IF(AND(A330="",B330="",C330="",D330="",E330="",F330="",G330="",H330="",I330="",J330=""),"",IF(OR(A330="",NOT(ISNUMBER(B330)),E330="",NOT(ISNUMBER(G330)),COUNTIFS('Vozidlá'!$A$6:$A$6,A330&amp;"",'Vozidlá'!$B$6:$B$6,"&lt;&gt;")&lt;&gt;1),"CHYBA",""))</f>
        <v/>
      </c>
    </row>
    <row r="331">
      <c r="A331" s="10" t="n"/>
      <c r="B331" s="12" t="n"/>
      <c r="C331" s="10" t="n"/>
      <c r="D331" s="10" t="n"/>
      <c r="E331" s="10" t="n"/>
      <c r="F331" s="11" t="n"/>
      <c r="G331" s="11" t="n"/>
      <c r="H331" s="11" t="n"/>
      <c r="I331" s="11" t="n"/>
      <c r="J331" s="10" t="n"/>
      <c r="K331" s="14">
        <f>IF(AND(A331="",B331="",C331="",D331="",E331="",F331="",G331="",H331="",I331="",J331=""),"",IF(OR(A331="",NOT(ISNUMBER(B331)),E331="",NOT(ISNUMBER(G331)),COUNTIFS('Vozidlá'!$A$6:$A$6,A331&amp;"",'Vozidlá'!$B$6:$B$6,"&lt;&gt;")&lt;&gt;1),"CHYBA",""))</f>
        <v/>
      </c>
    </row>
    <row r="332">
      <c r="A332" s="10" t="n"/>
      <c r="B332" s="12" t="n"/>
      <c r="C332" s="10" t="n"/>
      <c r="D332" s="10" t="n"/>
      <c r="E332" s="10" t="n"/>
      <c r="F332" s="11" t="n"/>
      <c r="G332" s="11" t="n"/>
      <c r="H332" s="11" t="n"/>
      <c r="I332" s="11" t="n"/>
      <c r="J332" s="10" t="n"/>
      <c r="K332" s="14">
        <f>IF(AND(A332="",B332="",C332="",D332="",E332="",F332="",G332="",H332="",I332="",J332=""),"",IF(OR(A332="",NOT(ISNUMBER(B332)),E332="",NOT(ISNUMBER(G332)),COUNTIFS('Vozidlá'!$A$6:$A$6,A332&amp;"",'Vozidlá'!$B$6:$B$6,"&lt;&gt;")&lt;&gt;1),"CHYBA",""))</f>
        <v/>
      </c>
    </row>
    <row r="333">
      <c r="A333" s="10" t="n"/>
      <c r="B333" s="12" t="n"/>
      <c r="C333" s="10" t="n"/>
      <c r="D333" s="10" t="n"/>
      <c r="E333" s="10" t="n"/>
      <c r="F333" s="11" t="n"/>
      <c r="G333" s="11" t="n"/>
      <c r="H333" s="11" t="n"/>
      <c r="I333" s="11" t="n"/>
      <c r="J333" s="10" t="n"/>
      <c r="K333" s="14">
        <f>IF(AND(A333="",B333="",C333="",D333="",E333="",F333="",G333="",H333="",I333="",J333=""),"",IF(OR(A333="",NOT(ISNUMBER(B333)),E333="",NOT(ISNUMBER(G333)),COUNTIFS('Vozidlá'!$A$6:$A$6,A333&amp;"",'Vozidlá'!$B$6:$B$6,"&lt;&gt;")&lt;&gt;1),"CHYBA",""))</f>
        <v/>
      </c>
    </row>
    <row r="334">
      <c r="A334" s="10" t="n"/>
      <c r="B334" s="12" t="n"/>
      <c r="C334" s="10" t="n"/>
      <c r="D334" s="10" t="n"/>
      <c r="E334" s="10" t="n"/>
      <c r="F334" s="11" t="n"/>
      <c r="G334" s="11" t="n"/>
      <c r="H334" s="11" t="n"/>
      <c r="I334" s="11" t="n"/>
      <c r="J334" s="10" t="n"/>
      <c r="K334" s="14">
        <f>IF(AND(A334="",B334="",C334="",D334="",E334="",F334="",G334="",H334="",I334="",J334=""),"",IF(OR(A334="",NOT(ISNUMBER(B334)),E334="",NOT(ISNUMBER(G334)),COUNTIFS('Vozidlá'!$A$6:$A$6,A334&amp;"",'Vozidlá'!$B$6:$B$6,"&lt;&gt;")&lt;&gt;1),"CHYBA",""))</f>
        <v/>
      </c>
    </row>
    <row r="335">
      <c r="A335" s="10" t="n"/>
      <c r="B335" s="12" t="n"/>
      <c r="C335" s="10" t="n"/>
      <c r="D335" s="10" t="n"/>
      <c r="E335" s="10" t="n"/>
      <c r="F335" s="11" t="n"/>
      <c r="G335" s="11" t="n"/>
      <c r="H335" s="11" t="n"/>
      <c r="I335" s="11" t="n"/>
      <c r="J335" s="10" t="n"/>
      <c r="K335" s="14">
        <f>IF(AND(A335="",B335="",C335="",D335="",E335="",F335="",G335="",H335="",I335="",J335=""),"",IF(OR(A335="",NOT(ISNUMBER(B335)),E335="",NOT(ISNUMBER(G335)),COUNTIFS('Vozidlá'!$A$6:$A$6,A335&amp;"",'Vozidlá'!$B$6:$B$6,"&lt;&gt;")&lt;&gt;1),"CHYBA",""))</f>
        <v/>
      </c>
    </row>
    <row r="336">
      <c r="A336" s="10" t="n"/>
      <c r="B336" s="12" t="n"/>
      <c r="C336" s="10" t="n"/>
      <c r="D336" s="10" t="n"/>
      <c r="E336" s="10" t="n"/>
      <c r="F336" s="11" t="n"/>
      <c r="G336" s="11" t="n"/>
      <c r="H336" s="11" t="n"/>
      <c r="I336" s="11" t="n"/>
      <c r="J336" s="10" t="n"/>
      <c r="K336" s="14">
        <f>IF(AND(A336="",B336="",C336="",D336="",E336="",F336="",G336="",H336="",I336="",J336=""),"",IF(OR(A336="",NOT(ISNUMBER(B336)),E336="",NOT(ISNUMBER(G336)),COUNTIFS('Vozidlá'!$A$6:$A$6,A336&amp;"",'Vozidlá'!$B$6:$B$6,"&lt;&gt;")&lt;&gt;1),"CHYBA",""))</f>
        <v/>
      </c>
    </row>
    <row r="337">
      <c r="A337" s="10" t="n"/>
      <c r="B337" s="12" t="n"/>
      <c r="C337" s="10" t="n"/>
      <c r="D337" s="10" t="n"/>
      <c r="E337" s="10" t="n"/>
      <c r="F337" s="11" t="n"/>
      <c r="G337" s="11" t="n"/>
      <c r="H337" s="11" t="n"/>
      <c r="I337" s="11" t="n"/>
      <c r="J337" s="10" t="n"/>
      <c r="K337" s="14">
        <f>IF(AND(A337="",B337="",C337="",D337="",E337="",F337="",G337="",H337="",I337="",J337=""),"",IF(OR(A337="",NOT(ISNUMBER(B337)),E337="",NOT(ISNUMBER(G337)),COUNTIFS('Vozidlá'!$A$6:$A$6,A337&amp;"",'Vozidlá'!$B$6:$B$6,"&lt;&gt;")&lt;&gt;1),"CHYBA",""))</f>
        <v/>
      </c>
    </row>
    <row r="338">
      <c r="A338" s="10" t="n"/>
      <c r="B338" s="12" t="n"/>
      <c r="C338" s="10" t="n"/>
      <c r="D338" s="10" t="n"/>
      <c r="E338" s="10" t="n"/>
      <c r="F338" s="11" t="n"/>
      <c r="G338" s="11" t="n"/>
      <c r="H338" s="11" t="n"/>
      <c r="I338" s="11" t="n"/>
      <c r="J338" s="10" t="n"/>
      <c r="K338" s="14">
        <f>IF(AND(A338="",B338="",C338="",D338="",E338="",F338="",G338="",H338="",I338="",J338=""),"",IF(OR(A338="",NOT(ISNUMBER(B338)),E338="",NOT(ISNUMBER(G338)),COUNTIFS('Vozidlá'!$A$6:$A$6,A338&amp;"",'Vozidlá'!$B$6:$B$6,"&lt;&gt;")&lt;&gt;1),"CHYBA",""))</f>
        <v/>
      </c>
    </row>
    <row r="339">
      <c r="A339" s="10" t="n"/>
      <c r="B339" s="12" t="n"/>
      <c r="C339" s="10" t="n"/>
      <c r="D339" s="10" t="n"/>
      <c r="E339" s="10" t="n"/>
      <c r="F339" s="11" t="n"/>
      <c r="G339" s="11" t="n"/>
      <c r="H339" s="11" t="n"/>
      <c r="I339" s="11" t="n"/>
      <c r="J339" s="10" t="n"/>
      <c r="K339" s="14">
        <f>IF(AND(A339="",B339="",C339="",D339="",E339="",F339="",G339="",H339="",I339="",J339=""),"",IF(OR(A339="",NOT(ISNUMBER(B339)),E339="",NOT(ISNUMBER(G339)),COUNTIFS('Vozidlá'!$A$6:$A$6,A339&amp;"",'Vozidlá'!$B$6:$B$6,"&lt;&gt;")&lt;&gt;1),"CHYBA",""))</f>
        <v/>
      </c>
    </row>
    <row r="340">
      <c r="A340" s="10" t="n"/>
      <c r="B340" s="12" t="n"/>
      <c r="C340" s="10" t="n"/>
      <c r="D340" s="10" t="n"/>
      <c r="E340" s="10" t="n"/>
      <c r="F340" s="11" t="n"/>
      <c r="G340" s="11" t="n"/>
      <c r="H340" s="11" t="n"/>
      <c r="I340" s="11" t="n"/>
      <c r="J340" s="10" t="n"/>
      <c r="K340" s="14">
        <f>IF(AND(A340="",B340="",C340="",D340="",E340="",F340="",G340="",H340="",I340="",J340=""),"",IF(OR(A340="",NOT(ISNUMBER(B340)),E340="",NOT(ISNUMBER(G340)),COUNTIFS('Vozidlá'!$A$6:$A$6,A340&amp;"",'Vozidlá'!$B$6:$B$6,"&lt;&gt;")&lt;&gt;1),"CHYBA",""))</f>
        <v/>
      </c>
    </row>
    <row r="341">
      <c r="A341" s="10" t="n"/>
      <c r="B341" s="12" t="n"/>
      <c r="C341" s="10" t="n"/>
      <c r="D341" s="10" t="n"/>
      <c r="E341" s="10" t="n"/>
      <c r="F341" s="11" t="n"/>
      <c r="G341" s="11" t="n"/>
      <c r="H341" s="11" t="n"/>
      <c r="I341" s="11" t="n"/>
      <c r="J341" s="10" t="n"/>
      <c r="K341" s="14">
        <f>IF(AND(A341="",B341="",C341="",D341="",E341="",F341="",G341="",H341="",I341="",J341=""),"",IF(OR(A341="",NOT(ISNUMBER(B341)),E341="",NOT(ISNUMBER(G341)),COUNTIFS('Vozidlá'!$A$6:$A$6,A341&amp;"",'Vozidlá'!$B$6:$B$6,"&lt;&gt;")&lt;&gt;1),"CHYBA",""))</f>
        <v/>
      </c>
    </row>
    <row r="342">
      <c r="A342" s="10" t="n"/>
      <c r="B342" s="12" t="n"/>
      <c r="C342" s="10" t="n"/>
      <c r="D342" s="10" t="n"/>
      <c r="E342" s="10" t="n"/>
      <c r="F342" s="11" t="n"/>
      <c r="G342" s="11" t="n"/>
      <c r="H342" s="11" t="n"/>
      <c r="I342" s="11" t="n"/>
      <c r="J342" s="10" t="n"/>
      <c r="K342" s="14">
        <f>IF(AND(A342="",B342="",C342="",D342="",E342="",F342="",G342="",H342="",I342="",J342=""),"",IF(OR(A342="",NOT(ISNUMBER(B342)),E342="",NOT(ISNUMBER(G342)),COUNTIFS('Vozidlá'!$A$6:$A$6,A342&amp;"",'Vozidlá'!$B$6:$B$6,"&lt;&gt;")&lt;&gt;1),"CHYBA",""))</f>
        <v/>
      </c>
    </row>
    <row r="343">
      <c r="A343" s="10" t="n"/>
      <c r="B343" s="12" t="n"/>
      <c r="C343" s="10" t="n"/>
      <c r="D343" s="10" t="n"/>
      <c r="E343" s="10" t="n"/>
      <c r="F343" s="11" t="n"/>
      <c r="G343" s="11" t="n"/>
      <c r="H343" s="11" t="n"/>
      <c r="I343" s="11" t="n"/>
      <c r="J343" s="10" t="n"/>
      <c r="K343" s="14">
        <f>IF(AND(A343="",B343="",C343="",D343="",E343="",F343="",G343="",H343="",I343="",J343=""),"",IF(OR(A343="",NOT(ISNUMBER(B343)),E343="",NOT(ISNUMBER(G343)),COUNTIFS('Vozidlá'!$A$6:$A$6,A343&amp;"",'Vozidlá'!$B$6:$B$6,"&lt;&gt;")&lt;&gt;1),"CHYBA",""))</f>
        <v/>
      </c>
    </row>
    <row r="344">
      <c r="A344" s="10" t="n"/>
      <c r="B344" s="12" t="n"/>
      <c r="C344" s="10" t="n"/>
      <c r="D344" s="10" t="n"/>
      <c r="E344" s="10" t="n"/>
      <c r="F344" s="11" t="n"/>
      <c r="G344" s="11" t="n"/>
      <c r="H344" s="11" t="n"/>
      <c r="I344" s="11" t="n"/>
      <c r="J344" s="10" t="n"/>
      <c r="K344" s="14">
        <f>IF(AND(A344="",B344="",C344="",D344="",E344="",F344="",G344="",H344="",I344="",J344=""),"",IF(OR(A344="",NOT(ISNUMBER(B344)),E344="",NOT(ISNUMBER(G344)),COUNTIFS('Vozidlá'!$A$6:$A$6,A344&amp;"",'Vozidlá'!$B$6:$B$6,"&lt;&gt;")&lt;&gt;1),"CHYBA",""))</f>
        <v/>
      </c>
    </row>
    <row r="345">
      <c r="A345" s="10" t="n"/>
      <c r="B345" s="12" t="n"/>
      <c r="C345" s="10" t="n"/>
      <c r="D345" s="10" t="n"/>
      <c r="E345" s="10" t="n"/>
      <c r="F345" s="11" t="n"/>
      <c r="G345" s="11" t="n"/>
      <c r="H345" s="11" t="n"/>
      <c r="I345" s="11" t="n"/>
      <c r="J345" s="10" t="n"/>
      <c r="K345" s="14">
        <f>IF(AND(A345="",B345="",C345="",D345="",E345="",F345="",G345="",H345="",I345="",J345=""),"",IF(OR(A345="",NOT(ISNUMBER(B345)),E345="",NOT(ISNUMBER(G345)),COUNTIFS('Vozidlá'!$A$6:$A$6,A345&amp;"",'Vozidlá'!$B$6:$B$6,"&lt;&gt;")&lt;&gt;1),"CHYBA",""))</f>
        <v/>
      </c>
    </row>
    <row r="346">
      <c r="A346" s="10" t="n"/>
      <c r="B346" s="12" t="n"/>
      <c r="C346" s="10" t="n"/>
      <c r="D346" s="10" t="n"/>
      <c r="E346" s="10" t="n"/>
      <c r="F346" s="11" t="n"/>
      <c r="G346" s="11" t="n"/>
      <c r="H346" s="11" t="n"/>
      <c r="I346" s="11" t="n"/>
      <c r="J346" s="10" t="n"/>
      <c r="K346" s="14">
        <f>IF(AND(A346="",B346="",C346="",D346="",E346="",F346="",G346="",H346="",I346="",J346=""),"",IF(OR(A346="",NOT(ISNUMBER(B346)),E346="",NOT(ISNUMBER(G346)),COUNTIFS('Vozidlá'!$A$6:$A$6,A346&amp;"",'Vozidlá'!$B$6:$B$6,"&lt;&gt;")&lt;&gt;1),"CHYBA",""))</f>
        <v/>
      </c>
    </row>
    <row r="347">
      <c r="A347" s="10" t="n"/>
      <c r="B347" s="12" t="n"/>
      <c r="C347" s="10" t="n"/>
      <c r="D347" s="10" t="n"/>
      <c r="E347" s="10" t="n"/>
      <c r="F347" s="11" t="n"/>
      <c r="G347" s="11" t="n"/>
      <c r="H347" s="11" t="n"/>
      <c r="I347" s="11" t="n"/>
      <c r="J347" s="10" t="n"/>
      <c r="K347" s="14">
        <f>IF(AND(A347="",B347="",C347="",D347="",E347="",F347="",G347="",H347="",I347="",J347=""),"",IF(OR(A347="",NOT(ISNUMBER(B347)),E347="",NOT(ISNUMBER(G347)),COUNTIFS('Vozidlá'!$A$6:$A$6,A347&amp;"",'Vozidlá'!$B$6:$B$6,"&lt;&gt;")&lt;&gt;1),"CHYBA",""))</f>
        <v/>
      </c>
    </row>
    <row r="348">
      <c r="A348" s="10" t="n"/>
      <c r="B348" s="12" t="n"/>
      <c r="C348" s="10" t="n"/>
      <c r="D348" s="10" t="n"/>
      <c r="E348" s="10" t="n"/>
      <c r="F348" s="11" t="n"/>
      <c r="G348" s="11" t="n"/>
      <c r="H348" s="11" t="n"/>
      <c r="I348" s="11" t="n"/>
      <c r="J348" s="10" t="n"/>
      <c r="K348" s="14">
        <f>IF(AND(A348="",B348="",C348="",D348="",E348="",F348="",G348="",H348="",I348="",J348=""),"",IF(OR(A348="",NOT(ISNUMBER(B348)),E348="",NOT(ISNUMBER(G348)),COUNTIFS('Vozidlá'!$A$6:$A$6,A348&amp;"",'Vozidlá'!$B$6:$B$6,"&lt;&gt;")&lt;&gt;1),"CHYBA",""))</f>
        <v/>
      </c>
    </row>
    <row r="349">
      <c r="A349" s="10" t="n"/>
      <c r="B349" s="12" t="n"/>
      <c r="C349" s="10" t="n"/>
      <c r="D349" s="10" t="n"/>
      <c r="E349" s="10" t="n"/>
      <c r="F349" s="11" t="n"/>
      <c r="G349" s="11" t="n"/>
      <c r="H349" s="11" t="n"/>
      <c r="I349" s="11" t="n"/>
      <c r="J349" s="10" t="n"/>
      <c r="K349" s="14">
        <f>IF(AND(A349="",B349="",C349="",D349="",E349="",F349="",G349="",H349="",I349="",J349=""),"",IF(OR(A349="",NOT(ISNUMBER(B349)),E349="",NOT(ISNUMBER(G349)),COUNTIFS('Vozidlá'!$A$6:$A$6,A349&amp;"",'Vozidlá'!$B$6:$B$6,"&lt;&gt;")&lt;&gt;1),"CHYBA",""))</f>
        <v/>
      </c>
    </row>
    <row r="350">
      <c r="A350" s="10" t="n"/>
      <c r="B350" s="12" t="n"/>
      <c r="C350" s="10" t="n"/>
      <c r="D350" s="10" t="n"/>
      <c r="E350" s="10" t="n"/>
      <c r="F350" s="11" t="n"/>
      <c r="G350" s="11" t="n"/>
      <c r="H350" s="11" t="n"/>
      <c r="I350" s="11" t="n"/>
      <c r="J350" s="10" t="n"/>
      <c r="K350" s="14">
        <f>IF(AND(A350="",B350="",C350="",D350="",E350="",F350="",G350="",H350="",I350="",J350=""),"",IF(OR(A350="",NOT(ISNUMBER(B350)),E350="",NOT(ISNUMBER(G350)),COUNTIFS('Vozidlá'!$A$6:$A$6,A350&amp;"",'Vozidlá'!$B$6:$B$6,"&lt;&gt;")&lt;&gt;1),"CHYBA",""))</f>
        <v/>
      </c>
    </row>
    <row r="351">
      <c r="A351" s="10" t="n"/>
      <c r="B351" s="12" t="n"/>
      <c r="C351" s="10" t="n"/>
      <c r="D351" s="10" t="n"/>
      <c r="E351" s="10" t="n"/>
      <c r="F351" s="11" t="n"/>
      <c r="G351" s="11" t="n"/>
      <c r="H351" s="11" t="n"/>
      <c r="I351" s="11" t="n"/>
      <c r="J351" s="10" t="n"/>
      <c r="K351" s="14">
        <f>IF(AND(A351="",B351="",C351="",D351="",E351="",F351="",G351="",H351="",I351="",J351=""),"",IF(OR(A351="",NOT(ISNUMBER(B351)),E351="",NOT(ISNUMBER(G351)),COUNTIFS('Vozidlá'!$A$6:$A$6,A351&amp;"",'Vozidlá'!$B$6:$B$6,"&lt;&gt;")&lt;&gt;1),"CHYBA",""))</f>
        <v/>
      </c>
    </row>
    <row r="352">
      <c r="A352" s="10" t="n"/>
      <c r="B352" s="12" t="n"/>
      <c r="C352" s="10" t="n"/>
      <c r="D352" s="10" t="n"/>
      <c r="E352" s="10" t="n"/>
      <c r="F352" s="11" t="n"/>
      <c r="G352" s="11" t="n"/>
      <c r="H352" s="11" t="n"/>
      <c r="I352" s="11" t="n"/>
      <c r="J352" s="10" t="n"/>
      <c r="K352" s="14">
        <f>IF(AND(A352="",B352="",C352="",D352="",E352="",F352="",G352="",H352="",I352="",J352=""),"",IF(OR(A352="",NOT(ISNUMBER(B352)),E352="",NOT(ISNUMBER(G352)),COUNTIFS('Vozidlá'!$A$6:$A$6,A352&amp;"",'Vozidlá'!$B$6:$B$6,"&lt;&gt;")&lt;&gt;1),"CHYBA",""))</f>
        <v/>
      </c>
    </row>
    <row r="353">
      <c r="A353" s="10" t="n"/>
      <c r="B353" s="12" t="n"/>
      <c r="C353" s="10" t="n"/>
      <c r="D353" s="10" t="n"/>
      <c r="E353" s="10" t="n"/>
      <c r="F353" s="11" t="n"/>
      <c r="G353" s="11" t="n"/>
      <c r="H353" s="11" t="n"/>
      <c r="I353" s="11" t="n"/>
      <c r="J353" s="10" t="n"/>
      <c r="K353" s="14">
        <f>IF(AND(A353="",B353="",C353="",D353="",E353="",F353="",G353="",H353="",I353="",J353=""),"",IF(OR(A353="",NOT(ISNUMBER(B353)),E353="",NOT(ISNUMBER(G353)),COUNTIFS('Vozidlá'!$A$6:$A$6,A353&amp;"",'Vozidlá'!$B$6:$B$6,"&lt;&gt;")&lt;&gt;1),"CHYBA",""))</f>
        <v/>
      </c>
    </row>
    <row r="354">
      <c r="A354" s="10" t="n"/>
      <c r="B354" s="12" t="n"/>
      <c r="C354" s="10" t="n"/>
      <c r="D354" s="10" t="n"/>
      <c r="E354" s="10" t="n"/>
      <c r="F354" s="11" t="n"/>
      <c r="G354" s="11" t="n"/>
      <c r="H354" s="11" t="n"/>
      <c r="I354" s="11" t="n"/>
      <c r="J354" s="10" t="n"/>
      <c r="K354" s="14">
        <f>IF(AND(A354="",B354="",C354="",D354="",E354="",F354="",G354="",H354="",I354="",J354=""),"",IF(OR(A354="",NOT(ISNUMBER(B354)),E354="",NOT(ISNUMBER(G354)),COUNTIFS('Vozidlá'!$A$6:$A$6,A354&amp;"",'Vozidlá'!$B$6:$B$6,"&lt;&gt;")&lt;&gt;1),"CHYBA",""))</f>
        <v/>
      </c>
    </row>
    <row r="355">
      <c r="A355" s="10" t="n"/>
      <c r="B355" s="12" t="n"/>
      <c r="C355" s="10" t="n"/>
      <c r="D355" s="10" t="n"/>
      <c r="E355" s="10" t="n"/>
      <c r="F355" s="11" t="n"/>
      <c r="G355" s="11" t="n"/>
      <c r="H355" s="11" t="n"/>
      <c r="I355" s="11" t="n"/>
      <c r="J355" s="10" t="n"/>
      <c r="K355" s="14">
        <f>IF(AND(A355="",B355="",C355="",D355="",E355="",F355="",G355="",H355="",I355="",J355=""),"",IF(OR(A355="",NOT(ISNUMBER(B355)),E355="",NOT(ISNUMBER(G355)),COUNTIFS('Vozidlá'!$A$6:$A$6,A355&amp;"",'Vozidlá'!$B$6:$B$6,"&lt;&gt;")&lt;&gt;1),"CHYBA",""))</f>
        <v/>
      </c>
    </row>
    <row r="356">
      <c r="A356" s="10" t="n"/>
      <c r="B356" s="12" t="n"/>
      <c r="C356" s="10" t="n"/>
      <c r="D356" s="10" t="n"/>
      <c r="E356" s="10" t="n"/>
      <c r="F356" s="11" t="n"/>
      <c r="G356" s="11" t="n"/>
      <c r="H356" s="11" t="n"/>
      <c r="I356" s="11" t="n"/>
      <c r="J356" s="10" t="n"/>
      <c r="K356" s="14">
        <f>IF(AND(A356="",B356="",C356="",D356="",E356="",F356="",G356="",H356="",I356="",J356=""),"",IF(OR(A356="",NOT(ISNUMBER(B356)),E356="",NOT(ISNUMBER(G356)),COUNTIFS('Vozidlá'!$A$6:$A$6,A356&amp;"",'Vozidlá'!$B$6:$B$6,"&lt;&gt;")&lt;&gt;1),"CHYBA",""))</f>
        <v/>
      </c>
    </row>
    <row r="357">
      <c r="A357" s="10" t="n"/>
      <c r="B357" s="12" t="n"/>
      <c r="C357" s="10" t="n"/>
      <c r="D357" s="10" t="n"/>
      <c r="E357" s="10" t="n"/>
      <c r="F357" s="11" t="n"/>
      <c r="G357" s="11" t="n"/>
      <c r="H357" s="11" t="n"/>
      <c r="I357" s="11" t="n"/>
      <c r="J357" s="10" t="n"/>
      <c r="K357" s="14">
        <f>IF(AND(A357="",B357="",C357="",D357="",E357="",F357="",G357="",H357="",I357="",J357=""),"",IF(OR(A357="",NOT(ISNUMBER(B357)),E357="",NOT(ISNUMBER(G357)),COUNTIFS('Vozidlá'!$A$6:$A$6,A357&amp;"",'Vozidlá'!$B$6:$B$6,"&lt;&gt;")&lt;&gt;1),"CHYBA",""))</f>
        <v/>
      </c>
    </row>
    <row r="358">
      <c r="A358" s="10" t="n"/>
      <c r="B358" s="12" t="n"/>
      <c r="C358" s="10" t="n"/>
      <c r="D358" s="10" t="n"/>
      <c r="E358" s="10" t="n"/>
      <c r="F358" s="11" t="n"/>
      <c r="G358" s="11" t="n"/>
      <c r="H358" s="11" t="n"/>
      <c r="I358" s="11" t="n"/>
      <c r="J358" s="10" t="n"/>
      <c r="K358" s="14">
        <f>IF(AND(A358="",B358="",C358="",D358="",E358="",F358="",G358="",H358="",I358="",J358=""),"",IF(OR(A358="",NOT(ISNUMBER(B358)),E358="",NOT(ISNUMBER(G358)),COUNTIFS('Vozidlá'!$A$6:$A$6,A358&amp;"",'Vozidlá'!$B$6:$B$6,"&lt;&gt;")&lt;&gt;1),"CHYBA",""))</f>
        <v/>
      </c>
    </row>
    <row r="359">
      <c r="A359" s="10" t="n"/>
      <c r="B359" s="12" t="n"/>
      <c r="C359" s="10" t="n"/>
      <c r="D359" s="10" t="n"/>
      <c r="E359" s="10" t="n"/>
      <c r="F359" s="11" t="n"/>
      <c r="G359" s="11" t="n"/>
      <c r="H359" s="11" t="n"/>
      <c r="I359" s="11" t="n"/>
      <c r="J359" s="10" t="n"/>
      <c r="K359" s="14">
        <f>IF(AND(A359="",B359="",C359="",D359="",E359="",F359="",G359="",H359="",I359="",J359=""),"",IF(OR(A359="",NOT(ISNUMBER(B359)),E359="",NOT(ISNUMBER(G359)),COUNTIFS('Vozidlá'!$A$6:$A$6,A359&amp;"",'Vozidlá'!$B$6:$B$6,"&lt;&gt;")&lt;&gt;1),"CHYBA",""))</f>
        <v/>
      </c>
    </row>
    <row r="360">
      <c r="A360" s="10" t="n"/>
      <c r="B360" s="12" t="n"/>
      <c r="C360" s="10" t="n"/>
      <c r="D360" s="10" t="n"/>
      <c r="E360" s="10" t="n"/>
      <c r="F360" s="11" t="n"/>
      <c r="G360" s="11" t="n"/>
      <c r="H360" s="11" t="n"/>
      <c r="I360" s="11" t="n"/>
      <c r="J360" s="10" t="n"/>
      <c r="K360" s="14">
        <f>IF(AND(A360="",B360="",C360="",D360="",E360="",F360="",G360="",H360="",I360="",J360=""),"",IF(OR(A360="",NOT(ISNUMBER(B360)),E360="",NOT(ISNUMBER(G360)),COUNTIFS('Vozidlá'!$A$6:$A$6,A360&amp;"",'Vozidlá'!$B$6:$B$6,"&lt;&gt;")&lt;&gt;1),"CHYBA",""))</f>
        <v/>
      </c>
    </row>
    <row r="361">
      <c r="A361" s="10" t="n"/>
      <c r="B361" s="12" t="n"/>
      <c r="C361" s="10" t="n"/>
      <c r="D361" s="10" t="n"/>
      <c r="E361" s="10" t="n"/>
      <c r="F361" s="11" t="n"/>
      <c r="G361" s="11" t="n"/>
      <c r="H361" s="11" t="n"/>
      <c r="I361" s="11" t="n"/>
      <c r="J361" s="10" t="n"/>
      <c r="K361" s="14">
        <f>IF(AND(A361="",B361="",C361="",D361="",E361="",F361="",G361="",H361="",I361="",J361=""),"",IF(OR(A361="",NOT(ISNUMBER(B361)),E361="",NOT(ISNUMBER(G361)),COUNTIFS('Vozidlá'!$A$6:$A$6,A361&amp;"",'Vozidlá'!$B$6:$B$6,"&lt;&gt;")&lt;&gt;1),"CHYBA",""))</f>
        <v/>
      </c>
    </row>
    <row r="362">
      <c r="A362" s="10" t="n"/>
      <c r="B362" s="12" t="n"/>
      <c r="C362" s="10" t="n"/>
      <c r="D362" s="10" t="n"/>
      <c r="E362" s="10" t="n"/>
      <c r="F362" s="11" t="n"/>
      <c r="G362" s="11" t="n"/>
      <c r="H362" s="11" t="n"/>
      <c r="I362" s="11" t="n"/>
      <c r="J362" s="10" t="n"/>
      <c r="K362" s="14">
        <f>IF(AND(A362="",B362="",C362="",D362="",E362="",F362="",G362="",H362="",I362="",J362=""),"",IF(OR(A362="",NOT(ISNUMBER(B362)),E362="",NOT(ISNUMBER(G362)),COUNTIFS('Vozidlá'!$A$6:$A$6,A362&amp;"",'Vozidlá'!$B$6:$B$6,"&lt;&gt;")&lt;&gt;1),"CHYBA",""))</f>
        <v/>
      </c>
    </row>
    <row r="363">
      <c r="A363" s="10" t="n"/>
      <c r="B363" s="12" t="n"/>
      <c r="C363" s="10" t="n"/>
      <c r="D363" s="10" t="n"/>
      <c r="E363" s="10" t="n"/>
      <c r="F363" s="11" t="n"/>
      <c r="G363" s="11" t="n"/>
      <c r="H363" s="11" t="n"/>
      <c r="I363" s="11" t="n"/>
      <c r="J363" s="10" t="n"/>
      <c r="K363" s="14">
        <f>IF(AND(A363="",B363="",C363="",D363="",E363="",F363="",G363="",H363="",I363="",J363=""),"",IF(OR(A363="",NOT(ISNUMBER(B363)),E363="",NOT(ISNUMBER(G363)),COUNTIFS('Vozidlá'!$A$6:$A$6,A363&amp;"",'Vozidlá'!$B$6:$B$6,"&lt;&gt;")&lt;&gt;1),"CHYBA",""))</f>
        <v/>
      </c>
    </row>
    <row r="364">
      <c r="A364" s="10" t="n"/>
      <c r="B364" s="12" t="n"/>
      <c r="C364" s="10" t="n"/>
      <c r="D364" s="10" t="n"/>
      <c r="E364" s="10" t="n"/>
      <c r="F364" s="11" t="n"/>
      <c r="G364" s="11" t="n"/>
      <c r="H364" s="11" t="n"/>
      <c r="I364" s="11" t="n"/>
      <c r="J364" s="10" t="n"/>
      <c r="K364" s="14">
        <f>IF(AND(A364="",B364="",C364="",D364="",E364="",F364="",G364="",H364="",I364="",J364=""),"",IF(OR(A364="",NOT(ISNUMBER(B364)),E364="",NOT(ISNUMBER(G364)),COUNTIFS('Vozidlá'!$A$6:$A$6,A364&amp;"",'Vozidlá'!$B$6:$B$6,"&lt;&gt;")&lt;&gt;1),"CHYBA",""))</f>
        <v/>
      </c>
    </row>
    <row r="365">
      <c r="A365" s="10" t="n"/>
      <c r="B365" s="12" t="n"/>
      <c r="C365" s="10" t="n"/>
      <c r="D365" s="10" t="n"/>
      <c r="E365" s="10" t="n"/>
      <c r="F365" s="11" t="n"/>
      <c r="G365" s="11" t="n"/>
      <c r="H365" s="11" t="n"/>
      <c r="I365" s="11" t="n"/>
      <c r="J365" s="10" t="n"/>
      <c r="K365" s="14">
        <f>IF(AND(A365="",B365="",C365="",D365="",E365="",F365="",G365="",H365="",I365="",J365=""),"",IF(OR(A365="",NOT(ISNUMBER(B365)),E365="",NOT(ISNUMBER(G365)),COUNTIFS('Vozidlá'!$A$6:$A$6,A365&amp;"",'Vozidlá'!$B$6:$B$6,"&lt;&gt;")&lt;&gt;1),"CHYBA",""))</f>
        <v/>
      </c>
    </row>
    <row r="366">
      <c r="A366" s="10" t="n"/>
      <c r="B366" s="12" t="n"/>
      <c r="C366" s="10" t="n"/>
      <c r="D366" s="10" t="n"/>
      <c r="E366" s="10" t="n"/>
      <c r="F366" s="11" t="n"/>
      <c r="G366" s="11" t="n"/>
      <c r="H366" s="11" t="n"/>
      <c r="I366" s="11" t="n"/>
      <c r="J366" s="10" t="n"/>
      <c r="K366" s="14">
        <f>IF(AND(A366="",B366="",C366="",D366="",E366="",F366="",G366="",H366="",I366="",J366=""),"",IF(OR(A366="",NOT(ISNUMBER(B366)),E366="",NOT(ISNUMBER(G366)),COUNTIFS('Vozidlá'!$A$6:$A$6,A366&amp;"",'Vozidlá'!$B$6:$B$6,"&lt;&gt;")&lt;&gt;1),"CHYBA",""))</f>
        <v/>
      </c>
    </row>
    <row r="367">
      <c r="A367" s="10" t="n"/>
      <c r="B367" s="12" t="n"/>
      <c r="C367" s="10" t="n"/>
      <c r="D367" s="10" t="n"/>
      <c r="E367" s="10" t="n"/>
      <c r="F367" s="11" t="n"/>
      <c r="G367" s="11" t="n"/>
      <c r="H367" s="11" t="n"/>
      <c r="I367" s="11" t="n"/>
      <c r="J367" s="10" t="n"/>
      <c r="K367" s="14">
        <f>IF(AND(A367="",B367="",C367="",D367="",E367="",F367="",G367="",H367="",I367="",J367=""),"",IF(OR(A367="",NOT(ISNUMBER(B367)),E367="",NOT(ISNUMBER(G367)),COUNTIFS('Vozidlá'!$A$6:$A$6,A367&amp;"",'Vozidlá'!$B$6:$B$6,"&lt;&gt;")&lt;&gt;1),"CHYBA",""))</f>
        <v/>
      </c>
    </row>
    <row r="368">
      <c r="A368" s="10" t="n"/>
      <c r="B368" s="12" t="n"/>
      <c r="C368" s="10" t="n"/>
      <c r="D368" s="10" t="n"/>
      <c r="E368" s="10" t="n"/>
      <c r="F368" s="11" t="n"/>
      <c r="G368" s="11" t="n"/>
      <c r="H368" s="11" t="n"/>
      <c r="I368" s="11" t="n"/>
      <c r="J368" s="10" t="n"/>
      <c r="K368" s="14">
        <f>IF(AND(A368="",B368="",C368="",D368="",E368="",F368="",G368="",H368="",I368="",J368=""),"",IF(OR(A368="",NOT(ISNUMBER(B368)),E368="",NOT(ISNUMBER(G368)),COUNTIFS('Vozidlá'!$A$6:$A$6,A368&amp;"",'Vozidlá'!$B$6:$B$6,"&lt;&gt;")&lt;&gt;1),"CHYBA",""))</f>
        <v/>
      </c>
    </row>
    <row r="369">
      <c r="A369" s="10" t="n"/>
      <c r="B369" s="12" t="n"/>
      <c r="C369" s="10" t="n"/>
      <c r="D369" s="10" t="n"/>
      <c r="E369" s="10" t="n"/>
      <c r="F369" s="11" t="n"/>
      <c r="G369" s="11" t="n"/>
      <c r="H369" s="11" t="n"/>
      <c r="I369" s="11" t="n"/>
      <c r="J369" s="10" t="n"/>
      <c r="K369" s="14">
        <f>IF(AND(A369="",B369="",C369="",D369="",E369="",F369="",G369="",H369="",I369="",J369=""),"",IF(OR(A369="",NOT(ISNUMBER(B369)),E369="",NOT(ISNUMBER(G369)),COUNTIFS('Vozidlá'!$A$6:$A$6,A369&amp;"",'Vozidlá'!$B$6:$B$6,"&lt;&gt;")&lt;&gt;1),"CHYBA",""))</f>
        <v/>
      </c>
    </row>
    <row r="370">
      <c r="A370" s="10" t="n"/>
      <c r="B370" s="12" t="n"/>
      <c r="C370" s="10" t="n"/>
      <c r="D370" s="10" t="n"/>
      <c r="E370" s="10" t="n"/>
      <c r="F370" s="11" t="n"/>
      <c r="G370" s="11" t="n"/>
      <c r="H370" s="11" t="n"/>
      <c r="I370" s="11" t="n"/>
      <c r="J370" s="10" t="n"/>
      <c r="K370" s="14">
        <f>IF(AND(A370="",B370="",C370="",D370="",E370="",F370="",G370="",H370="",I370="",J370=""),"",IF(OR(A370="",NOT(ISNUMBER(B370)),E370="",NOT(ISNUMBER(G370)),COUNTIFS('Vozidlá'!$A$6:$A$6,A370&amp;"",'Vozidlá'!$B$6:$B$6,"&lt;&gt;")&lt;&gt;1),"CHYBA",""))</f>
        <v/>
      </c>
    </row>
    <row r="371">
      <c r="A371" s="10" t="n"/>
      <c r="B371" s="12" t="n"/>
      <c r="C371" s="10" t="n"/>
      <c r="D371" s="10" t="n"/>
      <c r="E371" s="10" t="n"/>
      <c r="F371" s="11" t="n"/>
      <c r="G371" s="11" t="n"/>
      <c r="H371" s="11" t="n"/>
      <c r="I371" s="11" t="n"/>
      <c r="J371" s="10" t="n"/>
      <c r="K371" s="14">
        <f>IF(AND(A371="",B371="",C371="",D371="",E371="",F371="",G371="",H371="",I371="",J371=""),"",IF(OR(A371="",NOT(ISNUMBER(B371)),E371="",NOT(ISNUMBER(G371)),COUNTIFS('Vozidlá'!$A$6:$A$6,A371&amp;"",'Vozidlá'!$B$6:$B$6,"&lt;&gt;")&lt;&gt;1),"CHYBA",""))</f>
        <v/>
      </c>
    </row>
    <row r="372">
      <c r="A372" s="10" t="n"/>
      <c r="B372" s="12" t="n"/>
      <c r="C372" s="10" t="n"/>
      <c r="D372" s="10" t="n"/>
      <c r="E372" s="10" t="n"/>
      <c r="F372" s="11" t="n"/>
      <c r="G372" s="11" t="n"/>
      <c r="H372" s="11" t="n"/>
      <c r="I372" s="11" t="n"/>
      <c r="J372" s="10" t="n"/>
      <c r="K372" s="14">
        <f>IF(AND(A372="",B372="",C372="",D372="",E372="",F372="",G372="",H372="",I372="",J372=""),"",IF(OR(A372="",NOT(ISNUMBER(B372)),E372="",NOT(ISNUMBER(G372)),COUNTIFS('Vozidlá'!$A$6:$A$6,A372&amp;"",'Vozidlá'!$B$6:$B$6,"&lt;&gt;")&lt;&gt;1),"CHYBA",""))</f>
        <v/>
      </c>
    </row>
    <row r="373">
      <c r="A373" s="10" t="n"/>
      <c r="B373" s="12" t="n"/>
      <c r="C373" s="10" t="n"/>
      <c r="D373" s="10" t="n"/>
      <c r="E373" s="10" t="n"/>
      <c r="F373" s="11" t="n"/>
      <c r="G373" s="11" t="n"/>
      <c r="H373" s="11" t="n"/>
      <c r="I373" s="11" t="n"/>
      <c r="J373" s="10" t="n"/>
      <c r="K373" s="14">
        <f>IF(AND(A373="",B373="",C373="",D373="",E373="",F373="",G373="",H373="",I373="",J373=""),"",IF(OR(A373="",NOT(ISNUMBER(B373)),E373="",NOT(ISNUMBER(G373)),COUNTIFS('Vozidlá'!$A$6:$A$6,A373&amp;"",'Vozidlá'!$B$6:$B$6,"&lt;&gt;")&lt;&gt;1),"CHYBA",""))</f>
        <v/>
      </c>
    </row>
    <row r="374">
      <c r="A374" s="10" t="n"/>
      <c r="B374" s="12" t="n"/>
      <c r="C374" s="10" t="n"/>
      <c r="D374" s="10" t="n"/>
      <c r="E374" s="10" t="n"/>
      <c r="F374" s="11" t="n"/>
      <c r="G374" s="11" t="n"/>
      <c r="H374" s="11" t="n"/>
      <c r="I374" s="11" t="n"/>
      <c r="J374" s="10" t="n"/>
      <c r="K374" s="14">
        <f>IF(AND(A374="",B374="",C374="",D374="",E374="",F374="",G374="",H374="",I374="",J374=""),"",IF(OR(A374="",NOT(ISNUMBER(B374)),E374="",NOT(ISNUMBER(G374)),COUNTIFS('Vozidlá'!$A$6:$A$6,A374&amp;"",'Vozidlá'!$B$6:$B$6,"&lt;&gt;")&lt;&gt;1),"CHYBA",""))</f>
        <v/>
      </c>
    </row>
    <row r="375">
      <c r="A375" s="10" t="n"/>
      <c r="B375" s="12" t="n"/>
      <c r="C375" s="10" t="n"/>
      <c r="D375" s="10" t="n"/>
      <c r="E375" s="10" t="n"/>
      <c r="F375" s="11" t="n"/>
      <c r="G375" s="11" t="n"/>
      <c r="H375" s="11" t="n"/>
      <c r="I375" s="11" t="n"/>
      <c r="J375" s="10" t="n"/>
      <c r="K375" s="14">
        <f>IF(AND(A375="",B375="",C375="",D375="",E375="",F375="",G375="",H375="",I375="",J375=""),"",IF(OR(A375="",NOT(ISNUMBER(B375)),E375="",NOT(ISNUMBER(G375)),COUNTIFS('Vozidlá'!$A$6:$A$6,A375&amp;"",'Vozidlá'!$B$6:$B$6,"&lt;&gt;")&lt;&gt;1),"CHYBA",""))</f>
        <v/>
      </c>
    </row>
    <row r="376">
      <c r="A376" s="10" t="n"/>
      <c r="B376" s="12" t="n"/>
      <c r="C376" s="10" t="n"/>
      <c r="D376" s="10" t="n"/>
      <c r="E376" s="10" t="n"/>
      <c r="F376" s="11" t="n"/>
      <c r="G376" s="11" t="n"/>
      <c r="H376" s="11" t="n"/>
      <c r="I376" s="11" t="n"/>
      <c r="J376" s="10" t="n"/>
      <c r="K376" s="14">
        <f>IF(AND(A376="",B376="",C376="",D376="",E376="",F376="",G376="",H376="",I376="",J376=""),"",IF(OR(A376="",NOT(ISNUMBER(B376)),E376="",NOT(ISNUMBER(G376)),COUNTIFS('Vozidlá'!$A$6:$A$6,A376&amp;"",'Vozidlá'!$B$6:$B$6,"&lt;&gt;")&lt;&gt;1),"CHYBA",""))</f>
        <v/>
      </c>
    </row>
    <row r="377">
      <c r="A377" s="10" t="n"/>
      <c r="B377" s="12" t="n"/>
      <c r="C377" s="10" t="n"/>
      <c r="D377" s="10" t="n"/>
      <c r="E377" s="10" t="n"/>
      <c r="F377" s="11" t="n"/>
      <c r="G377" s="11" t="n"/>
      <c r="H377" s="11" t="n"/>
      <c r="I377" s="11" t="n"/>
      <c r="J377" s="10" t="n"/>
      <c r="K377" s="14">
        <f>IF(AND(A377="",B377="",C377="",D377="",E377="",F377="",G377="",H377="",I377="",J377=""),"",IF(OR(A377="",NOT(ISNUMBER(B377)),E377="",NOT(ISNUMBER(G377)),COUNTIFS('Vozidlá'!$A$6:$A$6,A377&amp;"",'Vozidlá'!$B$6:$B$6,"&lt;&gt;")&lt;&gt;1),"CHYBA",""))</f>
        <v/>
      </c>
    </row>
    <row r="378">
      <c r="A378" s="10" t="n"/>
      <c r="B378" s="12" t="n"/>
      <c r="C378" s="10" t="n"/>
      <c r="D378" s="10" t="n"/>
      <c r="E378" s="10" t="n"/>
      <c r="F378" s="11" t="n"/>
      <c r="G378" s="11" t="n"/>
      <c r="H378" s="11" t="n"/>
      <c r="I378" s="11" t="n"/>
      <c r="J378" s="10" t="n"/>
      <c r="K378" s="14">
        <f>IF(AND(A378="",B378="",C378="",D378="",E378="",F378="",G378="",H378="",I378="",J378=""),"",IF(OR(A378="",NOT(ISNUMBER(B378)),E378="",NOT(ISNUMBER(G378)),COUNTIFS('Vozidlá'!$A$6:$A$6,A378&amp;"",'Vozidlá'!$B$6:$B$6,"&lt;&gt;")&lt;&gt;1),"CHYBA",""))</f>
        <v/>
      </c>
    </row>
    <row r="379">
      <c r="A379" s="10" t="n"/>
      <c r="B379" s="12" t="n"/>
      <c r="C379" s="10" t="n"/>
      <c r="D379" s="10" t="n"/>
      <c r="E379" s="10" t="n"/>
      <c r="F379" s="11" t="n"/>
      <c r="G379" s="11" t="n"/>
      <c r="H379" s="11" t="n"/>
      <c r="I379" s="11" t="n"/>
      <c r="J379" s="10" t="n"/>
      <c r="K379" s="14">
        <f>IF(AND(A379="",B379="",C379="",D379="",E379="",F379="",G379="",H379="",I379="",J379=""),"",IF(OR(A379="",NOT(ISNUMBER(B379)),E379="",NOT(ISNUMBER(G379)),COUNTIFS('Vozidlá'!$A$6:$A$6,A379&amp;"",'Vozidlá'!$B$6:$B$6,"&lt;&gt;")&lt;&gt;1),"CHYBA",""))</f>
        <v/>
      </c>
    </row>
    <row r="380">
      <c r="A380" s="10" t="n"/>
      <c r="B380" s="12" t="n"/>
      <c r="C380" s="10" t="n"/>
      <c r="D380" s="10" t="n"/>
      <c r="E380" s="10" t="n"/>
      <c r="F380" s="11" t="n"/>
      <c r="G380" s="11" t="n"/>
      <c r="H380" s="11" t="n"/>
      <c r="I380" s="11" t="n"/>
      <c r="J380" s="10" t="n"/>
      <c r="K380" s="14">
        <f>IF(AND(A380="",B380="",C380="",D380="",E380="",F380="",G380="",H380="",I380="",J380=""),"",IF(OR(A380="",NOT(ISNUMBER(B380)),E380="",NOT(ISNUMBER(G380)),COUNTIFS('Vozidlá'!$A$6:$A$6,A380&amp;"",'Vozidlá'!$B$6:$B$6,"&lt;&gt;")&lt;&gt;1),"CHYBA",""))</f>
        <v/>
      </c>
    </row>
    <row r="381">
      <c r="A381" s="10" t="n"/>
      <c r="B381" s="12" t="n"/>
      <c r="C381" s="10" t="n"/>
      <c r="D381" s="10" t="n"/>
      <c r="E381" s="10" t="n"/>
      <c r="F381" s="11" t="n"/>
      <c r="G381" s="11" t="n"/>
      <c r="H381" s="11" t="n"/>
      <c r="I381" s="11" t="n"/>
      <c r="J381" s="10" t="n"/>
      <c r="K381" s="14">
        <f>IF(AND(A381="",B381="",C381="",D381="",E381="",F381="",G381="",H381="",I381="",J381=""),"",IF(OR(A381="",NOT(ISNUMBER(B381)),E381="",NOT(ISNUMBER(G381)),COUNTIFS('Vozidlá'!$A$6:$A$6,A381&amp;"",'Vozidlá'!$B$6:$B$6,"&lt;&gt;")&lt;&gt;1),"CHYBA",""))</f>
        <v/>
      </c>
    </row>
    <row r="382">
      <c r="A382" s="10" t="n"/>
      <c r="B382" s="12" t="n"/>
      <c r="C382" s="10" t="n"/>
      <c r="D382" s="10" t="n"/>
      <c r="E382" s="10" t="n"/>
      <c r="F382" s="11" t="n"/>
      <c r="G382" s="11" t="n"/>
      <c r="H382" s="11" t="n"/>
      <c r="I382" s="11" t="n"/>
      <c r="J382" s="10" t="n"/>
      <c r="K382" s="14">
        <f>IF(AND(A382="",B382="",C382="",D382="",E382="",F382="",G382="",H382="",I382="",J382=""),"",IF(OR(A382="",NOT(ISNUMBER(B382)),E382="",NOT(ISNUMBER(G382)),COUNTIFS('Vozidlá'!$A$6:$A$6,A382&amp;"",'Vozidlá'!$B$6:$B$6,"&lt;&gt;")&lt;&gt;1),"CHYBA",""))</f>
        <v/>
      </c>
    </row>
    <row r="383">
      <c r="A383" s="10" t="n"/>
      <c r="B383" s="12" t="n"/>
      <c r="C383" s="10" t="n"/>
      <c r="D383" s="10" t="n"/>
      <c r="E383" s="10" t="n"/>
      <c r="F383" s="11" t="n"/>
      <c r="G383" s="11" t="n"/>
      <c r="H383" s="11" t="n"/>
      <c r="I383" s="11" t="n"/>
      <c r="J383" s="10" t="n"/>
      <c r="K383" s="14">
        <f>IF(AND(A383="",B383="",C383="",D383="",E383="",F383="",G383="",H383="",I383="",J383=""),"",IF(OR(A383="",NOT(ISNUMBER(B383)),E383="",NOT(ISNUMBER(G383)),COUNTIFS('Vozidlá'!$A$6:$A$6,A383&amp;"",'Vozidlá'!$B$6:$B$6,"&lt;&gt;")&lt;&gt;1),"CHYBA",""))</f>
        <v/>
      </c>
    </row>
    <row r="384">
      <c r="A384" s="10" t="n"/>
      <c r="B384" s="12" t="n"/>
      <c r="C384" s="10" t="n"/>
      <c r="D384" s="10" t="n"/>
      <c r="E384" s="10" t="n"/>
      <c r="F384" s="11" t="n"/>
      <c r="G384" s="11" t="n"/>
      <c r="H384" s="11" t="n"/>
      <c r="I384" s="11" t="n"/>
      <c r="J384" s="10" t="n"/>
      <c r="K384" s="14">
        <f>IF(AND(A384="",B384="",C384="",D384="",E384="",F384="",G384="",H384="",I384="",J384=""),"",IF(OR(A384="",NOT(ISNUMBER(B384)),E384="",NOT(ISNUMBER(G384)),COUNTIFS('Vozidlá'!$A$6:$A$6,A384&amp;"",'Vozidlá'!$B$6:$B$6,"&lt;&gt;")&lt;&gt;1),"CHYBA",""))</f>
        <v/>
      </c>
    </row>
    <row r="385">
      <c r="A385" s="10" t="n"/>
      <c r="B385" s="12" t="n"/>
      <c r="C385" s="10" t="n"/>
      <c r="D385" s="10" t="n"/>
      <c r="E385" s="10" t="n"/>
      <c r="F385" s="11" t="n"/>
      <c r="G385" s="11" t="n"/>
      <c r="H385" s="11" t="n"/>
      <c r="I385" s="11" t="n"/>
      <c r="J385" s="10" t="n"/>
      <c r="K385" s="14">
        <f>IF(AND(A385="",B385="",C385="",D385="",E385="",F385="",G385="",H385="",I385="",J385=""),"",IF(OR(A385="",NOT(ISNUMBER(B385)),E385="",NOT(ISNUMBER(G385)),COUNTIFS('Vozidlá'!$A$6:$A$6,A385&amp;"",'Vozidlá'!$B$6:$B$6,"&lt;&gt;")&lt;&gt;1),"CHYBA",""))</f>
        <v/>
      </c>
    </row>
    <row r="386">
      <c r="A386" s="10" t="n"/>
      <c r="B386" s="12" t="n"/>
      <c r="C386" s="10" t="n"/>
      <c r="D386" s="10" t="n"/>
      <c r="E386" s="10" t="n"/>
      <c r="F386" s="11" t="n"/>
      <c r="G386" s="11" t="n"/>
      <c r="H386" s="11" t="n"/>
      <c r="I386" s="11" t="n"/>
      <c r="J386" s="10" t="n"/>
      <c r="K386" s="14">
        <f>IF(AND(A386="",B386="",C386="",D386="",E386="",F386="",G386="",H386="",I386="",J386=""),"",IF(OR(A386="",NOT(ISNUMBER(B386)),E386="",NOT(ISNUMBER(G386)),COUNTIFS('Vozidlá'!$A$6:$A$6,A386&amp;"",'Vozidlá'!$B$6:$B$6,"&lt;&gt;")&lt;&gt;1),"CHYBA",""))</f>
        <v/>
      </c>
    </row>
    <row r="387">
      <c r="A387" s="10" t="n"/>
      <c r="B387" s="12" t="n"/>
      <c r="C387" s="10" t="n"/>
      <c r="D387" s="10" t="n"/>
      <c r="E387" s="10" t="n"/>
      <c r="F387" s="11" t="n"/>
      <c r="G387" s="11" t="n"/>
      <c r="H387" s="11" t="n"/>
      <c r="I387" s="11" t="n"/>
      <c r="J387" s="10" t="n"/>
      <c r="K387" s="14">
        <f>IF(AND(A387="",B387="",C387="",D387="",E387="",F387="",G387="",H387="",I387="",J387=""),"",IF(OR(A387="",NOT(ISNUMBER(B387)),E387="",NOT(ISNUMBER(G387)),COUNTIFS('Vozidlá'!$A$6:$A$6,A387&amp;"",'Vozidlá'!$B$6:$B$6,"&lt;&gt;")&lt;&gt;1),"CHYBA",""))</f>
        <v/>
      </c>
    </row>
    <row r="388">
      <c r="A388" s="10" t="n"/>
      <c r="B388" s="12" t="n"/>
      <c r="C388" s="10" t="n"/>
      <c r="D388" s="10" t="n"/>
      <c r="E388" s="10" t="n"/>
      <c r="F388" s="11" t="n"/>
      <c r="G388" s="11" t="n"/>
      <c r="H388" s="11" t="n"/>
      <c r="I388" s="11" t="n"/>
      <c r="J388" s="10" t="n"/>
      <c r="K388" s="14">
        <f>IF(AND(A388="",B388="",C388="",D388="",E388="",F388="",G388="",H388="",I388="",J388=""),"",IF(OR(A388="",NOT(ISNUMBER(B388)),E388="",NOT(ISNUMBER(G388)),COUNTIFS('Vozidlá'!$A$6:$A$6,A388&amp;"",'Vozidlá'!$B$6:$B$6,"&lt;&gt;")&lt;&gt;1),"CHYBA",""))</f>
        <v/>
      </c>
    </row>
    <row r="389">
      <c r="A389" s="10" t="n"/>
      <c r="B389" s="12" t="n"/>
      <c r="C389" s="10" t="n"/>
      <c r="D389" s="10" t="n"/>
      <c r="E389" s="10" t="n"/>
      <c r="F389" s="11" t="n"/>
      <c r="G389" s="11" t="n"/>
      <c r="H389" s="11" t="n"/>
      <c r="I389" s="11" t="n"/>
      <c r="J389" s="10" t="n"/>
      <c r="K389" s="14">
        <f>IF(AND(A389="",B389="",C389="",D389="",E389="",F389="",G389="",H389="",I389="",J389=""),"",IF(OR(A389="",NOT(ISNUMBER(B389)),E389="",NOT(ISNUMBER(G389)),COUNTIFS('Vozidlá'!$A$6:$A$6,A389&amp;"",'Vozidlá'!$B$6:$B$6,"&lt;&gt;")&lt;&gt;1),"CHYBA",""))</f>
        <v/>
      </c>
    </row>
    <row r="390">
      <c r="A390" s="10" t="n"/>
      <c r="B390" s="12" t="n"/>
      <c r="C390" s="10" t="n"/>
      <c r="D390" s="10" t="n"/>
      <c r="E390" s="10" t="n"/>
      <c r="F390" s="11" t="n"/>
      <c r="G390" s="11" t="n"/>
      <c r="H390" s="11" t="n"/>
      <c r="I390" s="11" t="n"/>
      <c r="J390" s="10" t="n"/>
      <c r="K390" s="14">
        <f>IF(AND(A390="",B390="",C390="",D390="",E390="",F390="",G390="",H390="",I390="",J390=""),"",IF(OR(A390="",NOT(ISNUMBER(B390)),E390="",NOT(ISNUMBER(G390)),COUNTIFS('Vozidlá'!$A$6:$A$6,A390&amp;"",'Vozidlá'!$B$6:$B$6,"&lt;&gt;")&lt;&gt;1),"CHYBA",""))</f>
        <v/>
      </c>
    </row>
    <row r="391">
      <c r="A391" s="10" t="n"/>
      <c r="B391" s="12" t="n"/>
      <c r="C391" s="10" t="n"/>
      <c r="D391" s="10" t="n"/>
      <c r="E391" s="10" t="n"/>
      <c r="F391" s="11" t="n"/>
      <c r="G391" s="11" t="n"/>
      <c r="H391" s="11" t="n"/>
      <c r="I391" s="11" t="n"/>
      <c r="J391" s="10" t="n"/>
      <c r="K391" s="14">
        <f>IF(AND(A391="",B391="",C391="",D391="",E391="",F391="",G391="",H391="",I391="",J391=""),"",IF(OR(A391="",NOT(ISNUMBER(B391)),E391="",NOT(ISNUMBER(G391)),COUNTIFS('Vozidlá'!$A$6:$A$6,A391&amp;"",'Vozidlá'!$B$6:$B$6,"&lt;&gt;")&lt;&gt;1),"CHYBA",""))</f>
        <v/>
      </c>
    </row>
    <row r="392">
      <c r="A392" s="10" t="n"/>
      <c r="B392" s="12" t="n"/>
      <c r="C392" s="10" t="n"/>
      <c r="D392" s="10" t="n"/>
      <c r="E392" s="10" t="n"/>
      <c r="F392" s="11" t="n"/>
      <c r="G392" s="11" t="n"/>
      <c r="H392" s="11" t="n"/>
      <c r="I392" s="11" t="n"/>
      <c r="J392" s="10" t="n"/>
      <c r="K392" s="14">
        <f>IF(AND(A392="",B392="",C392="",D392="",E392="",F392="",G392="",H392="",I392="",J392=""),"",IF(OR(A392="",NOT(ISNUMBER(B392)),E392="",NOT(ISNUMBER(G392)),COUNTIFS('Vozidlá'!$A$6:$A$6,A392&amp;"",'Vozidlá'!$B$6:$B$6,"&lt;&gt;")&lt;&gt;1),"CHYBA",""))</f>
        <v/>
      </c>
    </row>
    <row r="393">
      <c r="A393" s="10" t="n"/>
      <c r="B393" s="12" t="n"/>
      <c r="C393" s="10" t="n"/>
      <c r="D393" s="10" t="n"/>
      <c r="E393" s="10" t="n"/>
      <c r="F393" s="11" t="n"/>
      <c r="G393" s="11" t="n"/>
      <c r="H393" s="11" t="n"/>
      <c r="I393" s="11" t="n"/>
      <c r="J393" s="10" t="n"/>
      <c r="K393" s="14">
        <f>IF(AND(A393="",B393="",C393="",D393="",E393="",F393="",G393="",H393="",I393="",J393=""),"",IF(OR(A393="",NOT(ISNUMBER(B393)),E393="",NOT(ISNUMBER(G393)),COUNTIFS('Vozidlá'!$A$6:$A$6,A393&amp;"",'Vozidlá'!$B$6:$B$6,"&lt;&gt;")&lt;&gt;1),"CHYBA",""))</f>
        <v/>
      </c>
    </row>
    <row r="394">
      <c r="A394" s="10" t="n"/>
      <c r="B394" s="12" t="n"/>
      <c r="C394" s="10" t="n"/>
      <c r="D394" s="10" t="n"/>
      <c r="E394" s="10" t="n"/>
      <c r="F394" s="11" t="n"/>
      <c r="G394" s="11" t="n"/>
      <c r="H394" s="11" t="n"/>
      <c r="I394" s="11" t="n"/>
      <c r="J394" s="10" t="n"/>
      <c r="K394" s="14">
        <f>IF(AND(A394="",B394="",C394="",D394="",E394="",F394="",G394="",H394="",I394="",J394=""),"",IF(OR(A394="",NOT(ISNUMBER(B394)),E394="",NOT(ISNUMBER(G394)),COUNTIFS('Vozidlá'!$A$6:$A$6,A394&amp;"",'Vozidlá'!$B$6:$B$6,"&lt;&gt;")&lt;&gt;1),"CHYBA",""))</f>
        <v/>
      </c>
    </row>
    <row r="395">
      <c r="A395" s="10" t="n"/>
      <c r="B395" s="12" t="n"/>
      <c r="C395" s="10" t="n"/>
      <c r="D395" s="10" t="n"/>
      <c r="E395" s="10" t="n"/>
      <c r="F395" s="11" t="n"/>
      <c r="G395" s="11" t="n"/>
      <c r="H395" s="11" t="n"/>
      <c r="I395" s="11" t="n"/>
      <c r="J395" s="10" t="n"/>
      <c r="K395" s="14">
        <f>IF(AND(A395="",B395="",C395="",D395="",E395="",F395="",G395="",H395="",I395="",J395=""),"",IF(OR(A395="",NOT(ISNUMBER(B395)),E395="",NOT(ISNUMBER(G395)),COUNTIFS('Vozidlá'!$A$6:$A$6,A395&amp;"",'Vozidlá'!$B$6:$B$6,"&lt;&gt;")&lt;&gt;1),"CHYBA",""))</f>
        <v/>
      </c>
    </row>
    <row r="396">
      <c r="A396" s="10" t="n"/>
      <c r="B396" s="12" t="n"/>
      <c r="C396" s="10" t="n"/>
      <c r="D396" s="10" t="n"/>
      <c r="E396" s="10" t="n"/>
      <c r="F396" s="11" t="n"/>
      <c r="G396" s="11" t="n"/>
      <c r="H396" s="11" t="n"/>
      <c r="I396" s="11" t="n"/>
      <c r="J396" s="10" t="n"/>
      <c r="K396" s="14">
        <f>IF(AND(A396="",B396="",C396="",D396="",E396="",F396="",G396="",H396="",I396="",J396=""),"",IF(OR(A396="",NOT(ISNUMBER(B396)),E396="",NOT(ISNUMBER(G396)),COUNTIFS('Vozidlá'!$A$6:$A$6,A396&amp;"",'Vozidlá'!$B$6:$B$6,"&lt;&gt;")&lt;&gt;1),"CHYBA",""))</f>
        <v/>
      </c>
    </row>
    <row r="397">
      <c r="A397" s="10" t="n"/>
      <c r="B397" s="12" t="n"/>
      <c r="C397" s="10" t="n"/>
      <c r="D397" s="10" t="n"/>
      <c r="E397" s="10" t="n"/>
      <c r="F397" s="11" t="n"/>
      <c r="G397" s="11" t="n"/>
      <c r="H397" s="11" t="n"/>
      <c r="I397" s="11" t="n"/>
      <c r="J397" s="10" t="n"/>
      <c r="K397" s="14">
        <f>IF(AND(A397="",B397="",C397="",D397="",E397="",F397="",G397="",H397="",I397="",J397=""),"",IF(OR(A397="",NOT(ISNUMBER(B397)),E397="",NOT(ISNUMBER(G397)),COUNTIFS('Vozidlá'!$A$6:$A$6,A397&amp;"",'Vozidlá'!$B$6:$B$6,"&lt;&gt;")&lt;&gt;1),"CHYBA",""))</f>
        <v/>
      </c>
    </row>
    <row r="398">
      <c r="A398" s="10" t="n"/>
      <c r="B398" s="12" t="n"/>
      <c r="C398" s="10" t="n"/>
      <c r="D398" s="10" t="n"/>
      <c r="E398" s="10" t="n"/>
      <c r="F398" s="11" t="n"/>
      <c r="G398" s="11" t="n"/>
      <c r="H398" s="11" t="n"/>
      <c r="I398" s="11" t="n"/>
      <c r="J398" s="10" t="n"/>
      <c r="K398" s="14">
        <f>IF(AND(A398="",B398="",C398="",D398="",E398="",F398="",G398="",H398="",I398="",J398=""),"",IF(OR(A398="",NOT(ISNUMBER(B398)),E398="",NOT(ISNUMBER(G398)),COUNTIFS('Vozidlá'!$A$6:$A$6,A398&amp;"",'Vozidlá'!$B$6:$B$6,"&lt;&gt;")&lt;&gt;1),"CHYBA",""))</f>
        <v/>
      </c>
    </row>
    <row r="399">
      <c r="A399" s="10" t="n"/>
      <c r="B399" s="12" t="n"/>
      <c r="C399" s="10" t="n"/>
      <c r="D399" s="10" t="n"/>
      <c r="E399" s="10" t="n"/>
      <c r="F399" s="11" t="n"/>
      <c r="G399" s="11" t="n"/>
      <c r="H399" s="11" t="n"/>
      <c r="I399" s="11" t="n"/>
      <c r="J399" s="10" t="n"/>
      <c r="K399" s="14">
        <f>IF(AND(A399="",B399="",C399="",D399="",E399="",F399="",G399="",H399="",I399="",J399=""),"",IF(OR(A399="",NOT(ISNUMBER(B399)),E399="",NOT(ISNUMBER(G399)),COUNTIFS('Vozidlá'!$A$6:$A$6,A399&amp;"",'Vozidlá'!$B$6:$B$6,"&lt;&gt;")&lt;&gt;1),"CHYBA",""))</f>
        <v/>
      </c>
    </row>
    <row r="400">
      <c r="A400" s="10" t="n"/>
      <c r="B400" s="12" t="n"/>
      <c r="C400" s="10" t="n"/>
      <c r="D400" s="10" t="n"/>
      <c r="E400" s="10" t="n"/>
      <c r="F400" s="11" t="n"/>
      <c r="G400" s="11" t="n"/>
      <c r="H400" s="11" t="n"/>
      <c r="I400" s="11" t="n"/>
      <c r="J400" s="10" t="n"/>
      <c r="K400" s="14">
        <f>IF(AND(A400="",B400="",C400="",D400="",E400="",F400="",G400="",H400="",I400="",J400=""),"",IF(OR(A400="",NOT(ISNUMBER(B400)),E400="",NOT(ISNUMBER(G400)),COUNTIFS('Vozidlá'!$A$6:$A$6,A400&amp;"",'Vozidlá'!$B$6:$B$6,"&lt;&gt;")&lt;&gt;1),"CHYBA",""))</f>
        <v/>
      </c>
    </row>
    <row r="401">
      <c r="A401" s="10" t="n"/>
      <c r="B401" s="12" t="n"/>
      <c r="C401" s="10" t="n"/>
      <c r="D401" s="10" t="n"/>
      <c r="E401" s="10" t="n"/>
      <c r="F401" s="11" t="n"/>
      <c r="G401" s="11" t="n"/>
      <c r="H401" s="11" t="n"/>
      <c r="I401" s="11" t="n"/>
      <c r="J401" s="10" t="n"/>
      <c r="K401" s="14">
        <f>IF(AND(A401="",B401="",C401="",D401="",E401="",F401="",G401="",H401="",I401="",J401=""),"",IF(OR(A401="",NOT(ISNUMBER(B401)),E401="",NOT(ISNUMBER(G401)),COUNTIFS('Vozidlá'!$A$6:$A$6,A401&amp;"",'Vozidlá'!$B$6:$B$6,"&lt;&gt;")&lt;&gt;1),"CHYBA",""))</f>
        <v/>
      </c>
    </row>
    <row r="402">
      <c r="A402" s="10" t="n"/>
      <c r="B402" s="12" t="n"/>
      <c r="C402" s="10" t="n"/>
      <c r="D402" s="10" t="n"/>
      <c r="E402" s="10" t="n"/>
      <c r="F402" s="11" t="n"/>
      <c r="G402" s="11" t="n"/>
      <c r="H402" s="11" t="n"/>
      <c r="I402" s="11" t="n"/>
      <c r="J402" s="10" t="n"/>
      <c r="K402" s="14">
        <f>IF(AND(A402="",B402="",C402="",D402="",E402="",F402="",G402="",H402="",I402="",J402=""),"",IF(OR(A402="",NOT(ISNUMBER(B402)),E402="",NOT(ISNUMBER(G402)),COUNTIFS('Vozidlá'!$A$6:$A$6,A402&amp;"",'Vozidlá'!$B$6:$B$6,"&lt;&gt;")&lt;&gt;1),"CHYBA",""))</f>
        <v/>
      </c>
    </row>
    <row r="403">
      <c r="A403" s="10" t="n"/>
      <c r="B403" s="12" t="n"/>
      <c r="C403" s="10" t="n"/>
      <c r="D403" s="10" t="n"/>
      <c r="E403" s="10" t="n"/>
      <c r="F403" s="11" t="n"/>
      <c r="G403" s="11" t="n"/>
      <c r="H403" s="11" t="n"/>
      <c r="I403" s="11" t="n"/>
      <c r="J403" s="10" t="n"/>
      <c r="K403" s="14">
        <f>IF(AND(A403="",B403="",C403="",D403="",E403="",F403="",G403="",H403="",I403="",J403=""),"",IF(OR(A403="",NOT(ISNUMBER(B403)),E403="",NOT(ISNUMBER(G403)),COUNTIFS('Vozidlá'!$A$6:$A$6,A403&amp;"",'Vozidlá'!$B$6:$B$6,"&lt;&gt;")&lt;&gt;1),"CHYBA",""))</f>
        <v/>
      </c>
    </row>
    <row r="404">
      <c r="A404" s="10" t="n"/>
      <c r="B404" s="12" t="n"/>
      <c r="C404" s="10" t="n"/>
      <c r="D404" s="10" t="n"/>
      <c r="E404" s="10" t="n"/>
      <c r="F404" s="11" t="n"/>
      <c r="G404" s="11" t="n"/>
      <c r="H404" s="11" t="n"/>
      <c r="I404" s="11" t="n"/>
      <c r="J404" s="10" t="n"/>
      <c r="K404" s="14">
        <f>IF(AND(A404="",B404="",C404="",D404="",E404="",F404="",G404="",H404="",I404="",J404=""),"",IF(OR(A404="",NOT(ISNUMBER(B404)),E404="",NOT(ISNUMBER(G404)),COUNTIFS('Vozidlá'!$A$6:$A$6,A404&amp;"",'Vozidlá'!$B$6:$B$6,"&lt;&gt;")&lt;&gt;1),"CHYBA",""))</f>
        <v/>
      </c>
    </row>
    <row r="405">
      <c r="A405" s="10" t="n"/>
      <c r="B405" s="12" t="n"/>
      <c r="C405" s="10" t="n"/>
      <c r="D405" s="10" t="n"/>
      <c r="E405" s="10" t="n"/>
      <c r="F405" s="11" t="n"/>
      <c r="G405" s="11" t="n"/>
      <c r="H405" s="11" t="n"/>
      <c r="I405" s="11" t="n"/>
      <c r="J405" s="10" t="n"/>
      <c r="K405" s="14">
        <f>IF(AND(A405="",B405="",C405="",D405="",E405="",F405="",G405="",H405="",I405="",J405=""),"",IF(OR(A405="",NOT(ISNUMBER(B405)),E405="",NOT(ISNUMBER(G405)),COUNTIFS('Vozidlá'!$A$6:$A$6,A405&amp;"",'Vozidlá'!$B$6:$B$6,"&lt;&gt;")&lt;&gt;1),"CHYBA",""))</f>
        <v/>
      </c>
    </row>
  </sheetData>
  <sheetProtection selectLockedCells="0" selectUnlockedCells="0" sheet="1" objects="0" insertRows="1" insertHyperlinks="1" autoFilter="0" scenarios="0" formatColumns="0" deleteColumns="1" insertColumns="1" pivotTables="1" deleteRows="1" formatCells="1" formatRows="0" sort="1"/>
  <autoFilter ref="A5:K405"/>
  <mergeCells count="3">
    <mergeCell ref="A2:K2"/>
    <mergeCell ref="D3:E3"/>
    <mergeCell ref="A1:K1"/>
  </mergeCells>
  <conditionalFormatting sqref="F3">
    <cfRule type="expression" priority="1" dxfId="1">
      <formula>F3&lt;40</formula>
    </cfRule>
  </conditionalFormatting>
  <conditionalFormatting sqref="K6:K405">
    <cfRule type="expression" priority="2" dxfId="0">
      <formula>K6&lt;&gt;""</formula>
    </cfRule>
  </conditionalFormatting>
  <dataValidations count="3">
    <dataValidation sqref="A6:A405" showDropDown="0" showInputMessage="0" showErrorMessage="1" allowBlank="0" errorTitle="Skontrolujte zadanú hodnotu" error="Použite povolenú hodnotu alebo položku zo zoznamu. Vkladanie zo schránky môže kontrolu obísť." type="list" errorStyle="stop">
      <formula1>VozidlaZoznam</formula1>
    </dataValidation>
    <dataValidation sqref="B6:B405" showDropDown="0" showInputMessage="0" showErrorMessage="1" allowBlank="1" errorTitle="Skontrolujte zadanú hodnotu" error="Použite povolenú hodnotu alebo položku zo zoznamu. Vkladanie zo schránky môže kontrolu obísť." type="date" errorStyle="stop" operator="between">
      <formula1>DATE(2027,1,1)</formula1>
      <formula2>DATE(2027,12,31)</formula2>
    </dataValidation>
    <dataValidation sqref="F6:I405" showDropDown="0" showInputMessage="0" showErrorMessage="1" allowBlank="1" errorTitle="Skontrolujte zadanú hodnotu" error="Použite povolenú hodnotu alebo položku zo zoznamu. Vkladanie zo schránky môže kontrolu obísť." type="decimal" errorStyle="stop" operator="between">
      <formula1>-1000000000</formula1>
      <formula2>1000000000</formula2>
    </dataValidation>
  </dataValidations>
  <printOptions horizontalCentered="1"/>
  <pageMargins left="0.75" right="0.75" top="1" bottom="1" header="0.5" footer="0.5"/>
  <pageSetup orientation="landscape" paperSize="9" fitToHeight="0" fitToWidth="2"/>
  <headerFooter>
    <oddHeader>&amp;L&amp;"Calibri,Bold"&amp;12 &amp;K17324DPHM a prevádzkové doklady</oddHeader>
    <oddFooter>&amp;CKolektív Lampáš • Kniha jázd 2027 • Strana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0"/>
  <sheetViews>
    <sheetView showGridLines="0" workbookViewId="0">
      <pane ySplit="5" topLeftCell="A6" activePane="bottomLeft" state="frozen"/>
      <selection pane="bottomLeft" activeCell="A1" sqref="A1"/>
    </sheetView>
  </sheetViews>
  <sheetFormatPr baseColWidth="8" defaultRowHeight="15"/>
  <cols>
    <col width="18" customWidth="1" min="1" max="1"/>
    <col width="50" customWidth="1" min="2" max="2"/>
    <col width="18" customWidth="1" min="3" max="3"/>
    <col width="23" customWidth="1" min="4" max="4"/>
    <col width="23" customWidth="1" min="5" max="5"/>
    <col width="38" customWidth="1" min="6" max="6"/>
    <col width="24" customWidth="1" min="7" max="7"/>
    <col width="28" customWidth="1" min="8" max="8"/>
  </cols>
  <sheetData>
    <row r="1" ht="32" customHeight="1">
      <c r="A1" s="7" t="inlineStr">
        <is>
          <t>Stavy tachometra — skutočne odčítané hodnoty</t>
        </is>
      </c>
    </row>
    <row r="2" ht="45" customHeight="1">
      <c r="A2" s="8" t="inlineStr">
        <is>
          <t>Začiatok sa preberá z Vozidiel. Vypĺňajte len aktívne termíny; DOPLNIŤ zahŕňa aj budúce termíny. Obdobie DPH a ukončenie nastavujete vo Vozidlách.</t>
        </is>
      </c>
    </row>
    <row r="5" ht="42" customHeight="1">
      <c r="A5" s="9" t="inlineStr">
        <is>
          <t>Vozidlo (ID)</t>
        </is>
      </c>
      <c r="B5" s="9" t="inlineStr">
        <is>
          <t>Druh stavu</t>
        </is>
      </c>
      <c r="C5" s="9" t="inlineStr">
        <is>
          <t>Dátum stavu</t>
        </is>
      </c>
      <c r="D5" s="9" t="inlineStr">
        <is>
          <t>Obdobie DPH</t>
        </is>
      </c>
      <c r="E5" s="9" t="inlineStr">
        <is>
          <t>Tachometer (km)</t>
        </is>
      </c>
      <c r="F5" s="9" t="inlineStr">
        <is>
          <t>Odkaz na podklad</t>
        </is>
      </c>
      <c r="G5" s="9" t="inlineStr">
        <is>
          <t>Chýba povinný údaj</t>
        </is>
      </c>
      <c r="H5" s="9" t="inlineStr">
        <is>
          <t>Súlad s evidovanými km</t>
        </is>
      </c>
    </row>
    <row r="6">
      <c r="A6" s="14">
        <f>IF('Vozidlá'!B6="","",'Vozidlá'!A6)</f>
        <v/>
      </c>
      <c r="B6" s="14">
        <f>IF(A6="","","Začiatok evidencie / prenos z predchádzajúceho roka")</f>
        <v/>
      </c>
      <c r="C6" s="20">
        <f>IF(OR(A6="",B6="",'Vozidlá'!K6=""),"",'Vozidlá'!K6)</f>
        <v/>
      </c>
      <c r="D6" s="14">
        <f>IF(B6="Koniec obdobia DPH",'Vozidlá'!M6,"")</f>
        <v/>
      </c>
      <c r="E6" s="19">
        <f>IF(OR(A6="",'Vozidlá'!L6=""),"",'Vozidlá'!L6)</f>
        <v/>
      </c>
      <c r="F6" s="10" t="n"/>
      <c r="G6" s="14">
        <f>IF(OR(A6="",B6=""),IF(AND(A6&lt;&gt;"",B6="",E6&lt;&gt;""),"PREVERIŤ",""),IF(OR(C6="",E6=""),"DOPLNIŤ",""))</f>
        <v/>
      </c>
      <c r="H6" s="14">
        <f>IF(OR(A6="",B6="",C6="",E6="",B6="Začiatok evidencie / prenos z predchádzajúceho roka"),"",IF(ROUND(E6,1)=ROUND('Vozidlá'!L6+SUMIFS('Jazdy'!$M$6:$M$1505,'Jazdy'!$B$6:$B$1505,A6,'Jazdy'!$F$6:$F$1505,"&lt;"&amp;(C6+1)),1),"","PREVERIŤ"))</f>
        <v/>
      </c>
    </row>
    <row r="7">
      <c r="A7" s="14">
        <f>IF('Vozidlá'!B6="","",'Vozidlá'!A6)</f>
        <v/>
      </c>
      <c r="B7" s="14">
        <f>IF(A7="","",IF(AND(OR('Vozidlá'!N6="",'Vozidlá'!N6&gt;=DATE(2027,2,1)-1),OR('Vozidlá'!K6="",'Vozidlá'!K6&lt;=DATE(2027,2,1)-1),OR('Vozidlá'!M6="Mesačne",AND('Vozidlá'!M6="Štvrťročne",1=0))),"Koniec obdobia DPH",""))</f>
        <v/>
      </c>
      <c r="C7" s="20">
        <f>IF(OR(A7="",B7="",DATE(2027,2,1)-1=""),"",DATE(2027,2,1)-1)</f>
        <v/>
      </c>
      <c r="D7" s="14">
        <f>IF(B7="Koniec obdobia DPH",'Vozidlá'!M6,"")</f>
        <v/>
      </c>
      <c r="E7" s="13" t="n"/>
      <c r="F7" s="10" t="n"/>
      <c r="G7" s="14">
        <f>IF(OR(A7="",B7=""),IF(AND(A7&lt;&gt;"",B7="",E7&lt;&gt;""),"PREVERIŤ",""),IF(OR(C7="",E7=""),"DOPLNIŤ",""))</f>
        <v/>
      </c>
      <c r="H7" s="14">
        <f>IF(OR(A7="",B7="",C7="",E7="",B7="Začiatok evidencie / prenos z predchádzajúceho roka"),"",IF(ROUND(E7,1)=ROUND('Vozidlá'!L6+SUMIFS('Jazdy'!$M$6:$M$1505,'Jazdy'!$B$6:$B$1505,A7,'Jazdy'!$F$6:$F$1505,"&lt;"&amp;(C7+1)),1),"","PREVERIŤ"))</f>
        <v/>
      </c>
    </row>
    <row r="8">
      <c r="A8" s="14">
        <f>IF('Vozidlá'!B6="","",'Vozidlá'!A6)</f>
        <v/>
      </c>
      <c r="B8" s="14">
        <f>IF(A8="","",IF(AND(OR('Vozidlá'!N6="",'Vozidlá'!N6&gt;=DATE(2027,3,1)-1),OR('Vozidlá'!K6="",'Vozidlá'!K6&lt;=DATE(2027,3,1)-1),OR('Vozidlá'!M6="Mesačne",AND('Vozidlá'!M6="Štvrťročne",1=0))),"Koniec obdobia DPH",""))</f>
        <v/>
      </c>
      <c r="C8" s="20">
        <f>IF(OR(A8="",B8="",DATE(2027,3,1)-1=""),"",DATE(2027,3,1)-1)</f>
        <v/>
      </c>
      <c r="D8" s="14">
        <f>IF(B8="Koniec obdobia DPH",'Vozidlá'!M6,"")</f>
        <v/>
      </c>
      <c r="E8" s="13" t="n"/>
      <c r="F8" s="10" t="n"/>
      <c r="G8" s="14">
        <f>IF(OR(A8="",B8=""),IF(AND(A8&lt;&gt;"",B8="",E8&lt;&gt;""),"PREVERIŤ",""),IF(OR(C8="",E8=""),"DOPLNIŤ",""))</f>
        <v/>
      </c>
      <c r="H8" s="14">
        <f>IF(OR(A8="",B8="",C8="",E8="",B8="Začiatok evidencie / prenos z predchádzajúceho roka"),"",IF(ROUND(E8,1)=ROUND('Vozidlá'!L6+SUMIFS('Jazdy'!$M$6:$M$1505,'Jazdy'!$B$6:$B$1505,A8,'Jazdy'!$F$6:$F$1505,"&lt;"&amp;(C8+1)),1),"","PREVERIŤ"))</f>
        <v/>
      </c>
    </row>
    <row r="9">
      <c r="A9" s="14">
        <f>IF('Vozidlá'!B6="","",'Vozidlá'!A6)</f>
        <v/>
      </c>
      <c r="B9" s="14">
        <f>IF(A9="","",IF(AND(OR('Vozidlá'!N6="",'Vozidlá'!N6&gt;=DATE(2027,4,1)-1),OR('Vozidlá'!K6="",'Vozidlá'!K6&lt;=DATE(2027,4,1)-1),OR('Vozidlá'!M6="Mesačne",AND('Vozidlá'!M6="Štvrťročne",1=1))),"Koniec obdobia DPH",""))</f>
        <v/>
      </c>
      <c r="C9" s="20">
        <f>IF(OR(A9="",B9="",DATE(2027,4,1)-1=""),"",DATE(2027,4,1)-1)</f>
        <v/>
      </c>
      <c r="D9" s="14">
        <f>IF(B9="Koniec obdobia DPH",'Vozidlá'!M6,"")</f>
        <v/>
      </c>
      <c r="E9" s="13" t="n"/>
      <c r="F9" s="10" t="n"/>
      <c r="G9" s="14">
        <f>IF(OR(A9="",B9=""),IF(AND(A9&lt;&gt;"",B9="",E9&lt;&gt;""),"PREVERIŤ",""),IF(OR(C9="",E9=""),"DOPLNIŤ",""))</f>
        <v/>
      </c>
      <c r="H9" s="14">
        <f>IF(OR(A9="",B9="",C9="",E9="",B9="Začiatok evidencie / prenos z predchádzajúceho roka"),"",IF(ROUND(E9,1)=ROUND('Vozidlá'!L6+SUMIFS('Jazdy'!$M$6:$M$1505,'Jazdy'!$B$6:$B$1505,A9,'Jazdy'!$F$6:$F$1505,"&lt;"&amp;(C9+1)),1),"","PREVERIŤ"))</f>
        <v/>
      </c>
    </row>
    <row r="10">
      <c r="A10" s="14">
        <f>IF('Vozidlá'!B6="","",'Vozidlá'!A6)</f>
        <v/>
      </c>
      <c r="B10" s="14">
        <f>IF(A10="","",IF(AND(OR('Vozidlá'!N6="",'Vozidlá'!N6&gt;=DATE(2027,5,1)-1),OR('Vozidlá'!K6="",'Vozidlá'!K6&lt;=DATE(2027,5,1)-1),OR('Vozidlá'!M6="Mesačne",AND('Vozidlá'!M6="Štvrťročne",1=0))),"Koniec obdobia DPH",""))</f>
        <v/>
      </c>
      <c r="C10" s="20">
        <f>IF(OR(A10="",B10="",DATE(2027,5,1)-1=""),"",DATE(2027,5,1)-1)</f>
        <v/>
      </c>
      <c r="D10" s="14">
        <f>IF(B10="Koniec obdobia DPH",'Vozidlá'!M6,"")</f>
        <v/>
      </c>
      <c r="E10" s="13" t="n"/>
      <c r="F10" s="10" t="n"/>
      <c r="G10" s="14">
        <f>IF(OR(A10="",B10=""),IF(AND(A10&lt;&gt;"",B10="",E10&lt;&gt;""),"PREVERIŤ",""),IF(OR(C10="",E10=""),"DOPLNIŤ",""))</f>
        <v/>
      </c>
      <c r="H10" s="14">
        <f>IF(OR(A10="",B10="",C10="",E10="",B10="Začiatok evidencie / prenos z predchádzajúceho roka"),"",IF(ROUND(E10,1)=ROUND('Vozidlá'!L6+SUMIFS('Jazdy'!$M$6:$M$1505,'Jazdy'!$B$6:$B$1505,A10,'Jazdy'!$F$6:$F$1505,"&lt;"&amp;(C10+1)),1),"","PREVERIŤ"))</f>
        <v/>
      </c>
    </row>
    <row r="11">
      <c r="A11" s="14">
        <f>IF('Vozidlá'!B6="","",'Vozidlá'!A6)</f>
        <v/>
      </c>
      <c r="B11" s="14">
        <f>IF(A11="","",IF(AND(OR('Vozidlá'!N6="",'Vozidlá'!N6&gt;=DATE(2027,6,1)-1),OR('Vozidlá'!K6="",'Vozidlá'!K6&lt;=DATE(2027,6,1)-1),OR('Vozidlá'!M6="Mesačne",AND('Vozidlá'!M6="Štvrťročne",1=0))),"Koniec obdobia DPH",""))</f>
        <v/>
      </c>
      <c r="C11" s="20">
        <f>IF(OR(A11="",B11="",DATE(2027,6,1)-1=""),"",DATE(2027,6,1)-1)</f>
        <v/>
      </c>
      <c r="D11" s="14">
        <f>IF(B11="Koniec obdobia DPH",'Vozidlá'!M6,"")</f>
        <v/>
      </c>
      <c r="E11" s="13" t="n"/>
      <c r="F11" s="10" t="n"/>
      <c r="G11" s="14">
        <f>IF(OR(A11="",B11=""),IF(AND(A11&lt;&gt;"",B11="",E11&lt;&gt;""),"PREVERIŤ",""),IF(OR(C11="",E11=""),"DOPLNIŤ",""))</f>
        <v/>
      </c>
      <c r="H11" s="14">
        <f>IF(OR(A11="",B11="",C11="",E11="",B11="Začiatok evidencie / prenos z predchádzajúceho roka"),"",IF(ROUND(E11,1)=ROUND('Vozidlá'!L6+SUMIFS('Jazdy'!$M$6:$M$1505,'Jazdy'!$B$6:$B$1505,A11,'Jazdy'!$F$6:$F$1505,"&lt;"&amp;(C11+1)),1),"","PREVERIŤ"))</f>
        <v/>
      </c>
    </row>
    <row r="12">
      <c r="A12" s="14">
        <f>IF('Vozidlá'!B6="","",'Vozidlá'!A6)</f>
        <v/>
      </c>
      <c r="B12" s="14">
        <f>IF(A12="","",IF(AND(OR('Vozidlá'!N6="",'Vozidlá'!N6&gt;=DATE(2027,7,1)-1),OR('Vozidlá'!K6="",'Vozidlá'!K6&lt;=DATE(2027,7,1)-1),OR('Vozidlá'!M6="Mesačne",AND('Vozidlá'!M6="Štvrťročne",1=1))),"Koniec obdobia DPH",""))</f>
        <v/>
      </c>
      <c r="C12" s="20">
        <f>IF(OR(A12="",B12="",DATE(2027,7,1)-1=""),"",DATE(2027,7,1)-1)</f>
        <v/>
      </c>
      <c r="D12" s="14">
        <f>IF(B12="Koniec obdobia DPH",'Vozidlá'!M6,"")</f>
        <v/>
      </c>
      <c r="E12" s="13" t="n"/>
      <c r="F12" s="10" t="n"/>
      <c r="G12" s="14">
        <f>IF(OR(A12="",B12=""),IF(AND(A12&lt;&gt;"",B12="",E12&lt;&gt;""),"PREVERIŤ",""),IF(OR(C12="",E12=""),"DOPLNIŤ",""))</f>
        <v/>
      </c>
      <c r="H12" s="14">
        <f>IF(OR(A12="",B12="",C12="",E12="",B12="Začiatok evidencie / prenos z predchádzajúceho roka"),"",IF(ROUND(E12,1)=ROUND('Vozidlá'!L6+SUMIFS('Jazdy'!$M$6:$M$1505,'Jazdy'!$B$6:$B$1505,A12,'Jazdy'!$F$6:$F$1505,"&lt;"&amp;(C12+1)),1),"","PREVERIŤ"))</f>
        <v/>
      </c>
    </row>
    <row r="13">
      <c r="A13" s="14">
        <f>IF('Vozidlá'!B6="","",'Vozidlá'!A6)</f>
        <v/>
      </c>
      <c r="B13" s="14">
        <f>IF(A13="","",IF(AND(OR('Vozidlá'!N6="",'Vozidlá'!N6&gt;=DATE(2027,8,1)-1),OR('Vozidlá'!K6="",'Vozidlá'!K6&lt;=DATE(2027,8,1)-1),OR('Vozidlá'!M6="Mesačne",AND('Vozidlá'!M6="Štvrťročne",1=0))),"Koniec obdobia DPH",""))</f>
        <v/>
      </c>
      <c r="C13" s="20">
        <f>IF(OR(A13="",B13="",DATE(2027,8,1)-1=""),"",DATE(2027,8,1)-1)</f>
        <v/>
      </c>
      <c r="D13" s="14">
        <f>IF(B13="Koniec obdobia DPH",'Vozidlá'!M6,"")</f>
        <v/>
      </c>
      <c r="E13" s="13" t="n"/>
      <c r="F13" s="10" t="n"/>
      <c r="G13" s="14">
        <f>IF(OR(A13="",B13=""),IF(AND(A13&lt;&gt;"",B13="",E13&lt;&gt;""),"PREVERIŤ",""),IF(OR(C13="",E13=""),"DOPLNIŤ",""))</f>
        <v/>
      </c>
      <c r="H13" s="14">
        <f>IF(OR(A13="",B13="",C13="",E13="",B13="Začiatok evidencie / prenos z predchádzajúceho roka"),"",IF(ROUND(E13,1)=ROUND('Vozidlá'!L6+SUMIFS('Jazdy'!$M$6:$M$1505,'Jazdy'!$B$6:$B$1505,A13,'Jazdy'!$F$6:$F$1505,"&lt;"&amp;(C13+1)),1),"","PREVERIŤ"))</f>
        <v/>
      </c>
    </row>
    <row r="14">
      <c r="A14" s="14">
        <f>IF('Vozidlá'!B6="","",'Vozidlá'!A6)</f>
        <v/>
      </c>
      <c r="B14" s="14">
        <f>IF(A14="","",IF(AND(OR('Vozidlá'!N6="",'Vozidlá'!N6&gt;=DATE(2027,9,1)-1),OR('Vozidlá'!K6="",'Vozidlá'!K6&lt;=DATE(2027,9,1)-1),OR('Vozidlá'!M6="Mesačne",AND('Vozidlá'!M6="Štvrťročne",1=0))),"Koniec obdobia DPH",""))</f>
        <v/>
      </c>
      <c r="C14" s="20">
        <f>IF(OR(A14="",B14="",DATE(2027,9,1)-1=""),"",DATE(2027,9,1)-1)</f>
        <v/>
      </c>
      <c r="D14" s="14">
        <f>IF(B14="Koniec obdobia DPH",'Vozidlá'!M6,"")</f>
        <v/>
      </c>
      <c r="E14" s="13" t="n"/>
      <c r="F14" s="10" t="n"/>
      <c r="G14" s="14">
        <f>IF(OR(A14="",B14=""),IF(AND(A14&lt;&gt;"",B14="",E14&lt;&gt;""),"PREVERIŤ",""),IF(OR(C14="",E14=""),"DOPLNIŤ",""))</f>
        <v/>
      </c>
      <c r="H14" s="14">
        <f>IF(OR(A14="",B14="",C14="",E14="",B14="Začiatok evidencie / prenos z predchádzajúceho roka"),"",IF(ROUND(E14,1)=ROUND('Vozidlá'!L6+SUMIFS('Jazdy'!$M$6:$M$1505,'Jazdy'!$B$6:$B$1505,A14,'Jazdy'!$F$6:$F$1505,"&lt;"&amp;(C14+1)),1),"","PREVERIŤ"))</f>
        <v/>
      </c>
    </row>
    <row r="15">
      <c r="A15" s="14">
        <f>IF('Vozidlá'!B6="","",'Vozidlá'!A6)</f>
        <v/>
      </c>
      <c r="B15" s="14">
        <f>IF(A15="","",IF(AND(OR('Vozidlá'!N6="",'Vozidlá'!N6&gt;=DATE(2027,10,1)-1),OR('Vozidlá'!K6="",'Vozidlá'!K6&lt;=DATE(2027,10,1)-1),OR('Vozidlá'!M6="Mesačne",AND('Vozidlá'!M6="Štvrťročne",1=1))),"Koniec obdobia DPH",""))</f>
        <v/>
      </c>
      <c r="C15" s="20">
        <f>IF(OR(A15="",B15="",DATE(2027,10,1)-1=""),"",DATE(2027,10,1)-1)</f>
        <v/>
      </c>
      <c r="D15" s="14">
        <f>IF(B15="Koniec obdobia DPH",'Vozidlá'!M6,"")</f>
        <v/>
      </c>
      <c r="E15" s="13" t="n"/>
      <c r="F15" s="10" t="n"/>
      <c r="G15" s="14">
        <f>IF(OR(A15="",B15=""),IF(AND(A15&lt;&gt;"",B15="",E15&lt;&gt;""),"PREVERIŤ",""),IF(OR(C15="",E15=""),"DOPLNIŤ",""))</f>
        <v/>
      </c>
      <c r="H15" s="14">
        <f>IF(OR(A15="",B15="",C15="",E15="",B15="Začiatok evidencie / prenos z predchádzajúceho roka"),"",IF(ROUND(E15,1)=ROUND('Vozidlá'!L6+SUMIFS('Jazdy'!$M$6:$M$1505,'Jazdy'!$B$6:$B$1505,A15,'Jazdy'!$F$6:$F$1505,"&lt;"&amp;(C15+1)),1),"","PREVERIŤ"))</f>
        <v/>
      </c>
    </row>
    <row r="16">
      <c r="A16" s="14">
        <f>IF('Vozidlá'!B6="","",'Vozidlá'!A6)</f>
        <v/>
      </c>
      <c r="B16" s="14">
        <f>IF(A16="","",IF(AND(OR('Vozidlá'!N6="",'Vozidlá'!N6&gt;=DATE(2027,11,1)-1),OR('Vozidlá'!K6="",'Vozidlá'!K6&lt;=DATE(2027,11,1)-1),OR('Vozidlá'!M6="Mesačne",AND('Vozidlá'!M6="Štvrťročne",1=0))),"Koniec obdobia DPH",""))</f>
        <v/>
      </c>
      <c r="C16" s="20">
        <f>IF(OR(A16="",B16="",DATE(2027,11,1)-1=""),"",DATE(2027,11,1)-1)</f>
        <v/>
      </c>
      <c r="D16" s="14">
        <f>IF(B16="Koniec obdobia DPH",'Vozidlá'!M6,"")</f>
        <v/>
      </c>
      <c r="E16" s="13" t="n"/>
      <c r="F16" s="10" t="n"/>
      <c r="G16" s="14">
        <f>IF(OR(A16="",B16=""),IF(AND(A16&lt;&gt;"",B16="",E16&lt;&gt;""),"PREVERIŤ",""),IF(OR(C16="",E16=""),"DOPLNIŤ",""))</f>
        <v/>
      </c>
      <c r="H16" s="14">
        <f>IF(OR(A16="",B16="",C16="",E16="",B16="Začiatok evidencie / prenos z predchádzajúceho roka"),"",IF(ROUND(E16,1)=ROUND('Vozidlá'!L6+SUMIFS('Jazdy'!$M$6:$M$1505,'Jazdy'!$B$6:$B$1505,A16,'Jazdy'!$F$6:$F$1505,"&lt;"&amp;(C16+1)),1),"","PREVERIŤ"))</f>
        <v/>
      </c>
    </row>
    <row r="17">
      <c r="A17" s="14">
        <f>IF('Vozidlá'!B6="","",'Vozidlá'!A6)</f>
        <v/>
      </c>
      <c r="B17" s="14">
        <f>IF(A17="","",IF(AND(OR('Vozidlá'!N6="",'Vozidlá'!N6&gt;=DATE(2027,12,1)-1),OR('Vozidlá'!K6="",'Vozidlá'!K6&lt;=DATE(2027,12,1)-1),OR('Vozidlá'!M6="Mesačne",AND('Vozidlá'!M6="Štvrťročne",1=0))),"Koniec obdobia DPH",""))</f>
        <v/>
      </c>
      <c r="C17" s="20">
        <f>IF(OR(A17="",B17="",DATE(2027,12,1)-1=""),"",DATE(2027,12,1)-1)</f>
        <v/>
      </c>
      <c r="D17" s="14">
        <f>IF(B17="Koniec obdobia DPH",'Vozidlá'!M6,"")</f>
        <v/>
      </c>
      <c r="E17" s="13" t="n"/>
      <c r="F17" s="10" t="n"/>
      <c r="G17" s="14">
        <f>IF(OR(A17="",B17=""),IF(AND(A17&lt;&gt;"",B17="",E17&lt;&gt;""),"PREVERIŤ",""),IF(OR(C17="",E17=""),"DOPLNIŤ",""))</f>
        <v/>
      </c>
      <c r="H17" s="14">
        <f>IF(OR(A17="",B17="",C17="",E17="",B17="Začiatok evidencie / prenos z predchádzajúceho roka"),"",IF(ROUND(E17,1)=ROUND('Vozidlá'!L6+SUMIFS('Jazdy'!$M$6:$M$1505,'Jazdy'!$B$6:$B$1505,A17,'Jazdy'!$F$6:$F$1505,"&lt;"&amp;(C17+1)),1),"","PREVERIŤ"))</f>
        <v/>
      </c>
    </row>
    <row r="18">
      <c r="A18" s="14">
        <f>IF('Vozidlá'!B6="","",'Vozidlá'!A6)</f>
        <v/>
      </c>
      <c r="B18" s="14">
        <f>IF(A18="","",IF(AND(OR('Vozidlá'!N6="",'Vozidlá'!N6&gt;=DATE(2027,13,1)-1),OR('Vozidlá'!K6="",'Vozidlá'!K6&lt;=DATE(2027,13,1)-1),OR('Vozidlá'!M6="Mesačne",AND('Vozidlá'!M6="Štvrťročne",1=1))),"Koniec obdobia DPH",""))</f>
        <v/>
      </c>
      <c r="C18" s="20">
        <f>IF(OR(A18="",B18="",DATE(2027,13,1)-1=""),"",DATE(2027,13,1)-1)</f>
        <v/>
      </c>
      <c r="D18" s="14">
        <f>IF(B18="Koniec obdobia DPH",'Vozidlá'!M6,"")</f>
        <v/>
      </c>
      <c r="E18" s="13" t="n"/>
      <c r="F18" s="10" t="n"/>
      <c r="G18" s="14">
        <f>IF(OR(A18="",B18=""),IF(AND(A18&lt;&gt;"",B18="",E18&lt;&gt;""),"PREVERIŤ",""),IF(OR(C18="",E18=""),"DOPLNIŤ",""))</f>
        <v/>
      </c>
      <c r="H18" s="14">
        <f>IF(OR(A18="",B18="",C18="",E18="",B18="Začiatok evidencie / prenos z predchádzajúceho roka"),"",IF(ROUND(E18,1)=ROUND('Vozidlá'!L6+SUMIFS('Jazdy'!$M$6:$M$1505,'Jazdy'!$B$6:$B$1505,A18,'Jazdy'!$F$6:$F$1505,"&lt;"&amp;(C18+1)),1),"","PREVERIŤ"))</f>
        <v/>
      </c>
    </row>
    <row r="19">
      <c r="A19" s="14">
        <f>IF('Vozidlá'!B6="","",'Vozidlá'!A6)</f>
        <v/>
      </c>
      <c r="B19" s="14">
        <f>IF(A19="","",IF(AND(OR('Vozidlá'!N6="",'Vozidlá'!N6&gt;=DATE(2027,12,31)),OR('Vozidlá'!K6="",'Vozidlá'!K6&lt;=DATE(2027,12,31))),"Koniec roka",""))</f>
        <v/>
      </c>
      <c r="C19" s="20">
        <f>IF(OR(A19="",B19="",DATE(2027,12,31)=""),"",DATE(2027,12,31))</f>
        <v/>
      </c>
      <c r="D19" s="14">
        <f>IF(B19="Koniec obdobia DPH",'Vozidlá'!M6,"")</f>
        <v/>
      </c>
      <c r="E19" s="13" t="n"/>
      <c r="F19" s="10" t="n"/>
      <c r="G19" s="14">
        <f>IF(OR(A19="",B19=""),IF(AND(A19&lt;&gt;"",B19="",E19&lt;&gt;""),"PREVERIŤ",""),IF(OR(C19="",E19=""),"DOPLNIŤ",""))</f>
        <v/>
      </c>
      <c r="H19" s="14">
        <f>IF(OR(A19="",B19="",C19="",E19="",B19="Začiatok evidencie / prenos z predchádzajúceho roka"),"",IF(ROUND(E19,1)=ROUND('Vozidlá'!L6+SUMIFS('Jazdy'!$M$6:$M$1505,'Jazdy'!$B$6:$B$1505,A19,'Jazdy'!$F$6:$F$1505,"&lt;"&amp;(C19+1)),1),"","PREVERIŤ"))</f>
        <v/>
      </c>
    </row>
    <row r="20">
      <c r="A20" s="14">
        <f>IF('Vozidlá'!B6="","",'Vozidlá'!A6)</f>
        <v/>
      </c>
      <c r="B20" s="14">
        <f>IF(A20="","",IF('Vozidlá'!N6="","","Ukončenie evidencie"))</f>
        <v/>
      </c>
      <c r="C20" s="20">
        <f>IF(OR(A20="",B20="",'Vozidlá'!N6=""),"",'Vozidlá'!N6)</f>
        <v/>
      </c>
      <c r="D20" s="14">
        <f>IF(B20="Koniec obdobia DPH",'Vozidlá'!M6,"")</f>
        <v/>
      </c>
      <c r="E20" s="13" t="n"/>
      <c r="F20" s="10" t="n"/>
      <c r="G20" s="14">
        <f>IF(OR(A20="",B20=""),IF(AND(A20&lt;&gt;"",B20="",E20&lt;&gt;""),"PREVERIŤ",""),IF(OR(C20="",E20=""),"DOPLNIŤ",""))</f>
        <v/>
      </c>
      <c r="H20" s="14">
        <f>IF(OR(A20="",B20="",C20="",E20="",B20="Začiatok evidencie / prenos z predchádzajúceho roka"),"",IF(ROUND(E20,1)=ROUND('Vozidlá'!L6+SUMIFS('Jazdy'!$M$6:$M$1505,'Jazdy'!$B$6:$B$1505,A20,'Jazdy'!$F$6:$F$1505,"&lt;"&amp;(C20+1)),1),"","PREVERIŤ"))</f>
        <v/>
      </c>
    </row>
  </sheetData>
  <sheetProtection selectLockedCells="0" selectUnlockedCells="0" sheet="1" objects="0" insertRows="1" insertHyperlinks="1" autoFilter="0" scenarios="0" formatColumns="0" deleteColumns="1" insertColumns="1" pivotTables="1" deleteRows="1" formatCells="1" formatRows="0" sort="1"/>
  <autoFilter ref="A5:H20"/>
  <mergeCells count="2">
    <mergeCell ref="A2:H2"/>
    <mergeCell ref="A1:H1"/>
  </mergeCells>
  <conditionalFormatting sqref="G6:H20">
    <cfRule type="expression" priority="1" dxfId="0">
      <formula>G6&lt;&gt;""</formula>
    </cfRule>
  </conditionalFormatting>
  <dataValidations count="1">
    <dataValidation sqref="E6:E20" showDropDown="0" showInputMessage="0" showErrorMessage="1" allowBlank="1" errorTitle="Skontrolujte zadanú hodnotu" error="Použite povolenú hodnotu alebo položku zo zoznamu. Vkladanie zo schránky môže kontrolu obísť." type="decimal" errorStyle="stop" operator="greaterThanOrEqual">
      <formula1>0</formula1>
    </dataValidation>
  </dataValidations>
  <printOptions horizontalCentered="1"/>
  <pageMargins left="0.75" right="0.75" top="1" bottom="1" header="0.5" footer="0.5"/>
  <pageSetup orientation="landscape" paperSize="9" fitToHeight="0" fitToWidth="1"/>
  <headerFooter>
    <oddHeader/>
    <oddFooter>&amp;CKolektív Lampáš • Kniha jázd 2027 • Strana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15"/>
  <sheetViews>
    <sheetView showGridLines="0" workbookViewId="0">
      <pane ySplit="5" topLeftCell="A6" activePane="bottomLeft" state="frozen"/>
      <selection pane="bottomLeft" activeCell="A1" sqref="A1"/>
    </sheetView>
  </sheetViews>
  <sheetFormatPr baseColWidth="8" defaultRowHeight="15"/>
  <cols>
    <col width="32" customWidth="1" min="1" max="1"/>
    <col width="30" customWidth="1" min="2" max="2"/>
    <col width="48" customWidth="1" min="3" max="3"/>
    <col width="13" customWidth="1" min="4" max="4"/>
    <col width="61" customWidth="1" min="5" max="5"/>
  </cols>
  <sheetData>
    <row r="1" ht="32" customHeight="1">
      <c r="A1" s="7" t="inlineStr">
        <is>
          <t>Zdroje — primárne dokumenty</t>
        </is>
      </c>
    </row>
    <row r="2" ht="45" customHeight="1">
      <c r="A2" s="8" t="inlineStr">
        <is>
          <t>Dokumenty stiahnuté a prečítané 14. 10. 2026. Neskoršie zmeny predpisov nie sú zapracované. Citáty sú skrátené; rozhodujúce je znenie dokumentu.</t>
        </is>
      </c>
    </row>
    <row r="5" ht="42" customHeight="1">
      <c r="A5" s="9" t="inlineStr">
        <is>
          <t>Dokument</t>
        </is>
      </c>
      <c r="B5" s="9" t="inlineStr">
        <is>
          <t>Ustanovenie alebo strana</t>
        </is>
      </c>
      <c r="C5" s="9" t="inlineStr">
        <is>
          <t>URL</t>
        </is>
      </c>
      <c r="D5" s="9" t="inlineStr">
        <is>
          <t>Overené dňa</t>
        </is>
      </c>
      <c r="E5" s="9" t="inlineStr">
        <is>
          <t>Krátky citát</t>
        </is>
      </c>
    </row>
    <row r="6" ht="66" customHeight="1">
      <c r="A6" s="21" t="inlineStr">
        <is>
          <t>Zákon č. 222/2004 Z. z. o DPH, znenie od 1. 1. 2026 do 31. 12. 2026</t>
        </is>
      </c>
      <c r="B6" s="21" t="inlineStr">
        <is>
          <t>§ 85n ods. 1 až 10</t>
        </is>
      </c>
      <c r="C6" s="22" t="inlineStr">
        <is>
          <t>https://static.slov-lex.sk/static/SK/ZZ/2004/222/20260101.print.html</t>
        </is>
      </c>
      <c r="D6" s="23" t="n">
        <v>46309</v>
      </c>
      <c r="E6" s="21" t="inlineStr">
        <is>
          <t>„… záznamy … je platiteľ povinný viesť v elektronickej podobe osobitne za každé nadobudnuté alebo používané osobné motorové vozidlo a obsahujú najmä …“ (ods. 6)</t>
        </is>
      </c>
    </row>
    <row r="7" ht="51" customHeight="1">
      <c r="A7" s="21" t="inlineStr">
        <is>
          <t>Zákon č. 222/2004 Z. z. o DPH, znenie od 1. 1. 2027</t>
        </is>
      </c>
      <c r="B7" s="21" t="inlineStr">
        <is>
          <t>§ 85n ods. 1 až 10 (text zhodný so znením 2026)</t>
        </is>
      </c>
      <c r="C7" s="22" t="inlineStr">
        <is>
          <t>https://static.slov-lex.sk/static/SK/ZZ/2004/222/20270101.print.html</t>
        </is>
      </c>
      <c r="D7" s="23" t="n">
        <v>46309</v>
      </c>
      <c r="E7" s="21" t="inlineStr">
        <is>
          <t>Obmedzenie odpočtu na 50 % platí „od 1. januára 2026 do 30. júna 2028 vrátane“ (ods. 1 až 3); text § 85n je v oboch zneniach rovnaký.</t>
        </is>
      </c>
    </row>
    <row r="8" ht="66" customHeight="1">
      <c r="A8" s="21" t="inlineStr">
        <is>
          <t>Zákon č. 222/2004 Z. z. o DPH</t>
        </is>
      </c>
      <c r="B8" s="21" t="inlineStr">
        <is>
          <t>§ 70 ods. 11 písm. b) (uchovávanie podľa § 85n ods. 8)</t>
        </is>
      </c>
      <c r="C8" s="22" t="inlineStr">
        <is>
          <t>https://static.slov-lex.sk/static/SK/ZZ/2004/222/20260101.print.html</t>
        </is>
      </c>
      <c r="D8" s="23" t="n">
        <v>46309</v>
      </c>
      <c r="E8" s="21" t="inlineStr">
        <is>
          <t>„… do konca kalendárneho roka, v ktorom uplynie desať rokov od skončenia roka, v ktorom vzniklo právo na odpočítanie dane pri tomto investičnom majetku podľa § 49 ods. 1“</t>
        </is>
      </c>
    </row>
    <row r="9" ht="81" customHeight="1">
      <c r="A9" s="21" t="inlineStr">
        <is>
          <t>Finančná správa — metodické usmernenie 3/DPH/2025/MU (publikované 18. 12. 2025, súbor z 19. 12. 2025)</t>
        </is>
      </c>
      <c r="B9" s="21" t="inlineStr">
        <is>
          <t>s. 2 (kategórie, M1G), s. 7 až 9 (záznamy, formát, účel jazdy, uchovanie, výnimky), s. 11 (zmena použitia)</t>
        </is>
      </c>
      <c r="C9" s="22" t="inlineStr">
        <is>
          <t>https://www.financnasprava.sk/_img/pfsedit/Dokumenty_PFS/Zverejnovanie_dok/Dane/Metodicke_usmernenia/Nepriame_dane/2025/2025.12.19_003_DPH_2025_MU_OMV.pdf</t>
        </is>
      </c>
      <c r="D9" s="23" t="n">
        <v>46309</v>
      </c>
      <c r="E9" s="21" t="inlineStr">
        <is>
          <t>„Nie, musí ísť o ďalej elektronicky spracovateľný formát.“ (s. 7); „Len informácia, že ide o služobnú jazdu, nie je postačujúca.“ (s. 8)</t>
        </is>
      </c>
    </row>
    <row r="10" ht="66" customHeight="1">
      <c r="A10" s="21" t="inlineStr">
        <is>
          <t>Finančná správa — tlačová správa z 16. 2. 2026</t>
        </is>
      </c>
      <c r="B10" s="21" t="inlineStr">
        <is>
          <t>s. 1</t>
        </is>
      </c>
      <c r="C10" s="22" t="inlineStr">
        <is>
          <t>https://www.financnasprava.sk/_img/pfsedit/Dokumenty_PFS/Pre_media/Tlacove_spravy/Rok_2026/2026.02.16_TS_Form_100perc_odpoc.pdf</t>
        </is>
      </c>
      <c r="D10" s="23" t="n">
        <v>46309</v>
      </c>
      <c r="E10" s="21" t="inlineStr">
        <is>
          <t>„… záznamy o jazdách v ďalej spracovateľnom formáte, napríklad v MS Excel. Formát PDF sa za elektronicky spracovateľný formát nepovažuje.“ Jazda medzi bydliskom a pracoviskom nie je jazda na účely podnikania.</t>
        </is>
      </c>
    </row>
    <row r="11" ht="66" customHeight="1">
      <c r="A11" s="21" t="inlineStr">
        <is>
          <t>Finančná správa — Odpočítanie dane (webová stránka)</t>
        </is>
      </c>
      <c r="B11" s="21" t="inlineStr">
        <is>
          <t>časti o 50 % a o 100 % odpočte (§ 85n)</t>
        </is>
      </c>
      <c r="C11" s="22" t="inlineStr">
        <is>
          <t>https://www.financnasprava.sk/sk/podnikatelia/dane/dan-z-pridanej-hodnoty/odpocitanie-dane/_1</t>
        </is>
      </c>
      <c r="D11" s="23" t="n">
        <v>46309</v>
      </c>
      <c r="E11" s="21" t="inlineStr">
        <is>
          <t>„Pri tomto paušálnom odpočítaní dane platiteľ nie je povinný viesť podrobnú evidenciu o používaní osobného motorového vozidla ustanovenú v § 85n ods. 6 zákona o DPH.“</t>
        </is>
      </c>
    </row>
    <row r="12" ht="81" customHeight="1">
      <c r="A12" s="21" t="inlineStr">
        <is>
          <t>Zákon č. 595/2003 Z. z. o dani z príjmov, znenie od 1. 1. 2027</t>
        </is>
      </c>
      <c r="B12" s="21" t="inlineStr">
        <is>
          <t>§ 6 ods. 10 (paušálne výdavky 60 %), § 19 ods. 2 písm. l) (PHM); v znení od 1. 1. 2026 sú tieto ustanovenia rovnaké</t>
        </is>
      </c>
      <c r="C12" s="22" t="inlineStr">
        <is>
          <t>https://static.slov-lex.sk/static/SK/ZZ/2003/595/20270101.html</t>
        </is>
      </c>
      <c r="D12" s="23" t="n">
        <v>46309</v>
      </c>
      <c r="E12" s="21" t="inlineStr">
        <is>
          <t>§ 6 ods. 10: výdavky vo výške 60 % z príjmov „najviac do výšky 20 000 eur“ pre daňovníka, ktorý nie je platiteľom DPH alebo je ním len časť obdobia.</t>
        </is>
      </c>
    </row>
    <row r="13" ht="66" customHeight="1">
      <c r="A13" s="21" t="inlineStr">
        <is>
          <t>Finančná správa — informácia 14/PO/2023/IM</t>
        </is>
      </c>
      <c r="B13" s="21" t="inlineStr">
        <is>
          <t>bod 1 (kniha jázd pri výdavkoch podľa spotreby), bod 3 (paušál 80 %)</t>
        </is>
      </c>
      <c r="C13" s="22" t="inlineStr">
        <is>
          <t>https://www.financnasprava.sk/_img/pfsedit/Dokumenty_PFS/Zverejnovanie_dok/Aktualne/DP/DPPO/2023/2023.08.14_014_PO_2023_IM.pdf</t>
        </is>
      </c>
      <c r="D13" s="23" t="n">
        <v>46309</v>
      </c>
      <c r="E13" s="21" t="inlineStr">
        <is>
          <t>„Pri uplatňovaní paušálnych výdavkov na spotrebu PHL daňovník nie je povinný viesť knihu jázd …“</t>
        </is>
      </c>
    </row>
    <row r="14" ht="51" customHeight="1">
      <c r="A14" s="21" t="inlineStr">
        <is>
          <t>Finančná správa — Spotreba PHL (stránka podpory)</t>
        </is>
      </c>
      <c r="B14" s="21" t="inlineStr">
        <is>
          <t>paušálne výdavky na PHL</t>
        </is>
      </c>
      <c r="C14" s="22" t="inlineStr">
        <is>
          <t>https://podpora.financnasprava.sk/495981-Spotreba-PHL</t>
        </is>
      </c>
      <c r="D14" s="23" t="n">
        <v>46309</v>
      </c>
      <c r="E14" s="21" t="inlineStr">
        <is>
          <t>„… do výšky 80 % (horný percentuálny limit) … v závislosti od skutočného rozsahu využívania motorového vozidla …“</t>
        </is>
      </c>
    </row>
    <row r="15" ht="66" customHeight="1">
      <c r="A15" s="21" t="inlineStr">
        <is>
          <t>Finančná správa — vozidlo nezahrnuté v obchodnom majetku (stránka podpory)</t>
        </is>
      </c>
      <c r="B15" s="21" t="inlineStr">
        <is>
          <t>§ 19 ods. 2 písm. e) zákona o dani z príjmov</t>
        </is>
      </c>
      <c r="C15" s="22" t="inlineStr">
        <is>
          <t>https://podpora.financnasprava.sk/622763-Uplatnenie-v%C3%BDdavkov-pri-pou%C5%BE%C3%ADvan%C3%AD-motorov%C3%A9ho-vozidla-nezahrnut%C3%A9ho-v-obchodnom-majetku</t>
        </is>
      </c>
      <c r="D15" s="23" t="n">
        <v>46309</v>
      </c>
      <c r="E15" s="21" t="inlineStr">
        <is>
          <t>Paušálne výdavky na PHL „do výšky 50 %“ z preukázaného nákupu; alebo preukázané PHL so základnou náhradou za km (vyžaduje evidenciu jázd z pracovných ciest).</t>
        </is>
      </c>
    </row>
  </sheetData>
  <autoFilter ref="A5:E15"/>
  <mergeCells count="2">
    <mergeCell ref="A2:E2"/>
    <mergeCell ref="A1:E1"/>
  </mergeCells>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 xmlns:r="http://schemas.openxmlformats.org/officeDocument/2006/relationships" ref="C12" r:id="rId7"/>
    <hyperlink xmlns:r="http://schemas.openxmlformats.org/officeDocument/2006/relationships" ref="C13" r:id="rId8"/>
    <hyperlink xmlns:r="http://schemas.openxmlformats.org/officeDocument/2006/relationships" ref="C14" r:id="rId9"/>
    <hyperlink xmlns:r="http://schemas.openxmlformats.org/officeDocument/2006/relationships" ref="C15" r:id="rId10"/>
  </hyperlinks>
  <printOptions horizontalCentered="1"/>
  <pageMargins left="0.75" right="0.75" top="1" bottom="1" header="0.5" footer="0.5"/>
  <pageSetup orientation="landscape" paperSize="9" fitToHeight="0" fitToWidth="1"/>
  <headerFooter>
    <oddHeader/>
    <oddFooter>&amp;CKolektív Lampáš • Kniha jázd 2027 • Strana &amp;P / &amp;N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sheetData>
    <row r="1">
      <c r="A1" t="inlineStr">
        <is>
          <t>Kategoria</t>
        </is>
      </c>
      <c r="B1" t="inlineStr">
        <is>
          <t>Palivo</t>
        </is>
      </c>
      <c r="C1" t="inlineStr">
        <is>
          <t>Jednotka</t>
        </is>
      </c>
      <c r="D1" t="inlineStr">
        <is>
          <t>DruhJazdy</t>
        </is>
      </c>
      <c r="E1" t="inlineStr">
        <is>
          <t>ObdobieDPH</t>
        </is>
      </c>
      <c r="F1" t="inlineStr">
        <is>
          <t>AnoNie</t>
        </is>
      </c>
      <c r="G1" t="inlineStr">
        <is>
          <t>VseobecneUcely</t>
        </is>
      </c>
    </row>
    <row r="2">
      <c r="A2" t="inlineStr">
        <is>
          <t>M1 (aj M1G)</t>
        </is>
      </c>
      <c r="B2" t="inlineStr">
        <is>
          <t>Benzín</t>
        </is>
      </c>
      <c r="C2" t="inlineStr">
        <is>
          <t>l</t>
        </is>
      </c>
      <c r="D2" t="inlineStr">
        <is>
          <t>Podnikateľská</t>
        </is>
      </c>
      <c r="E2" t="inlineStr">
        <is>
          <t>Mesačne</t>
        </is>
      </c>
      <c r="F2" t="inlineStr">
        <is>
          <t>áno</t>
        </is>
      </c>
      <c r="G2" t="inlineStr">
        <is>
          <t>služobne</t>
        </is>
      </c>
    </row>
    <row r="3">
      <c r="A3" t="inlineStr">
        <is>
          <t>N1</t>
        </is>
      </c>
      <c r="B3" t="inlineStr">
        <is>
          <t>Nafta</t>
        </is>
      </c>
      <c r="C3" t="inlineStr">
        <is>
          <t>kWh</t>
        </is>
      </c>
      <c r="D3" t="inlineStr">
        <is>
          <t>Súkromná</t>
        </is>
      </c>
      <c r="E3" t="inlineStr">
        <is>
          <t>Štvrťročne</t>
        </is>
      </c>
      <c r="F3" t="inlineStr">
        <is>
          <t>nie</t>
        </is>
      </c>
      <c r="G3" t="inlineStr">
        <is>
          <t>sluzobne</t>
        </is>
      </c>
    </row>
    <row r="4">
      <c r="A4" t="inlineStr">
        <is>
          <t>L1e</t>
        </is>
      </c>
      <c r="B4" t="inlineStr">
        <is>
          <t>Elektrina</t>
        </is>
      </c>
      <c r="E4" t="inlineStr">
        <is>
          <t>Neuplatňuje sa (nie som platiteľ DPH)</t>
        </is>
      </c>
      <c r="G4" t="inlineStr">
        <is>
          <t>služobná</t>
        </is>
      </c>
    </row>
    <row r="5">
      <c r="A5" t="inlineStr">
        <is>
          <t>L3e</t>
        </is>
      </c>
      <c r="B5" t="inlineStr">
        <is>
          <t>LPG</t>
        </is>
      </c>
      <c r="G5" t="inlineStr">
        <is>
          <t>sluzobna</t>
        </is>
      </c>
    </row>
    <row r="6">
      <c r="A6" t="inlineStr">
        <is>
          <t>Iné</t>
        </is>
      </c>
      <c r="B6" t="inlineStr">
        <is>
          <t>CNG</t>
        </is>
      </c>
      <c r="G6" t="inlineStr">
        <is>
          <t>služobná jazda</t>
        </is>
      </c>
    </row>
    <row r="7">
      <c r="B7" t="inlineStr">
        <is>
          <t>Hybrid</t>
        </is>
      </c>
      <c r="G7" t="inlineStr">
        <is>
          <t>služobná cesta</t>
        </is>
      </c>
    </row>
    <row r="8">
      <c r="B8" t="inlineStr">
        <is>
          <t>Iné</t>
        </is>
      </c>
      <c r="G8" t="inlineStr">
        <is>
          <t>sluzobna cesta</t>
        </is>
      </c>
    </row>
    <row r="9">
      <c r="G9" t="inlineStr">
        <is>
          <t>pracovne</t>
        </is>
      </c>
    </row>
    <row r="10">
      <c r="G10" t="inlineStr">
        <is>
          <t>práca</t>
        </is>
      </c>
    </row>
    <row r="11">
      <c r="G11" t="inlineStr">
        <is>
          <t>pracovná cesta</t>
        </is>
      </c>
    </row>
    <row r="12">
      <c r="G12" t="inlineStr">
        <is>
          <t>pracovna cesta</t>
        </is>
      </c>
    </row>
    <row r="13">
      <c r="G13" t="inlineStr">
        <is>
          <t>podnikanie</t>
        </is>
      </c>
    </row>
    <row r="14">
      <c r="G14" t="inlineStr">
        <is>
          <t>podnikateľská jazda</t>
        </is>
      </c>
    </row>
    <row r="15">
      <c r="G15" t="inlineStr">
        <is>
          <t>obchodne</t>
        </is>
      </c>
    </row>
    <row r="16">
      <c r="G16" t="inlineStr">
        <is>
          <t>obchodná cesta</t>
        </is>
      </c>
    </row>
    <row r="17">
      <c r="G17" t="inlineStr">
        <is>
          <t>obchodna cesta</t>
        </is>
      </c>
    </row>
    <row r="18">
      <c r="G18" t="inlineStr">
        <is>
          <t>obchodné stretnutie</t>
        </is>
      </c>
    </row>
    <row r="19">
      <c r="G19" t="inlineStr">
        <is>
          <t>stretnutie</t>
        </is>
      </c>
    </row>
    <row r="20">
      <c r="G20" t="inlineStr">
        <is>
          <t>rokovanie</t>
        </is>
      </c>
    </row>
    <row r="21">
      <c r="G21" t="inlineStr">
        <is>
          <t>klient</t>
        </is>
      </c>
    </row>
    <row r="22">
      <c r="G22" t="inlineStr">
        <is>
          <t>u klienta</t>
        </is>
      </c>
    </row>
    <row r="23">
      <c r="G23" t="inlineStr">
        <is>
          <t>nákup</t>
        </is>
      </c>
    </row>
    <row r="24">
      <c r="G24" t="inlineStr">
        <is>
          <t>servis</t>
        </is>
      </c>
    </row>
    <row r="25">
      <c r="G25" t="inlineStr">
        <is>
          <t>cesta</t>
        </is>
      </c>
    </row>
    <row r="26">
      <c r="G26" t="inlineStr">
        <is>
          <t>jazda</t>
        </is>
      </c>
    </row>
    <row r="27">
      <c r="G27" t="inlineStr">
        <is>
          <t>iné</t>
        </is>
      </c>
    </row>
    <row r="28">
      <c r="G28" t="inlineStr">
        <is>
          <t>ostatné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Kolektív Lampáš — AI tím (umelá inteligencia, nie ľudia)</dc:creator>
  <dc:title>Kniha jázd 2027</dc:title>
  <dc:description>Elektronická kniha jázd 2026/2027 (Excel, údaje podľa § 85n zákona o DPH). Evidencia skutočných jázd; bez daňových výpočtov; predpisy overené k 14. 10. 2026.</dc:description>
  <dcterms:created xsi:type="dcterms:W3CDTF">2026-10-15T03:40:26Z</dcterms:created>
  <dcterms:modified xsi:type="dcterms:W3CDTF">2026-10-15T03:40:30Z</dcterms:modified>
</cp:coreProperties>
</file>